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ackova\Documents\JANA - PRACOVNÍ\Církev Kladno\VŘ - dokončení stavby\Zadávací dokumentace\"/>
    </mc:Choice>
  </mc:AlternateContent>
  <bookViews>
    <workbookView xWindow="0" yWindow="0" windowWidth="28800" windowHeight="11835" tabRatio="878" firstSheet="6" activeTab="8"/>
  </bookViews>
  <sheets>
    <sheet name="Souhrn exportu" sheetId="1" r:id="rId1"/>
    <sheet name="Rekapitulace stavby" sheetId="2" r:id="rId2"/>
    <sheet name="318-000 - VRN" sheetId="3" r:id="rId3"/>
    <sheet name="01 - Zemní práce" sheetId="4" r:id="rId4"/>
    <sheet name="02 - Spodní stavba" sheetId="5" r:id="rId5"/>
    <sheet name="03 - Hrubá stavba" sheetId="6" r:id="rId6"/>
    <sheet name="04 - Prefabrikované a oce..." sheetId="7" r:id="rId7"/>
    <sheet name="05 - Střecha" sheetId="8" r:id="rId8"/>
    <sheet name="06 - Fasáda" sheetId="9" r:id="rId9"/>
    <sheet name="07 - Dokončovací práce" sheetId="10" r:id="rId10"/>
    <sheet name="08 - Výrobky PSV" sheetId="11" r:id="rId11"/>
    <sheet name="09 - Oplocení a venkovní ..." sheetId="12" r:id="rId12"/>
    <sheet name="01 - ZTI" sheetId="13" r:id="rId13"/>
    <sheet name="02 - UT" sheetId="14" r:id="rId14"/>
    <sheet name="03 - Silnoproud" sheetId="15" r:id="rId15"/>
    <sheet name="04 - Slaboproud" sheetId="16" r:id="rId16"/>
    <sheet name="05 - VZT" sheetId="17" r:id="rId17"/>
    <sheet name="06 - FVE" sheetId="19" r:id="rId18"/>
    <sheet name="Pokyny pro vyplnění" sheetId="18" r:id="rId19"/>
  </sheets>
  <externalReferences>
    <externalReference r:id="rId20"/>
  </externalReferences>
  <definedNames>
    <definedName name="_xlnm.Print_Area" localSheetId="1">'Rekapitulace stavby'!$C$51:$AP$70</definedName>
  </definedNames>
  <calcPr calcId="152511"/>
</workbook>
</file>

<file path=xl/calcChain.xml><?xml version="1.0" encoding="utf-8"?>
<calcChain xmlns="http://schemas.openxmlformats.org/spreadsheetml/2006/main">
  <c r="AN64" i="2" l="1"/>
  <c r="H116" i="17" l="1"/>
  <c r="J116" i="17" s="1"/>
  <c r="H115" i="17"/>
  <c r="H114" i="17"/>
  <c r="H113" i="17"/>
  <c r="H112" i="17"/>
  <c r="H110" i="17"/>
  <c r="H109" i="17"/>
  <c r="H108" i="17"/>
  <c r="H107" i="17"/>
  <c r="H106" i="17"/>
  <c r="H105" i="17"/>
  <c r="H104" i="17"/>
  <c r="H103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T116" i="19" l="1"/>
  <c r="T115" i="19" s="1"/>
  <c r="R116" i="19"/>
  <c r="R115" i="19" s="1"/>
  <c r="P116" i="19"/>
  <c r="P115" i="19" s="1"/>
  <c r="J116" i="19"/>
  <c r="J115" i="19" s="1"/>
  <c r="J64" i="19" s="1"/>
  <c r="T114" i="19"/>
  <c r="R114" i="19"/>
  <c r="P114" i="19"/>
  <c r="J114" i="19"/>
  <c r="T113" i="19"/>
  <c r="R113" i="19"/>
  <c r="P113" i="19"/>
  <c r="J113" i="19"/>
  <c r="T112" i="19"/>
  <c r="R112" i="19"/>
  <c r="P112" i="19"/>
  <c r="J112" i="19"/>
  <c r="T111" i="19"/>
  <c r="R111" i="19"/>
  <c r="P111" i="19"/>
  <c r="J111" i="19"/>
  <c r="T110" i="19"/>
  <c r="R110" i="19"/>
  <c r="P110" i="19"/>
  <c r="J110" i="19"/>
  <c r="T108" i="19"/>
  <c r="R108" i="19"/>
  <c r="P108" i="19"/>
  <c r="J108" i="19"/>
  <c r="T107" i="19"/>
  <c r="R107" i="19"/>
  <c r="P107" i="19"/>
  <c r="J107" i="19"/>
  <c r="T106" i="19"/>
  <c r="R106" i="19"/>
  <c r="P106" i="19"/>
  <c r="J106" i="19"/>
  <c r="T105" i="19"/>
  <c r="R105" i="19"/>
  <c r="P105" i="19"/>
  <c r="J105" i="19"/>
  <c r="T104" i="19"/>
  <c r="R104" i="19"/>
  <c r="P104" i="19"/>
  <c r="J104" i="19"/>
  <c r="T103" i="19"/>
  <c r="R103" i="19"/>
  <c r="P103" i="19"/>
  <c r="J103" i="19"/>
  <c r="T102" i="19"/>
  <c r="R102" i="19"/>
  <c r="P102" i="19"/>
  <c r="J102" i="19"/>
  <c r="T101" i="19"/>
  <c r="R101" i="19"/>
  <c r="P101" i="19"/>
  <c r="P100" i="19" s="1"/>
  <c r="J101" i="19"/>
  <c r="T99" i="19"/>
  <c r="R99" i="19"/>
  <c r="P99" i="19"/>
  <c r="J99" i="19"/>
  <c r="T98" i="19"/>
  <c r="R98" i="19"/>
  <c r="P98" i="19"/>
  <c r="J98" i="19"/>
  <c r="T97" i="19"/>
  <c r="R97" i="19"/>
  <c r="P97" i="19"/>
  <c r="J97" i="19"/>
  <c r="T96" i="19"/>
  <c r="R96" i="19"/>
  <c r="P96" i="19"/>
  <c r="J96" i="19"/>
  <c r="T95" i="19"/>
  <c r="R95" i="19"/>
  <c r="P95" i="19"/>
  <c r="J95" i="19"/>
  <c r="T94" i="19"/>
  <c r="R94" i="19"/>
  <c r="P94" i="19"/>
  <c r="J94" i="19"/>
  <c r="T93" i="19"/>
  <c r="R93" i="19"/>
  <c r="P93" i="19"/>
  <c r="J93" i="19"/>
  <c r="T92" i="19"/>
  <c r="R92" i="19"/>
  <c r="P92" i="19"/>
  <c r="J92" i="19"/>
  <c r="T91" i="19"/>
  <c r="R91" i="19"/>
  <c r="P91" i="19"/>
  <c r="J91" i="19"/>
  <c r="T90" i="19"/>
  <c r="R90" i="19"/>
  <c r="P90" i="19"/>
  <c r="J90" i="19"/>
  <c r="T89" i="19"/>
  <c r="R89" i="19"/>
  <c r="P89" i="19"/>
  <c r="J89" i="19"/>
  <c r="T88" i="19"/>
  <c r="R88" i="19"/>
  <c r="P88" i="19"/>
  <c r="J88" i="19"/>
  <c r="J82" i="19"/>
  <c r="F82" i="19"/>
  <c r="F80" i="19"/>
  <c r="E78" i="19"/>
  <c r="J55" i="19"/>
  <c r="F55" i="19"/>
  <c r="F53" i="19"/>
  <c r="E51" i="19"/>
  <c r="F36" i="19"/>
  <c r="F35" i="19"/>
  <c r="F34" i="19"/>
  <c r="J33" i="19"/>
  <c r="F33" i="19"/>
  <c r="J32" i="19"/>
  <c r="F32" i="19"/>
  <c r="J20" i="19"/>
  <c r="E20" i="19"/>
  <c r="F56" i="19" s="1"/>
  <c r="J19" i="19"/>
  <c r="J14" i="19"/>
  <c r="J80" i="19" s="1"/>
  <c r="E7" i="19"/>
  <c r="E47" i="19" s="1"/>
  <c r="J109" i="19" l="1"/>
  <c r="J63" i="19" s="1"/>
  <c r="J100" i="19"/>
  <c r="J62" i="19" s="1"/>
  <c r="J87" i="19"/>
  <c r="J61" i="19" s="1"/>
  <c r="F83" i="19"/>
  <c r="R109" i="19"/>
  <c r="P109" i="19"/>
  <c r="T109" i="19"/>
  <c r="T100" i="19"/>
  <c r="R100" i="19"/>
  <c r="R87" i="19"/>
  <c r="P87" i="19"/>
  <c r="T87" i="19"/>
  <c r="J53" i="19"/>
  <c r="E74" i="19"/>
  <c r="J102" i="3"/>
  <c r="J93" i="3"/>
  <c r="J86" i="19" l="1"/>
  <c r="J60" i="19" s="1"/>
  <c r="P86" i="19"/>
  <c r="T86" i="19"/>
  <c r="R86" i="19"/>
  <c r="BK118" i="17"/>
  <c r="BK117" i="17" s="1"/>
  <c r="J117" i="17" s="1"/>
  <c r="J64" i="17" s="1"/>
  <c r="BI118" i="17"/>
  <c r="BH118" i="17"/>
  <c r="BG118" i="17"/>
  <c r="BF118" i="17"/>
  <c r="T118" i="17"/>
  <c r="T117" i="17" s="1"/>
  <c r="R118" i="17"/>
  <c r="R117" i="17" s="1"/>
  <c r="P118" i="17"/>
  <c r="P117" i="17" s="1"/>
  <c r="J118" i="17"/>
  <c r="BE118" i="17" s="1"/>
  <c r="BK116" i="17"/>
  <c r="BI116" i="17"/>
  <c r="BH116" i="17"/>
  <c r="BG116" i="17"/>
  <c r="BF116" i="17"/>
  <c r="T116" i="17"/>
  <c r="R116" i="17"/>
  <c r="P116" i="17"/>
  <c r="BE116" i="17"/>
  <c r="BK115" i="17"/>
  <c r="BI115" i="17"/>
  <c r="BH115" i="17"/>
  <c r="BG115" i="17"/>
  <c r="BF115" i="17"/>
  <c r="T115" i="17"/>
  <c r="R115" i="17"/>
  <c r="P115" i="17"/>
  <c r="J115" i="17"/>
  <c r="BE115" i="17" s="1"/>
  <c r="BK114" i="17"/>
  <c r="BI114" i="17"/>
  <c r="BH114" i="17"/>
  <c r="BG114" i="17"/>
  <c r="BF114" i="17"/>
  <c r="T114" i="17"/>
  <c r="R114" i="17"/>
  <c r="P114" i="17"/>
  <c r="J114" i="17"/>
  <c r="BE114" i="17" s="1"/>
  <c r="BK113" i="17"/>
  <c r="BI113" i="17"/>
  <c r="BH113" i="17"/>
  <c r="BG113" i="17"/>
  <c r="BF113" i="17"/>
  <c r="T113" i="17"/>
  <c r="R113" i="17"/>
  <c r="P113" i="17"/>
  <c r="J113" i="17"/>
  <c r="BE113" i="17" s="1"/>
  <c r="BK112" i="17"/>
  <c r="BI112" i="17"/>
  <c r="BH112" i="17"/>
  <c r="BG112" i="17"/>
  <c r="BF112" i="17"/>
  <c r="T112" i="17"/>
  <c r="R112" i="17"/>
  <c r="P112" i="17"/>
  <c r="J112" i="17"/>
  <c r="BE112" i="17" s="1"/>
  <c r="BK110" i="17"/>
  <c r="BI110" i="17"/>
  <c r="BH110" i="17"/>
  <c r="BG110" i="17"/>
  <c r="BF110" i="17"/>
  <c r="T110" i="17"/>
  <c r="R110" i="17"/>
  <c r="P110" i="17"/>
  <c r="J110" i="17"/>
  <c r="BE110" i="17" s="1"/>
  <c r="BK109" i="17"/>
  <c r="BI109" i="17"/>
  <c r="BH109" i="17"/>
  <c r="BG109" i="17"/>
  <c r="BF109" i="17"/>
  <c r="T109" i="17"/>
  <c r="R109" i="17"/>
  <c r="P109" i="17"/>
  <c r="J109" i="17"/>
  <c r="BE109" i="17" s="1"/>
  <c r="BK108" i="17"/>
  <c r="BI108" i="17"/>
  <c r="BH108" i="17"/>
  <c r="BG108" i="17"/>
  <c r="BF108" i="17"/>
  <c r="T108" i="17"/>
  <c r="R108" i="17"/>
  <c r="P108" i="17"/>
  <c r="J108" i="17"/>
  <c r="BE108" i="17" s="1"/>
  <c r="BK107" i="17"/>
  <c r="BI107" i="17"/>
  <c r="BH107" i="17"/>
  <c r="BG107" i="17"/>
  <c r="BF107" i="17"/>
  <c r="T107" i="17"/>
  <c r="R107" i="17"/>
  <c r="P107" i="17"/>
  <c r="J107" i="17"/>
  <c r="BE107" i="17" s="1"/>
  <c r="BK106" i="17"/>
  <c r="BI106" i="17"/>
  <c r="BH106" i="17"/>
  <c r="BG106" i="17"/>
  <c r="BF106" i="17"/>
  <c r="T106" i="17"/>
  <c r="R106" i="17"/>
  <c r="P106" i="17"/>
  <c r="J106" i="17"/>
  <c r="BE106" i="17" s="1"/>
  <c r="BK105" i="17"/>
  <c r="BI105" i="17"/>
  <c r="BH105" i="17"/>
  <c r="BG105" i="17"/>
  <c r="BF105" i="17"/>
  <c r="T105" i="17"/>
  <c r="R105" i="17"/>
  <c r="P105" i="17"/>
  <c r="J105" i="17"/>
  <c r="BE105" i="17" s="1"/>
  <c r="BK104" i="17"/>
  <c r="BI104" i="17"/>
  <c r="BH104" i="17"/>
  <c r="BG104" i="17"/>
  <c r="BF104" i="17"/>
  <c r="T104" i="17"/>
  <c r="R104" i="17"/>
  <c r="P104" i="17"/>
  <c r="J104" i="17"/>
  <c r="BE104" i="17" s="1"/>
  <c r="BK103" i="17"/>
  <c r="BI103" i="17"/>
  <c r="BH103" i="17"/>
  <c r="BG103" i="17"/>
  <c r="BF103" i="17"/>
  <c r="T103" i="17"/>
  <c r="R103" i="17"/>
  <c r="P103" i="17"/>
  <c r="J103" i="17"/>
  <c r="BE103" i="17" s="1"/>
  <c r="BK101" i="17"/>
  <c r="BI101" i="17"/>
  <c r="BH101" i="17"/>
  <c r="BG101" i="17"/>
  <c r="BF101" i="17"/>
  <c r="T101" i="17"/>
  <c r="R101" i="17"/>
  <c r="P101" i="17"/>
  <c r="J101" i="17"/>
  <c r="BE101" i="17" s="1"/>
  <c r="BK100" i="17"/>
  <c r="BI100" i="17"/>
  <c r="BH100" i="17"/>
  <c r="BG100" i="17"/>
  <c r="BF100" i="17"/>
  <c r="T100" i="17"/>
  <c r="R100" i="17"/>
  <c r="P100" i="17"/>
  <c r="J100" i="17"/>
  <c r="BE100" i="17" s="1"/>
  <c r="BK99" i="17"/>
  <c r="BI99" i="17"/>
  <c r="BH99" i="17"/>
  <c r="BG99" i="17"/>
  <c r="BF99" i="17"/>
  <c r="T99" i="17"/>
  <c r="R99" i="17"/>
  <c r="P99" i="17"/>
  <c r="J99" i="17"/>
  <c r="BE99" i="17" s="1"/>
  <c r="BK98" i="17"/>
  <c r="BI98" i="17"/>
  <c r="BH98" i="17"/>
  <c r="BG98" i="17"/>
  <c r="BF98" i="17"/>
  <c r="T98" i="17"/>
  <c r="R98" i="17"/>
  <c r="P98" i="17"/>
  <c r="J98" i="17"/>
  <c r="BE98" i="17" s="1"/>
  <c r="BK97" i="17"/>
  <c r="BI97" i="17"/>
  <c r="BH97" i="17"/>
  <c r="BG97" i="17"/>
  <c r="BF97" i="17"/>
  <c r="T97" i="17"/>
  <c r="R97" i="17"/>
  <c r="P97" i="17"/>
  <c r="J97" i="17"/>
  <c r="BE97" i="17" s="1"/>
  <c r="BK96" i="17"/>
  <c r="BI96" i="17"/>
  <c r="BH96" i="17"/>
  <c r="BG96" i="17"/>
  <c r="BF96" i="17"/>
  <c r="T96" i="17"/>
  <c r="R96" i="17"/>
  <c r="P96" i="17"/>
  <c r="J96" i="17"/>
  <c r="BE96" i="17" s="1"/>
  <c r="BK95" i="17"/>
  <c r="BI95" i="17"/>
  <c r="BH95" i="17"/>
  <c r="BG95" i="17"/>
  <c r="BF95" i="17"/>
  <c r="T95" i="17"/>
  <c r="R95" i="17"/>
  <c r="P95" i="17"/>
  <c r="J95" i="17"/>
  <c r="BE95" i="17" s="1"/>
  <c r="BK94" i="17"/>
  <c r="BI94" i="17"/>
  <c r="BH94" i="17"/>
  <c r="BG94" i="17"/>
  <c r="BF94" i="17"/>
  <c r="T94" i="17"/>
  <c r="R94" i="17"/>
  <c r="P94" i="17"/>
  <c r="J94" i="17"/>
  <c r="BE94" i="17" s="1"/>
  <c r="BK93" i="17"/>
  <c r="BI93" i="17"/>
  <c r="BH93" i="17"/>
  <c r="BG93" i="17"/>
  <c r="BF93" i="17"/>
  <c r="T93" i="17"/>
  <c r="R93" i="17"/>
  <c r="P93" i="17"/>
  <c r="J93" i="17"/>
  <c r="BE93" i="17" s="1"/>
  <c r="BK92" i="17"/>
  <c r="BI92" i="17"/>
  <c r="BH92" i="17"/>
  <c r="BG92" i="17"/>
  <c r="BF92" i="17"/>
  <c r="T92" i="17"/>
  <c r="R92" i="17"/>
  <c r="P92" i="17"/>
  <c r="J92" i="17"/>
  <c r="BE92" i="17" s="1"/>
  <c r="BK91" i="17"/>
  <c r="BI91" i="17"/>
  <c r="BH91" i="17"/>
  <c r="BG91" i="17"/>
  <c r="BF91" i="17"/>
  <c r="T91" i="17"/>
  <c r="R91" i="17"/>
  <c r="P91" i="17"/>
  <c r="J91" i="17"/>
  <c r="BE91" i="17" s="1"/>
  <c r="BK90" i="17"/>
  <c r="BI90" i="17"/>
  <c r="BH90" i="17"/>
  <c r="BG90" i="17"/>
  <c r="BF90" i="17"/>
  <c r="T90" i="17"/>
  <c r="R90" i="17"/>
  <c r="P90" i="17"/>
  <c r="J90" i="17"/>
  <c r="BE90" i="17" s="1"/>
  <c r="BK89" i="17"/>
  <c r="BI89" i="17"/>
  <c r="BH89" i="17"/>
  <c r="BG89" i="17"/>
  <c r="BF89" i="17"/>
  <c r="T89" i="17"/>
  <c r="R89" i="17"/>
  <c r="P89" i="17"/>
  <c r="J89" i="17"/>
  <c r="BE89" i="17" s="1"/>
  <c r="BK88" i="17"/>
  <c r="BI88" i="17"/>
  <c r="BH88" i="17"/>
  <c r="BG88" i="17"/>
  <c r="BF88" i="17"/>
  <c r="T88" i="17"/>
  <c r="R88" i="17"/>
  <c r="P88" i="17"/>
  <c r="J88" i="17"/>
  <c r="BE88" i="17" s="1"/>
  <c r="J82" i="17"/>
  <c r="F82" i="17"/>
  <c r="F80" i="17"/>
  <c r="E78" i="17"/>
  <c r="J55" i="17"/>
  <c r="F55" i="17"/>
  <c r="F53" i="17"/>
  <c r="E51" i="17"/>
  <c r="J20" i="17"/>
  <c r="E20" i="17"/>
  <c r="F83" i="17" s="1"/>
  <c r="J19" i="17"/>
  <c r="J14" i="17"/>
  <c r="J80" i="17" s="1"/>
  <c r="E7" i="17"/>
  <c r="BK151" i="16"/>
  <c r="BI151" i="16"/>
  <c r="BH151" i="16"/>
  <c r="BG151" i="16"/>
  <c r="BF151" i="16"/>
  <c r="T151" i="16"/>
  <c r="R151" i="16"/>
  <c r="P151" i="16"/>
  <c r="J151" i="16"/>
  <c r="BE151" i="16" s="1"/>
  <c r="BK150" i="16"/>
  <c r="BI150" i="16"/>
  <c r="BH150" i="16"/>
  <c r="BG150" i="16"/>
  <c r="BF150" i="16"/>
  <c r="T150" i="16"/>
  <c r="R150" i="16"/>
  <c r="P150" i="16"/>
  <c r="J150" i="16"/>
  <c r="BE150" i="16" s="1"/>
  <c r="BK149" i="16"/>
  <c r="BI149" i="16"/>
  <c r="BH149" i="16"/>
  <c r="BG149" i="16"/>
  <c r="BF149" i="16"/>
  <c r="T149" i="16"/>
  <c r="R149" i="16"/>
  <c r="P149" i="16"/>
  <c r="J149" i="16"/>
  <c r="BE149" i="16" s="1"/>
  <c r="BK148" i="16"/>
  <c r="BI148" i="16"/>
  <c r="BH148" i="16"/>
  <c r="BG148" i="16"/>
  <c r="BF148" i="16"/>
  <c r="T148" i="16"/>
  <c r="R148" i="16"/>
  <c r="P148" i="16"/>
  <c r="J148" i="16"/>
  <c r="BE148" i="16" s="1"/>
  <c r="BK147" i="16"/>
  <c r="BI147" i="16"/>
  <c r="BH147" i="16"/>
  <c r="BG147" i="16"/>
  <c r="BF147" i="16"/>
  <c r="T147" i="16"/>
  <c r="R147" i="16"/>
  <c r="P147" i="16"/>
  <c r="J147" i="16"/>
  <c r="BE147" i="16" s="1"/>
  <c r="BK146" i="16"/>
  <c r="BI146" i="16"/>
  <c r="BH146" i="16"/>
  <c r="BG146" i="16"/>
  <c r="BF146" i="16"/>
  <c r="T146" i="16"/>
  <c r="R146" i="16"/>
  <c r="P146" i="16"/>
  <c r="J146" i="16"/>
  <c r="BE146" i="16" s="1"/>
  <c r="BK145" i="16"/>
  <c r="BI145" i="16"/>
  <c r="BH145" i="16"/>
  <c r="BG145" i="16"/>
  <c r="BF145" i="16"/>
  <c r="T145" i="16"/>
  <c r="R145" i="16"/>
  <c r="P145" i="16"/>
  <c r="J145" i="16"/>
  <c r="BE145" i="16" s="1"/>
  <c r="BK144" i="16"/>
  <c r="BI144" i="16"/>
  <c r="BH144" i="16"/>
  <c r="BG144" i="16"/>
  <c r="BF144" i="16"/>
  <c r="T144" i="16"/>
  <c r="R144" i="16"/>
  <c r="P144" i="16"/>
  <c r="J144" i="16"/>
  <c r="BE144" i="16" s="1"/>
  <c r="BK143" i="16"/>
  <c r="BI143" i="16"/>
  <c r="BH143" i="16"/>
  <c r="BG143" i="16"/>
  <c r="BF143" i="16"/>
  <c r="T143" i="16"/>
  <c r="R143" i="16"/>
  <c r="P143" i="16"/>
  <c r="J143" i="16"/>
  <c r="BE143" i="16" s="1"/>
  <c r="BK142" i="16"/>
  <c r="BI142" i="16"/>
  <c r="BH142" i="16"/>
  <c r="BG142" i="16"/>
  <c r="BF142" i="16"/>
  <c r="T142" i="16"/>
  <c r="R142" i="16"/>
  <c r="P142" i="16"/>
  <c r="J142" i="16"/>
  <c r="BE142" i="16" s="1"/>
  <c r="BK141" i="16"/>
  <c r="BI141" i="16"/>
  <c r="BH141" i="16"/>
  <c r="BG141" i="16"/>
  <c r="BF141" i="16"/>
  <c r="T141" i="16"/>
  <c r="R141" i="16"/>
  <c r="P141" i="16"/>
  <c r="J141" i="16"/>
  <c r="BE141" i="16" s="1"/>
  <c r="BK140" i="16"/>
  <c r="BI140" i="16"/>
  <c r="BH140" i="16"/>
  <c r="BG140" i="16"/>
  <c r="BF140" i="16"/>
  <c r="T140" i="16"/>
  <c r="R140" i="16"/>
  <c r="P140" i="16"/>
  <c r="J140" i="16"/>
  <c r="BE140" i="16" s="1"/>
  <c r="BK139" i="16"/>
  <c r="BI139" i="16"/>
  <c r="BH139" i="16"/>
  <c r="BG139" i="16"/>
  <c r="BF139" i="16"/>
  <c r="T139" i="16"/>
  <c r="R139" i="16"/>
  <c r="P139" i="16"/>
  <c r="J139" i="16"/>
  <c r="BE139" i="16" s="1"/>
  <c r="BK138" i="16"/>
  <c r="BI138" i="16"/>
  <c r="BH138" i="16"/>
  <c r="BG138" i="16"/>
  <c r="BF138" i="16"/>
  <c r="T138" i="16"/>
  <c r="R138" i="16"/>
  <c r="P138" i="16"/>
  <c r="J138" i="16"/>
  <c r="BE138" i="16" s="1"/>
  <c r="BK137" i="16"/>
  <c r="BI137" i="16"/>
  <c r="BH137" i="16"/>
  <c r="BG137" i="16"/>
  <c r="BF137" i="16"/>
  <c r="T137" i="16"/>
  <c r="R137" i="16"/>
  <c r="P137" i="16"/>
  <c r="J137" i="16"/>
  <c r="BE137" i="16" s="1"/>
  <c r="BK136" i="16"/>
  <c r="BI136" i="16"/>
  <c r="BH136" i="16"/>
  <c r="BG136" i="16"/>
  <c r="BF136" i="16"/>
  <c r="T136" i="16"/>
  <c r="R136" i="16"/>
  <c r="P136" i="16"/>
  <c r="J136" i="16"/>
  <c r="BE136" i="16" s="1"/>
  <c r="BK135" i="16"/>
  <c r="BI135" i="16"/>
  <c r="BH135" i="16"/>
  <c r="BG135" i="16"/>
  <c r="BF135" i="16"/>
  <c r="T135" i="16"/>
  <c r="R135" i="16"/>
  <c r="P135" i="16"/>
  <c r="J135" i="16"/>
  <c r="BE135" i="16" s="1"/>
  <c r="BK134" i="16"/>
  <c r="BI134" i="16"/>
  <c r="BH134" i="16"/>
  <c r="BG134" i="16"/>
  <c r="BF134" i="16"/>
  <c r="T134" i="16"/>
  <c r="R134" i="16"/>
  <c r="P134" i="16"/>
  <c r="J134" i="16"/>
  <c r="BE134" i="16" s="1"/>
  <c r="BK133" i="16"/>
  <c r="BI133" i="16"/>
  <c r="BH133" i="16"/>
  <c r="BG133" i="16"/>
  <c r="BF133" i="16"/>
  <c r="T133" i="16"/>
  <c r="R133" i="16"/>
  <c r="P133" i="16"/>
  <c r="J133" i="16"/>
  <c r="BE133" i="16" s="1"/>
  <c r="BK132" i="16"/>
  <c r="BI132" i="16"/>
  <c r="BH132" i="16"/>
  <c r="BG132" i="16"/>
  <c r="BF132" i="16"/>
  <c r="T132" i="16"/>
  <c r="R132" i="16"/>
  <c r="P132" i="16"/>
  <c r="J132" i="16"/>
  <c r="BE132" i="16" s="1"/>
  <c r="BK131" i="16"/>
  <c r="BI131" i="16"/>
  <c r="BH131" i="16"/>
  <c r="BG131" i="16"/>
  <c r="BF131" i="16"/>
  <c r="T131" i="16"/>
  <c r="R131" i="16"/>
  <c r="P131" i="16"/>
  <c r="J131" i="16"/>
  <c r="BE131" i="16" s="1"/>
  <c r="BK130" i="16"/>
  <c r="BI130" i="16"/>
  <c r="BH130" i="16"/>
  <c r="BG130" i="16"/>
  <c r="BF130" i="16"/>
  <c r="T130" i="16"/>
  <c r="R130" i="16"/>
  <c r="P130" i="16"/>
  <c r="J130" i="16"/>
  <c r="BE130" i="16" s="1"/>
  <c r="BK129" i="16"/>
  <c r="BI129" i="16"/>
  <c r="BH129" i="16"/>
  <c r="BG129" i="16"/>
  <c r="BF129" i="16"/>
  <c r="T129" i="16"/>
  <c r="R129" i="16"/>
  <c r="P129" i="16"/>
  <c r="J129" i="16"/>
  <c r="BE129" i="16" s="1"/>
  <c r="BK128" i="16"/>
  <c r="BI128" i="16"/>
  <c r="BH128" i="16"/>
  <c r="BG128" i="16"/>
  <c r="BF128" i="16"/>
  <c r="T128" i="16"/>
  <c r="R128" i="16"/>
  <c r="P128" i="16"/>
  <c r="J128" i="16"/>
  <c r="BE128" i="16" s="1"/>
  <c r="BK127" i="16"/>
  <c r="BI127" i="16"/>
  <c r="BH127" i="16"/>
  <c r="BG127" i="16"/>
  <c r="BF127" i="16"/>
  <c r="T127" i="16"/>
  <c r="R127" i="16"/>
  <c r="P127" i="16"/>
  <c r="J127" i="16"/>
  <c r="BE127" i="16" s="1"/>
  <c r="BK126" i="16"/>
  <c r="BI126" i="16"/>
  <c r="BH126" i="16"/>
  <c r="BG126" i="16"/>
  <c r="BF126" i="16"/>
  <c r="T126" i="16"/>
  <c r="R126" i="16"/>
  <c r="P126" i="16"/>
  <c r="J126" i="16"/>
  <c r="BE126" i="16" s="1"/>
  <c r="BK125" i="16"/>
  <c r="BI125" i="16"/>
  <c r="BH125" i="16"/>
  <c r="BG125" i="16"/>
  <c r="BF125" i="16"/>
  <c r="T125" i="16"/>
  <c r="R125" i="16"/>
  <c r="P125" i="16"/>
  <c r="J125" i="16"/>
  <c r="BE125" i="16" s="1"/>
  <c r="BK124" i="16"/>
  <c r="BI124" i="16"/>
  <c r="BH124" i="16"/>
  <c r="BG124" i="16"/>
  <c r="BF124" i="16"/>
  <c r="T124" i="16"/>
  <c r="R124" i="16"/>
  <c r="P124" i="16"/>
  <c r="J124" i="16"/>
  <c r="BE124" i="16" s="1"/>
  <c r="BK123" i="16"/>
  <c r="BI123" i="16"/>
  <c r="BH123" i="16"/>
  <c r="BG123" i="16"/>
  <c r="BF123" i="16"/>
  <c r="T123" i="16"/>
  <c r="T116" i="16" s="1"/>
  <c r="R123" i="16"/>
  <c r="P123" i="16"/>
  <c r="J123" i="16"/>
  <c r="BE123" i="16" s="1"/>
  <c r="BK122" i="16"/>
  <c r="BI122" i="16"/>
  <c r="BH122" i="16"/>
  <c r="BG122" i="16"/>
  <c r="BF122" i="16"/>
  <c r="T122" i="16"/>
  <c r="R122" i="16"/>
  <c r="P122" i="16"/>
  <c r="J122" i="16"/>
  <c r="BE122" i="16" s="1"/>
  <c r="BK121" i="16"/>
  <c r="BI121" i="16"/>
  <c r="BH121" i="16"/>
  <c r="BG121" i="16"/>
  <c r="BF121" i="16"/>
  <c r="T121" i="16"/>
  <c r="R121" i="16"/>
  <c r="P121" i="16"/>
  <c r="J121" i="16"/>
  <c r="BE121" i="16" s="1"/>
  <c r="BK120" i="16"/>
  <c r="BI120" i="16"/>
  <c r="BH120" i="16"/>
  <c r="BG120" i="16"/>
  <c r="BF120" i="16"/>
  <c r="T120" i="16"/>
  <c r="R120" i="16"/>
  <c r="P120" i="16"/>
  <c r="J120" i="16"/>
  <c r="BE120" i="16" s="1"/>
  <c r="BK119" i="16"/>
  <c r="BI119" i="16"/>
  <c r="BH119" i="16"/>
  <c r="BG119" i="16"/>
  <c r="BF119" i="16"/>
  <c r="T119" i="16"/>
  <c r="R119" i="16"/>
  <c r="P119" i="16"/>
  <c r="J119" i="16"/>
  <c r="BE119" i="16" s="1"/>
  <c r="BK118" i="16"/>
  <c r="BI118" i="16"/>
  <c r="BH118" i="16"/>
  <c r="BG118" i="16"/>
  <c r="BF118" i="16"/>
  <c r="T118" i="16"/>
  <c r="R118" i="16"/>
  <c r="P118" i="16"/>
  <c r="J118" i="16"/>
  <c r="BE118" i="16" s="1"/>
  <c r="BK117" i="16"/>
  <c r="BI117" i="16"/>
  <c r="BH117" i="16"/>
  <c r="BG117" i="16"/>
  <c r="BF117" i="16"/>
  <c r="T117" i="16"/>
  <c r="R117" i="16"/>
  <c r="P117" i="16"/>
  <c r="P116" i="16" s="1"/>
  <c r="J117" i="16"/>
  <c r="BE117" i="16" s="1"/>
  <c r="BK115" i="16"/>
  <c r="BI115" i="16"/>
  <c r="BH115" i="16"/>
  <c r="BG115" i="16"/>
  <c r="BF115" i="16"/>
  <c r="T115" i="16"/>
  <c r="R115" i="16"/>
  <c r="P115" i="16"/>
  <c r="J115" i="16"/>
  <c r="BE115" i="16" s="1"/>
  <c r="BK114" i="16"/>
  <c r="BI114" i="16"/>
  <c r="BH114" i="16"/>
  <c r="BG114" i="16"/>
  <c r="BF114" i="16"/>
  <c r="T114" i="16"/>
  <c r="R114" i="16"/>
  <c r="P114" i="16"/>
  <c r="J114" i="16"/>
  <c r="BE114" i="16" s="1"/>
  <c r="BK113" i="16"/>
  <c r="BI113" i="16"/>
  <c r="BH113" i="16"/>
  <c r="BG113" i="16"/>
  <c r="BF113" i="16"/>
  <c r="T113" i="16"/>
  <c r="R113" i="16"/>
  <c r="P113" i="16"/>
  <c r="J113" i="16"/>
  <c r="BE113" i="16" s="1"/>
  <c r="BK112" i="16"/>
  <c r="BI112" i="16"/>
  <c r="BH112" i="16"/>
  <c r="BG112" i="16"/>
  <c r="BF112" i="16"/>
  <c r="T112" i="16"/>
  <c r="R112" i="16"/>
  <c r="P112" i="16"/>
  <c r="J112" i="16"/>
  <c r="BE112" i="16" s="1"/>
  <c r="BK111" i="16"/>
  <c r="BI111" i="16"/>
  <c r="BH111" i="16"/>
  <c r="BG111" i="16"/>
  <c r="BF111" i="16"/>
  <c r="T111" i="16"/>
  <c r="R111" i="16"/>
  <c r="P111" i="16"/>
  <c r="J111" i="16"/>
  <c r="BE111" i="16" s="1"/>
  <c r="BK110" i="16"/>
  <c r="BI110" i="16"/>
  <c r="BH110" i="16"/>
  <c r="BG110" i="16"/>
  <c r="BF110" i="16"/>
  <c r="T110" i="16"/>
  <c r="R110" i="16"/>
  <c r="P110" i="16"/>
  <c r="J110" i="16"/>
  <c r="BE110" i="16" s="1"/>
  <c r="BK109" i="16"/>
  <c r="BI109" i="16"/>
  <c r="BH109" i="16"/>
  <c r="BG109" i="16"/>
  <c r="BF109" i="16"/>
  <c r="T109" i="16"/>
  <c r="R109" i="16"/>
  <c r="P109" i="16"/>
  <c r="J109" i="16"/>
  <c r="BE109" i="16" s="1"/>
  <c r="BK108" i="16"/>
  <c r="BI108" i="16"/>
  <c r="BH108" i="16"/>
  <c r="BG108" i="16"/>
  <c r="BF108" i="16"/>
  <c r="T108" i="16"/>
  <c r="R108" i="16"/>
  <c r="P108" i="16"/>
  <c r="J108" i="16"/>
  <c r="BE108" i="16" s="1"/>
  <c r="BK107" i="16"/>
  <c r="BI107" i="16"/>
  <c r="BH107" i="16"/>
  <c r="BG107" i="16"/>
  <c r="BF107" i="16"/>
  <c r="T107" i="16"/>
  <c r="R107" i="16"/>
  <c r="P107" i="16"/>
  <c r="J107" i="16"/>
  <c r="BE107" i="16" s="1"/>
  <c r="BK106" i="16"/>
  <c r="BI106" i="16"/>
  <c r="BH106" i="16"/>
  <c r="BG106" i="16"/>
  <c r="BF106" i="16"/>
  <c r="T106" i="16"/>
  <c r="R106" i="16"/>
  <c r="P106" i="16"/>
  <c r="J106" i="16"/>
  <c r="BE106" i="16" s="1"/>
  <c r="BK105" i="16"/>
  <c r="BI105" i="16"/>
  <c r="BH105" i="16"/>
  <c r="BG105" i="16"/>
  <c r="BF105" i="16"/>
  <c r="T105" i="16"/>
  <c r="R105" i="16"/>
  <c r="P105" i="16"/>
  <c r="J105" i="16"/>
  <c r="BE105" i="16" s="1"/>
  <c r="BK104" i="16"/>
  <c r="BI104" i="16"/>
  <c r="BH104" i="16"/>
  <c r="BG104" i="16"/>
  <c r="BF104" i="16"/>
  <c r="T104" i="16"/>
  <c r="R104" i="16"/>
  <c r="P104" i="16"/>
  <c r="J104" i="16"/>
  <c r="BE104" i="16" s="1"/>
  <c r="BK103" i="16"/>
  <c r="BI103" i="16"/>
  <c r="BH103" i="16"/>
  <c r="BG103" i="16"/>
  <c r="BF103" i="16"/>
  <c r="T103" i="16"/>
  <c r="R103" i="16"/>
  <c r="P103" i="16"/>
  <c r="J103" i="16"/>
  <c r="BE103" i="16" s="1"/>
  <c r="BK102" i="16"/>
  <c r="BI102" i="16"/>
  <c r="BH102" i="16"/>
  <c r="BG102" i="16"/>
  <c r="BF102" i="16"/>
  <c r="T102" i="16"/>
  <c r="R102" i="16"/>
  <c r="P102" i="16"/>
  <c r="J102" i="16"/>
  <c r="BE102" i="16" s="1"/>
  <c r="BK101" i="16"/>
  <c r="BI101" i="16"/>
  <c r="BH101" i="16"/>
  <c r="BG101" i="16"/>
  <c r="BF101" i="16"/>
  <c r="T101" i="16"/>
  <c r="R101" i="16"/>
  <c r="P101" i="16"/>
  <c r="J101" i="16"/>
  <c r="BE101" i="16" s="1"/>
  <c r="BK100" i="16"/>
  <c r="BI100" i="16"/>
  <c r="BH100" i="16"/>
  <c r="BG100" i="16"/>
  <c r="BF100" i="16"/>
  <c r="T100" i="16"/>
  <c r="R100" i="16"/>
  <c r="P100" i="16"/>
  <c r="J100" i="16"/>
  <c r="BE100" i="16" s="1"/>
  <c r="BK99" i="16"/>
  <c r="BI99" i="16"/>
  <c r="BH99" i="16"/>
  <c r="BG99" i="16"/>
  <c r="BF99" i="16"/>
  <c r="T99" i="16"/>
  <c r="R99" i="16"/>
  <c r="P99" i="16"/>
  <c r="J99" i="16"/>
  <c r="BE99" i="16" s="1"/>
  <c r="BK98" i="16"/>
  <c r="BI98" i="16"/>
  <c r="BH98" i="16"/>
  <c r="BG98" i="16"/>
  <c r="BF98" i="16"/>
  <c r="T98" i="16"/>
  <c r="R98" i="16"/>
  <c r="P98" i="16"/>
  <c r="J98" i="16"/>
  <c r="BE98" i="16" s="1"/>
  <c r="BK97" i="16"/>
  <c r="BI97" i="16"/>
  <c r="BH97" i="16"/>
  <c r="BG97" i="16"/>
  <c r="BF97" i="16"/>
  <c r="T97" i="16"/>
  <c r="R97" i="16"/>
  <c r="P97" i="16"/>
  <c r="J97" i="16"/>
  <c r="BE97" i="16" s="1"/>
  <c r="BK96" i="16"/>
  <c r="BI96" i="16"/>
  <c r="BH96" i="16"/>
  <c r="BG96" i="16"/>
  <c r="BF96" i="16"/>
  <c r="T96" i="16"/>
  <c r="R96" i="16"/>
  <c r="P96" i="16"/>
  <c r="J96" i="16"/>
  <c r="BE96" i="16" s="1"/>
  <c r="BK95" i="16"/>
  <c r="BI95" i="16"/>
  <c r="BH95" i="16"/>
  <c r="BG95" i="16"/>
  <c r="BF95" i="16"/>
  <c r="T95" i="16"/>
  <c r="R95" i="16"/>
  <c r="P95" i="16"/>
  <c r="J95" i="16"/>
  <c r="BE95" i="16" s="1"/>
  <c r="BK94" i="16"/>
  <c r="BI94" i="16"/>
  <c r="BH94" i="16"/>
  <c r="BG94" i="16"/>
  <c r="BF94" i="16"/>
  <c r="T94" i="16"/>
  <c r="R94" i="16"/>
  <c r="P94" i="16"/>
  <c r="J94" i="16"/>
  <c r="BE94" i="16" s="1"/>
  <c r="BK93" i="16"/>
  <c r="BI93" i="16"/>
  <c r="BH93" i="16"/>
  <c r="BG93" i="16"/>
  <c r="BF93" i="16"/>
  <c r="T93" i="16"/>
  <c r="R93" i="16"/>
  <c r="P93" i="16"/>
  <c r="J93" i="16"/>
  <c r="BE93" i="16" s="1"/>
  <c r="BK92" i="16"/>
  <c r="BI92" i="16"/>
  <c r="BH92" i="16"/>
  <c r="BG92" i="16"/>
  <c r="BF92" i="16"/>
  <c r="T92" i="16"/>
  <c r="R92" i="16"/>
  <c r="P92" i="16"/>
  <c r="J92" i="16"/>
  <c r="BE92" i="16" s="1"/>
  <c r="BK91" i="16"/>
  <c r="BI91" i="16"/>
  <c r="BH91" i="16"/>
  <c r="BG91" i="16"/>
  <c r="BF91" i="16"/>
  <c r="T91" i="16"/>
  <c r="R91" i="16"/>
  <c r="P91" i="16"/>
  <c r="J91" i="16"/>
  <c r="BE91" i="16" s="1"/>
  <c r="BK90" i="16"/>
  <c r="BI90" i="16"/>
  <c r="BH90" i="16"/>
  <c r="BG90" i="16"/>
  <c r="BF90" i="16"/>
  <c r="T90" i="16"/>
  <c r="R90" i="16"/>
  <c r="P90" i="16"/>
  <c r="J90" i="16"/>
  <c r="BE90" i="16" s="1"/>
  <c r="BK89" i="16"/>
  <c r="BI89" i="16"/>
  <c r="BH89" i="16"/>
  <c r="BG89" i="16"/>
  <c r="BF89" i="16"/>
  <c r="T89" i="16"/>
  <c r="R89" i="16"/>
  <c r="R85" i="16" s="1"/>
  <c r="P89" i="16"/>
  <c r="J89" i="16"/>
  <c r="BE89" i="16" s="1"/>
  <c r="BK88" i="16"/>
  <c r="BI88" i="16"/>
  <c r="BH88" i="16"/>
  <c r="BG88" i="16"/>
  <c r="BF88" i="16"/>
  <c r="T88" i="16"/>
  <c r="R88" i="16"/>
  <c r="P88" i="16"/>
  <c r="J88" i="16"/>
  <c r="BE88" i="16" s="1"/>
  <c r="BK86" i="16"/>
  <c r="BI86" i="16"/>
  <c r="BH86" i="16"/>
  <c r="BG86" i="16"/>
  <c r="BF86" i="16"/>
  <c r="T86" i="16"/>
  <c r="R86" i="16"/>
  <c r="P86" i="16"/>
  <c r="J86" i="16"/>
  <c r="BE86" i="16" s="1"/>
  <c r="J80" i="16"/>
  <c r="F80" i="16"/>
  <c r="F78" i="16"/>
  <c r="E76" i="16"/>
  <c r="J55" i="16"/>
  <c r="F55" i="16"/>
  <c r="F53" i="16"/>
  <c r="E51" i="16"/>
  <c r="J20" i="16"/>
  <c r="E20" i="16"/>
  <c r="F81" i="16" s="1"/>
  <c r="J19" i="16"/>
  <c r="J14" i="16"/>
  <c r="J53" i="16" s="1"/>
  <c r="E7" i="16"/>
  <c r="E72" i="16" s="1"/>
  <c r="BK205" i="15"/>
  <c r="BI205" i="15"/>
  <c r="BH205" i="15"/>
  <c r="BG205" i="15"/>
  <c r="BF205" i="15"/>
  <c r="T205" i="15"/>
  <c r="R205" i="15"/>
  <c r="P205" i="15"/>
  <c r="J205" i="15"/>
  <c r="BE205" i="15" s="1"/>
  <c r="BK204" i="15"/>
  <c r="BI204" i="15"/>
  <c r="BH204" i="15"/>
  <c r="BG204" i="15"/>
  <c r="BF204" i="15"/>
  <c r="T204" i="15"/>
  <c r="R204" i="15"/>
  <c r="P204" i="15"/>
  <c r="J204" i="15"/>
  <c r="BE204" i="15" s="1"/>
  <c r="BK203" i="15"/>
  <c r="BI203" i="15"/>
  <c r="BH203" i="15"/>
  <c r="BG203" i="15"/>
  <c r="BF203" i="15"/>
  <c r="T203" i="15"/>
  <c r="R203" i="15"/>
  <c r="P203" i="15"/>
  <c r="P201" i="15" s="1"/>
  <c r="J203" i="15"/>
  <c r="BE203" i="15" s="1"/>
  <c r="BK202" i="15"/>
  <c r="BI202" i="15"/>
  <c r="BH202" i="15"/>
  <c r="BG202" i="15"/>
  <c r="BF202" i="15"/>
  <c r="T202" i="15"/>
  <c r="T201" i="15" s="1"/>
  <c r="R202" i="15"/>
  <c r="P202" i="15"/>
  <c r="J202" i="15"/>
  <c r="BE202" i="15" s="1"/>
  <c r="BK200" i="15"/>
  <c r="BI200" i="15"/>
  <c r="BH200" i="15"/>
  <c r="BG200" i="15"/>
  <c r="BF200" i="15"/>
  <c r="T200" i="15"/>
  <c r="R200" i="15"/>
  <c r="P200" i="15"/>
  <c r="J200" i="15"/>
  <c r="BE200" i="15" s="1"/>
  <c r="BK199" i="15"/>
  <c r="BI199" i="15"/>
  <c r="BH199" i="15"/>
  <c r="BG199" i="15"/>
  <c r="BF199" i="15"/>
  <c r="T199" i="15"/>
  <c r="R199" i="15"/>
  <c r="P199" i="15"/>
  <c r="J199" i="15"/>
  <c r="BE199" i="15" s="1"/>
  <c r="R198" i="15"/>
  <c r="BK197" i="15"/>
  <c r="BI197" i="15"/>
  <c r="BH197" i="15"/>
  <c r="BG197" i="15"/>
  <c r="BF197" i="15"/>
  <c r="T197" i="15"/>
  <c r="R197" i="15"/>
  <c r="P197" i="15"/>
  <c r="J197" i="15"/>
  <c r="BE197" i="15" s="1"/>
  <c r="BK196" i="15"/>
  <c r="BI196" i="15"/>
  <c r="BH196" i="15"/>
  <c r="BG196" i="15"/>
  <c r="BF196" i="15"/>
  <c r="T196" i="15"/>
  <c r="R196" i="15"/>
  <c r="P196" i="15"/>
  <c r="P194" i="15" s="1"/>
  <c r="J196" i="15"/>
  <c r="BE196" i="15" s="1"/>
  <c r="BK195" i="15"/>
  <c r="BI195" i="15"/>
  <c r="BH195" i="15"/>
  <c r="BG195" i="15"/>
  <c r="BF195" i="15"/>
  <c r="T195" i="15"/>
  <c r="T194" i="15" s="1"/>
  <c r="R195" i="15"/>
  <c r="P195" i="15"/>
  <c r="J195" i="15"/>
  <c r="BE195" i="15" s="1"/>
  <c r="BK193" i="15"/>
  <c r="BI193" i="15"/>
  <c r="BH193" i="15"/>
  <c r="BG193" i="15"/>
  <c r="BF193" i="15"/>
  <c r="T193" i="15"/>
  <c r="R193" i="15"/>
  <c r="P193" i="15"/>
  <c r="J193" i="15"/>
  <c r="BE193" i="15" s="1"/>
  <c r="BK192" i="15"/>
  <c r="BI192" i="15"/>
  <c r="BH192" i="15"/>
  <c r="BG192" i="15"/>
  <c r="BF192" i="15"/>
  <c r="T192" i="15"/>
  <c r="R192" i="15"/>
  <c r="P192" i="15"/>
  <c r="J192" i="15"/>
  <c r="BE192" i="15" s="1"/>
  <c r="BK191" i="15"/>
  <c r="BI191" i="15"/>
  <c r="BH191" i="15"/>
  <c r="BG191" i="15"/>
  <c r="BF191" i="15"/>
  <c r="T191" i="15"/>
  <c r="R191" i="15"/>
  <c r="P191" i="15"/>
  <c r="J191" i="15"/>
  <c r="BE191" i="15" s="1"/>
  <c r="BK190" i="15"/>
  <c r="BI190" i="15"/>
  <c r="BH190" i="15"/>
  <c r="BG190" i="15"/>
  <c r="BF190" i="15"/>
  <c r="T190" i="15"/>
  <c r="R190" i="15"/>
  <c r="P190" i="15"/>
  <c r="J190" i="15"/>
  <c r="BE190" i="15" s="1"/>
  <c r="BK189" i="15"/>
  <c r="BI189" i="15"/>
  <c r="BH189" i="15"/>
  <c r="BG189" i="15"/>
  <c r="BF189" i="15"/>
  <c r="T189" i="15"/>
  <c r="R189" i="15"/>
  <c r="P189" i="15"/>
  <c r="J189" i="15"/>
  <c r="BE189" i="15" s="1"/>
  <c r="BK188" i="15"/>
  <c r="BI188" i="15"/>
  <c r="BH188" i="15"/>
  <c r="BG188" i="15"/>
  <c r="BF188" i="15"/>
  <c r="T188" i="15"/>
  <c r="R188" i="15"/>
  <c r="P188" i="15"/>
  <c r="J188" i="15"/>
  <c r="BE188" i="15" s="1"/>
  <c r="BK187" i="15"/>
  <c r="BI187" i="15"/>
  <c r="BH187" i="15"/>
  <c r="BG187" i="15"/>
  <c r="BF187" i="15"/>
  <c r="T187" i="15"/>
  <c r="R187" i="15"/>
  <c r="P187" i="15"/>
  <c r="J187" i="15"/>
  <c r="BE187" i="15" s="1"/>
  <c r="BK186" i="15"/>
  <c r="BI186" i="15"/>
  <c r="BH186" i="15"/>
  <c r="BG186" i="15"/>
  <c r="BF186" i="15"/>
  <c r="T186" i="15"/>
  <c r="R186" i="15"/>
  <c r="R184" i="15" s="1"/>
  <c r="P186" i="15"/>
  <c r="J186" i="15"/>
  <c r="BE186" i="15" s="1"/>
  <c r="BK185" i="15"/>
  <c r="BI185" i="15"/>
  <c r="BH185" i="15"/>
  <c r="BG185" i="15"/>
  <c r="BF185" i="15"/>
  <c r="T185" i="15"/>
  <c r="R185" i="15"/>
  <c r="P185" i="15"/>
  <c r="J185" i="15"/>
  <c r="BE185" i="15" s="1"/>
  <c r="BK183" i="15"/>
  <c r="BI183" i="15"/>
  <c r="BH183" i="15"/>
  <c r="BG183" i="15"/>
  <c r="BF183" i="15"/>
  <c r="T183" i="15"/>
  <c r="T182" i="15" s="1"/>
  <c r="R183" i="15"/>
  <c r="R182" i="15" s="1"/>
  <c r="P183" i="15"/>
  <c r="J183" i="15"/>
  <c r="BE183" i="15" s="1"/>
  <c r="BK182" i="15"/>
  <c r="J182" i="15" s="1"/>
  <c r="J67" i="15" s="1"/>
  <c r="P182" i="15"/>
  <c r="BK181" i="15"/>
  <c r="BI181" i="15"/>
  <c r="BH181" i="15"/>
  <c r="BG181" i="15"/>
  <c r="BF181" i="15"/>
  <c r="T181" i="15"/>
  <c r="R181" i="15"/>
  <c r="P181" i="15"/>
  <c r="J181" i="15"/>
  <c r="BE181" i="15" s="1"/>
  <c r="BK180" i="15"/>
  <c r="BI180" i="15"/>
  <c r="BH180" i="15"/>
  <c r="BG180" i="15"/>
  <c r="BF180" i="15"/>
  <c r="T180" i="15"/>
  <c r="R180" i="15"/>
  <c r="P180" i="15"/>
  <c r="J180" i="15"/>
  <c r="BE180" i="15" s="1"/>
  <c r="BK179" i="15"/>
  <c r="BI179" i="15"/>
  <c r="BH179" i="15"/>
  <c r="BG179" i="15"/>
  <c r="BF179" i="15"/>
  <c r="T179" i="15"/>
  <c r="R179" i="15"/>
  <c r="P179" i="15"/>
  <c r="J179" i="15"/>
  <c r="BE179" i="15" s="1"/>
  <c r="R178" i="15"/>
  <c r="BK177" i="15"/>
  <c r="BI177" i="15"/>
  <c r="BH177" i="15"/>
  <c r="BG177" i="15"/>
  <c r="BF177" i="15"/>
  <c r="T177" i="15"/>
  <c r="R177" i="15"/>
  <c r="P177" i="15"/>
  <c r="J177" i="15"/>
  <c r="BE177" i="15" s="1"/>
  <c r="BK176" i="15"/>
  <c r="BI176" i="15"/>
  <c r="BH176" i="15"/>
  <c r="BG176" i="15"/>
  <c r="BF176" i="15"/>
  <c r="T176" i="15"/>
  <c r="R176" i="15"/>
  <c r="P176" i="15"/>
  <c r="J176" i="15"/>
  <c r="BE176" i="15" s="1"/>
  <c r="BK175" i="15"/>
  <c r="BI175" i="15"/>
  <c r="BH175" i="15"/>
  <c r="BG175" i="15"/>
  <c r="BF175" i="15"/>
  <c r="T175" i="15"/>
  <c r="T174" i="15" s="1"/>
  <c r="R175" i="15"/>
  <c r="P175" i="15"/>
  <c r="P174" i="15" s="1"/>
  <c r="J175" i="15"/>
  <c r="BE175" i="15" s="1"/>
  <c r="BK173" i="15"/>
  <c r="BI173" i="15"/>
  <c r="BH173" i="15"/>
  <c r="BG173" i="15"/>
  <c r="BF173" i="15"/>
  <c r="T173" i="15"/>
  <c r="R173" i="15"/>
  <c r="P173" i="15"/>
  <c r="J173" i="15"/>
  <c r="BE173" i="15" s="1"/>
  <c r="BK172" i="15"/>
  <c r="BI172" i="15"/>
  <c r="BH172" i="15"/>
  <c r="BG172" i="15"/>
  <c r="BF172" i="15"/>
  <c r="T172" i="15"/>
  <c r="R172" i="15"/>
  <c r="P172" i="15"/>
  <c r="J172" i="15"/>
  <c r="BE172" i="15" s="1"/>
  <c r="BK171" i="15"/>
  <c r="BI171" i="15"/>
  <c r="BH171" i="15"/>
  <c r="BG171" i="15"/>
  <c r="BF171" i="15"/>
  <c r="T171" i="15"/>
  <c r="R171" i="15"/>
  <c r="P171" i="15"/>
  <c r="J171" i="15"/>
  <c r="BE171" i="15" s="1"/>
  <c r="BK170" i="15"/>
  <c r="BI170" i="15"/>
  <c r="BH170" i="15"/>
  <c r="BG170" i="15"/>
  <c r="BF170" i="15"/>
  <c r="T170" i="15"/>
  <c r="R170" i="15"/>
  <c r="P170" i="15"/>
  <c r="J170" i="15"/>
  <c r="BE170" i="15" s="1"/>
  <c r="BK169" i="15"/>
  <c r="BI169" i="15"/>
  <c r="BH169" i="15"/>
  <c r="BG169" i="15"/>
  <c r="BF169" i="15"/>
  <c r="T169" i="15"/>
  <c r="R169" i="15"/>
  <c r="P169" i="15"/>
  <c r="J169" i="15"/>
  <c r="BE169" i="15" s="1"/>
  <c r="BK168" i="15"/>
  <c r="BI168" i="15"/>
  <c r="BH168" i="15"/>
  <c r="BG168" i="15"/>
  <c r="BF168" i="15"/>
  <c r="T168" i="15"/>
  <c r="R168" i="15"/>
  <c r="P168" i="15"/>
  <c r="J168" i="15"/>
  <c r="BE168" i="15" s="1"/>
  <c r="BK167" i="15"/>
  <c r="BI167" i="15"/>
  <c r="BH167" i="15"/>
  <c r="BG167" i="15"/>
  <c r="BF167" i="15"/>
  <c r="T167" i="15"/>
  <c r="R167" i="15"/>
  <c r="P167" i="15"/>
  <c r="J167" i="15"/>
  <c r="BE167" i="15" s="1"/>
  <c r="BK166" i="15"/>
  <c r="BI166" i="15"/>
  <c r="BH166" i="15"/>
  <c r="BG166" i="15"/>
  <c r="BF166" i="15"/>
  <c r="T166" i="15"/>
  <c r="R166" i="15"/>
  <c r="P166" i="15"/>
  <c r="J166" i="15"/>
  <c r="BE166" i="15" s="1"/>
  <c r="BK165" i="15"/>
  <c r="BI165" i="15"/>
  <c r="BH165" i="15"/>
  <c r="BG165" i="15"/>
  <c r="BF165" i="15"/>
  <c r="T165" i="15"/>
  <c r="R165" i="15"/>
  <c r="P165" i="15"/>
  <c r="J165" i="15"/>
  <c r="BE165" i="15" s="1"/>
  <c r="BK164" i="15"/>
  <c r="BI164" i="15"/>
  <c r="BH164" i="15"/>
  <c r="BG164" i="15"/>
  <c r="BF164" i="15"/>
  <c r="T164" i="15"/>
  <c r="R164" i="15"/>
  <c r="P164" i="15"/>
  <c r="J164" i="15"/>
  <c r="BE164" i="15" s="1"/>
  <c r="BK163" i="15"/>
  <c r="BI163" i="15"/>
  <c r="BH163" i="15"/>
  <c r="BG163" i="15"/>
  <c r="BF163" i="15"/>
  <c r="T163" i="15"/>
  <c r="R163" i="15"/>
  <c r="P163" i="15"/>
  <c r="J163" i="15"/>
  <c r="BE163" i="15" s="1"/>
  <c r="BK162" i="15"/>
  <c r="BI162" i="15"/>
  <c r="BH162" i="15"/>
  <c r="BG162" i="15"/>
  <c r="BF162" i="15"/>
  <c r="T162" i="15"/>
  <c r="R162" i="15"/>
  <c r="P162" i="15"/>
  <c r="J162" i="15"/>
  <c r="BE162" i="15" s="1"/>
  <c r="BK161" i="15"/>
  <c r="BI161" i="15"/>
  <c r="BH161" i="15"/>
  <c r="BG161" i="15"/>
  <c r="BF161" i="15"/>
  <c r="T161" i="15"/>
  <c r="R161" i="15"/>
  <c r="P161" i="15"/>
  <c r="J161" i="15"/>
  <c r="BE161" i="15" s="1"/>
  <c r="BK160" i="15"/>
  <c r="BI160" i="15"/>
  <c r="BH160" i="15"/>
  <c r="BG160" i="15"/>
  <c r="BF160" i="15"/>
  <c r="T160" i="15"/>
  <c r="R160" i="15"/>
  <c r="R159" i="15" s="1"/>
  <c r="P160" i="15"/>
  <c r="J160" i="15"/>
  <c r="BE160" i="15" s="1"/>
  <c r="BK158" i="15"/>
  <c r="BI158" i="15"/>
  <c r="BH158" i="15"/>
  <c r="BG158" i="15"/>
  <c r="BF158" i="15"/>
  <c r="T158" i="15"/>
  <c r="R158" i="15"/>
  <c r="P158" i="15"/>
  <c r="J158" i="15"/>
  <c r="BE158" i="15" s="1"/>
  <c r="BK157" i="15"/>
  <c r="BI157" i="15"/>
  <c r="BH157" i="15"/>
  <c r="BG157" i="15"/>
  <c r="BF157" i="15"/>
  <c r="T157" i="15"/>
  <c r="R157" i="15"/>
  <c r="P157" i="15"/>
  <c r="J157" i="15"/>
  <c r="BE157" i="15" s="1"/>
  <c r="BK156" i="15"/>
  <c r="BI156" i="15"/>
  <c r="BH156" i="15"/>
  <c r="BG156" i="15"/>
  <c r="BF156" i="15"/>
  <c r="T156" i="15"/>
  <c r="R156" i="15"/>
  <c r="P156" i="15"/>
  <c r="J156" i="15"/>
  <c r="BE156" i="15" s="1"/>
  <c r="BK155" i="15"/>
  <c r="BI155" i="15"/>
  <c r="BH155" i="15"/>
  <c r="BG155" i="15"/>
  <c r="BF155" i="15"/>
  <c r="T155" i="15"/>
  <c r="R155" i="15"/>
  <c r="P155" i="15"/>
  <c r="J155" i="15"/>
  <c r="BE155" i="15" s="1"/>
  <c r="BK154" i="15"/>
  <c r="BI154" i="15"/>
  <c r="BH154" i="15"/>
  <c r="BG154" i="15"/>
  <c r="BF154" i="15"/>
  <c r="T154" i="15"/>
  <c r="R154" i="15"/>
  <c r="P154" i="15"/>
  <c r="J154" i="15"/>
  <c r="BE154" i="15" s="1"/>
  <c r="BK153" i="15"/>
  <c r="BI153" i="15"/>
  <c r="BH153" i="15"/>
  <c r="BG153" i="15"/>
  <c r="BF153" i="15"/>
  <c r="T153" i="15"/>
  <c r="R153" i="15"/>
  <c r="P153" i="15"/>
  <c r="J153" i="15"/>
  <c r="BE153" i="15" s="1"/>
  <c r="BK152" i="15"/>
  <c r="BI152" i="15"/>
  <c r="BH152" i="15"/>
  <c r="BG152" i="15"/>
  <c r="BF152" i="15"/>
  <c r="T152" i="15"/>
  <c r="R152" i="15"/>
  <c r="P152" i="15"/>
  <c r="J152" i="15"/>
  <c r="BE152" i="15" s="1"/>
  <c r="BK151" i="15"/>
  <c r="BI151" i="15"/>
  <c r="BH151" i="15"/>
  <c r="BG151" i="15"/>
  <c r="BF151" i="15"/>
  <c r="T151" i="15"/>
  <c r="T147" i="15" s="1"/>
  <c r="R151" i="15"/>
  <c r="P151" i="15"/>
  <c r="J151" i="15"/>
  <c r="BE151" i="15" s="1"/>
  <c r="BK150" i="15"/>
  <c r="BI150" i="15"/>
  <c r="BH150" i="15"/>
  <c r="BG150" i="15"/>
  <c r="BF150" i="15"/>
  <c r="T150" i="15"/>
  <c r="R150" i="15"/>
  <c r="P150" i="15"/>
  <c r="J150" i="15"/>
  <c r="BE150" i="15" s="1"/>
  <c r="BK149" i="15"/>
  <c r="BI149" i="15"/>
  <c r="BH149" i="15"/>
  <c r="BG149" i="15"/>
  <c r="BF149" i="15"/>
  <c r="T149" i="15"/>
  <c r="R149" i="15"/>
  <c r="P149" i="15"/>
  <c r="J149" i="15"/>
  <c r="BE149" i="15" s="1"/>
  <c r="BK148" i="15"/>
  <c r="BI148" i="15"/>
  <c r="BH148" i="15"/>
  <c r="BG148" i="15"/>
  <c r="BF148" i="15"/>
  <c r="T148" i="15"/>
  <c r="R148" i="15"/>
  <c r="P148" i="15"/>
  <c r="J148" i="15"/>
  <c r="BE148" i="15" s="1"/>
  <c r="P147" i="15"/>
  <c r="BK146" i="15"/>
  <c r="BI146" i="15"/>
  <c r="BH146" i="15"/>
  <c r="BG146" i="15"/>
  <c r="BF146" i="15"/>
  <c r="T146" i="15"/>
  <c r="R146" i="15"/>
  <c r="P146" i="15"/>
  <c r="J146" i="15"/>
  <c r="BE146" i="15" s="1"/>
  <c r="BK145" i="15"/>
  <c r="BI145" i="15"/>
  <c r="BH145" i="15"/>
  <c r="BG145" i="15"/>
  <c r="BF145" i="15"/>
  <c r="T145" i="15"/>
  <c r="R145" i="15"/>
  <c r="P145" i="15"/>
  <c r="J145" i="15"/>
  <c r="BE145" i="15" s="1"/>
  <c r="BK144" i="15"/>
  <c r="BI144" i="15"/>
  <c r="BH144" i="15"/>
  <c r="BG144" i="15"/>
  <c r="BF144" i="15"/>
  <c r="T144" i="15"/>
  <c r="R144" i="15"/>
  <c r="P144" i="15"/>
  <c r="J144" i="15"/>
  <c r="BE144" i="15" s="1"/>
  <c r="BK143" i="15"/>
  <c r="BI143" i="15"/>
  <c r="BH143" i="15"/>
  <c r="BG143" i="15"/>
  <c r="BF143" i="15"/>
  <c r="T143" i="15"/>
  <c r="R143" i="15"/>
  <c r="R141" i="15" s="1"/>
  <c r="P143" i="15"/>
  <c r="J143" i="15"/>
  <c r="BE143" i="15" s="1"/>
  <c r="BK142" i="15"/>
  <c r="BI142" i="15"/>
  <c r="BH142" i="15"/>
  <c r="BG142" i="15"/>
  <c r="BF142" i="15"/>
  <c r="T142" i="15"/>
  <c r="R142" i="15"/>
  <c r="P142" i="15"/>
  <c r="J142" i="15"/>
  <c r="BE142" i="15" s="1"/>
  <c r="BK140" i="15"/>
  <c r="BI140" i="15"/>
  <c r="BH140" i="15"/>
  <c r="BG140" i="15"/>
  <c r="BF140" i="15"/>
  <c r="T140" i="15"/>
  <c r="R140" i="15"/>
  <c r="P140" i="15"/>
  <c r="J140" i="15"/>
  <c r="BE140" i="15" s="1"/>
  <c r="BK138" i="15"/>
  <c r="BI138" i="15"/>
  <c r="BH138" i="15"/>
  <c r="BG138" i="15"/>
  <c r="BF138" i="15"/>
  <c r="T138" i="15"/>
  <c r="R138" i="15"/>
  <c r="P138" i="15"/>
  <c r="J138" i="15"/>
  <c r="BE138" i="15" s="1"/>
  <c r="BK137" i="15"/>
  <c r="BI137" i="15"/>
  <c r="BH137" i="15"/>
  <c r="BG137" i="15"/>
  <c r="BF137" i="15"/>
  <c r="T137" i="15"/>
  <c r="R137" i="15"/>
  <c r="P137" i="15"/>
  <c r="J137" i="15"/>
  <c r="BE137" i="15" s="1"/>
  <c r="BK135" i="15"/>
  <c r="BI135" i="15"/>
  <c r="BH135" i="15"/>
  <c r="BG135" i="15"/>
  <c r="BF135" i="15"/>
  <c r="T135" i="15"/>
  <c r="R135" i="15"/>
  <c r="P135" i="15"/>
  <c r="J135" i="15"/>
  <c r="BE135" i="15" s="1"/>
  <c r="BK133" i="15"/>
  <c r="BI133" i="15"/>
  <c r="BH133" i="15"/>
  <c r="BG133" i="15"/>
  <c r="BF133" i="15"/>
  <c r="T133" i="15"/>
  <c r="R133" i="15"/>
  <c r="P133" i="15"/>
  <c r="J133" i="15"/>
  <c r="BE133" i="15" s="1"/>
  <c r="BK131" i="15"/>
  <c r="BI131" i="15"/>
  <c r="BH131" i="15"/>
  <c r="BG131" i="15"/>
  <c r="BF131" i="15"/>
  <c r="T131" i="15"/>
  <c r="R131" i="15"/>
  <c r="P131" i="15"/>
  <c r="J131" i="15"/>
  <c r="BE131" i="15" s="1"/>
  <c r="BK129" i="15"/>
  <c r="BI129" i="15"/>
  <c r="BH129" i="15"/>
  <c r="BG129" i="15"/>
  <c r="BF129" i="15"/>
  <c r="T129" i="15"/>
  <c r="R129" i="15"/>
  <c r="P129" i="15"/>
  <c r="J129" i="15"/>
  <c r="BE129" i="15" s="1"/>
  <c r="BK127" i="15"/>
  <c r="BI127" i="15"/>
  <c r="BH127" i="15"/>
  <c r="BG127" i="15"/>
  <c r="BF127" i="15"/>
  <c r="T127" i="15"/>
  <c r="R127" i="15"/>
  <c r="P127" i="15"/>
  <c r="J127" i="15"/>
  <c r="BE127" i="15" s="1"/>
  <c r="BK125" i="15"/>
  <c r="BI125" i="15"/>
  <c r="BH125" i="15"/>
  <c r="BG125" i="15"/>
  <c r="BF125" i="15"/>
  <c r="T125" i="15"/>
  <c r="R125" i="15"/>
  <c r="P125" i="15"/>
  <c r="J125" i="15"/>
  <c r="BE125" i="15" s="1"/>
  <c r="BK123" i="15"/>
  <c r="BI123" i="15"/>
  <c r="BH123" i="15"/>
  <c r="BG123" i="15"/>
  <c r="BF123" i="15"/>
  <c r="T123" i="15"/>
  <c r="R123" i="15"/>
  <c r="P123" i="15"/>
  <c r="J123" i="15"/>
  <c r="BE123" i="15" s="1"/>
  <c r="BK121" i="15"/>
  <c r="BI121" i="15"/>
  <c r="BH121" i="15"/>
  <c r="BG121" i="15"/>
  <c r="BF121" i="15"/>
  <c r="T121" i="15"/>
  <c r="R121" i="15"/>
  <c r="P121" i="15"/>
  <c r="J121" i="15"/>
  <c r="BE121" i="15" s="1"/>
  <c r="BK119" i="15"/>
  <c r="BI119" i="15"/>
  <c r="BH119" i="15"/>
  <c r="BG119" i="15"/>
  <c r="BF119" i="15"/>
  <c r="T119" i="15"/>
  <c r="R119" i="15"/>
  <c r="P119" i="15"/>
  <c r="J119" i="15"/>
  <c r="BE119" i="15" s="1"/>
  <c r="BK117" i="15"/>
  <c r="BI117" i="15"/>
  <c r="BH117" i="15"/>
  <c r="BG117" i="15"/>
  <c r="BF117" i="15"/>
  <c r="T117" i="15"/>
  <c r="R117" i="15"/>
  <c r="P117" i="15"/>
  <c r="J117" i="15"/>
  <c r="BE117" i="15" s="1"/>
  <c r="BK115" i="15"/>
  <c r="BI115" i="15"/>
  <c r="BH115" i="15"/>
  <c r="BG115" i="15"/>
  <c r="BF115" i="15"/>
  <c r="T115" i="15"/>
  <c r="R115" i="15"/>
  <c r="P115" i="15"/>
  <c r="J115" i="15"/>
  <c r="BE115" i="15" s="1"/>
  <c r="BK113" i="15"/>
  <c r="BI113" i="15"/>
  <c r="BH113" i="15"/>
  <c r="BG113" i="15"/>
  <c r="BF113" i="15"/>
  <c r="T113" i="15"/>
  <c r="R113" i="15"/>
  <c r="P113" i="15"/>
  <c r="J113" i="15"/>
  <c r="BE113" i="15" s="1"/>
  <c r="BK111" i="15"/>
  <c r="BI111" i="15"/>
  <c r="BH111" i="15"/>
  <c r="BG111" i="15"/>
  <c r="BF111" i="15"/>
  <c r="T111" i="15"/>
  <c r="R111" i="15"/>
  <c r="P111" i="15"/>
  <c r="J111" i="15"/>
  <c r="BE111" i="15" s="1"/>
  <c r="BK109" i="15"/>
  <c r="BI109" i="15"/>
  <c r="BH109" i="15"/>
  <c r="BG109" i="15"/>
  <c r="BF109" i="15"/>
  <c r="T109" i="15"/>
  <c r="R109" i="15"/>
  <c r="P109" i="15"/>
  <c r="J109" i="15"/>
  <c r="BE109" i="15" s="1"/>
  <c r="BK107" i="15"/>
  <c r="BI107" i="15"/>
  <c r="BH107" i="15"/>
  <c r="BG107" i="15"/>
  <c r="BF107" i="15"/>
  <c r="T107" i="15"/>
  <c r="R107" i="15"/>
  <c r="P107" i="15"/>
  <c r="J107" i="15"/>
  <c r="BE107" i="15" s="1"/>
  <c r="BK105" i="15"/>
  <c r="BI105" i="15"/>
  <c r="BH105" i="15"/>
  <c r="BG105" i="15"/>
  <c r="BF105" i="15"/>
  <c r="T105" i="15"/>
  <c r="R105" i="15"/>
  <c r="P105" i="15"/>
  <c r="J105" i="15"/>
  <c r="BE105" i="15" s="1"/>
  <c r="BK103" i="15"/>
  <c r="BI103" i="15"/>
  <c r="BH103" i="15"/>
  <c r="BG103" i="15"/>
  <c r="BF103" i="15"/>
  <c r="T103" i="15"/>
  <c r="R103" i="15"/>
  <c r="P103" i="15"/>
  <c r="J103" i="15"/>
  <c r="BE103" i="15" s="1"/>
  <c r="BK101" i="15"/>
  <c r="BI101" i="15"/>
  <c r="BH101" i="15"/>
  <c r="BG101" i="15"/>
  <c r="BF101" i="15"/>
  <c r="T101" i="15"/>
  <c r="T94" i="15" s="1"/>
  <c r="R101" i="15"/>
  <c r="P101" i="15"/>
  <c r="J101" i="15"/>
  <c r="BE101" i="15" s="1"/>
  <c r="BK99" i="15"/>
  <c r="BI99" i="15"/>
  <c r="BH99" i="15"/>
  <c r="BG99" i="15"/>
  <c r="BF99" i="15"/>
  <c r="T99" i="15"/>
  <c r="R99" i="15"/>
  <c r="P99" i="15"/>
  <c r="J99" i="15"/>
  <c r="BE99" i="15" s="1"/>
  <c r="BK97" i="15"/>
  <c r="BI97" i="15"/>
  <c r="BH97" i="15"/>
  <c r="BG97" i="15"/>
  <c r="BF97" i="15"/>
  <c r="T97" i="15"/>
  <c r="R97" i="15"/>
  <c r="P97" i="15"/>
  <c r="J97" i="15"/>
  <c r="BE97" i="15" s="1"/>
  <c r="BK95" i="15"/>
  <c r="BI95" i="15"/>
  <c r="BH95" i="15"/>
  <c r="BG95" i="15"/>
  <c r="BF95" i="15"/>
  <c r="T95" i="15"/>
  <c r="R95" i="15"/>
  <c r="P95" i="15"/>
  <c r="J95" i="15"/>
  <c r="BE95" i="15" s="1"/>
  <c r="P94" i="15"/>
  <c r="J89" i="15"/>
  <c r="F89" i="15"/>
  <c r="F87" i="15"/>
  <c r="E85" i="15"/>
  <c r="J55" i="15"/>
  <c r="F55" i="15"/>
  <c r="F53" i="15"/>
  <c r="E51" i="15"/>
  <c r="J20" i="15"/>
  <c r="E20" i="15"/>
  <c r="F90" i="15" s="1"/>
  <c r="J19" i="15"/>
  <c r="J14" i="15"/>
  <c r="J53" i="15" s="1"/>
  <c r="E7" i="15"/>
  <c r="E81" i="15" s="1"/>
  <c r="BK162" i="14"/>
  <c r="BI162" i="14"/>
  <c r="BH162" i="14"/>
  <c r="BG162" i="14"/>
  <c r="BF162" i="14"/>
  <c r="T162" i="14"/>
  <c r="R162" i="14"/>
  <c r="P162" i="14"/>
  <c r="J162" i="14"/>
  <c r="BE162" i="14" s="1"/>
  <c r="BK161" i="14"/>
  <c r="BI161" i="14"/>
  <c r="BH161" i="14"/>
  <c r="BG161" i="14"/>
  <c r="BF161" i="14"/>
  <c r="T161" i="14"/>
  <c r="R161" i="14"/>
  <c r="P161" i="14"/>
  <c r="J161" i="14"/>
  <c r="BE161" i="14" s="1"/>
  <c r="BK160" i="14"/>
  <c r="BI160" i="14"/>
  <c r="BH160" i="14"/>
  <c r="BG160" i="14"/>
  <c r="BF160" i="14"/>
  <c r="T160" i="14"/>
  <c r="R160" i="14"/>
  <c r="P160" i="14"/>
  <c r="J160" i="14"/>
  <c r="BE160" i="14" s="1"/>
  <c r="BK159" i="14"/>
  <c r="BI159" i="14"/>
  <c r="BH159" i="14"/>
  <c r="BG159" i="14"/>
  <c r="BF159" i="14"/>
  <c r="T159" i="14"/>
  <c r="T158" i="14" s="1"/>
  <c r="R159" i="14"/>
  <c r="P159" i="14"/>
  <c r="J159" i="14"/>
  <c r="BE159" i="14" s="1"/>
  <c r="BK157" i="14"/>
  <c r="BI157" i="14"/>
  <c r="BH157" i="14"/>
  <c r="BG157" i="14"/>
  <c r="BF157" i="14"/>
  <c r="T157" i="14"/>
  <c r="R157" i="14"/>
  <c r="P157" i="14"/>
  <c r="J157" i="14"/>
  <c r="BE157" i="14" s="1"/>
  <c r="BK156" i="14"/>
  <c r="BI156" i="14"/>
  <c r="BH156" i="14"/>
  <c r="BG156" i="14"/>
  <c r="BF156" i="14"/>
  <c r="T156" i="14"/>
  <c r="R156" i="14"/>
  <c r="P156" i="14"/>
  <c r="J156" i="14"/>
  <c r="BE156" i="14" s="1"/>
  <c r="BK155" i="14"/>
  <c r="BI155" i="14"/>
  <c r="BH155" i="14"/>
  <c r="BG155" i="14"/>
  <c r="BF155" i="14"/>
  <c r="T155" i="14"/>
  <c r="R155" i="14"/>
  <c r="P155" i="14"/>
  <c r="J155" i="14"/>
  <c r="BE155" i="14" s="1"/>
  <c r="BK153" i="14"/>
  <c r="BI153" i="14"/>
  <c r="BH153" i="14"/>
  <c r="BG153" i="14"/>
  <c r="BF153" i="14"/>
  <c r="T153" i="14"/>
  <c r="R153" i="14"/>
  <c r="P153" i="14"/>
  <c r="J153" i="14"/>
  <c r="BE153" i="14" s="1"/>
  <c r="BK152" i="14"/>
  <c r="BI152" i="14"/>
  <c r="BH152" i="14"/>
  <c r="BG152" i="14"/>
  <c r="BF152" i="14"/>
  <c r="T152" i="14"/>
  <c r="R152" i="14"/>
  <c r="P152" i="14"/>
  <c r="J152" i="14"/>
  <c r="BE152" i="14" s="1"/>
  <c r="BK151" i="14"/>
  <c r="BI151" i="14"/>
  <c r="BH151" i="14"/>
  <c r="BG151" i="14"/>
  <c r="BF151" i="14"/>
  <c r="T151" i="14"/>
  <c r="R151" i="14"/>
  <c r="P151" i="14"/>
  <c r="J151" i="14"/>
  <c r="BE151" i="14" s="1"/>
  <c r="BK150" i="14"/>
  <c r="BI150" i="14"/>
  <c r="BH150" i="14"/>
  <c r="BG150" i="14"/>
  <c r="BF150" i="14"/>
  <c r="T150" i="14"/>
  <c r="R150" i="14"/>
  <c r="P150" i="14"/>
  <c r="J150" i="14"/>
  <c r="BE150" i="14" s="1"/>
  <c r="BK149" i="14"/>
  <c r="BI149" i="14"/>
  <c r="BH149" i="14"/>
  <c r="BG149" i="14"/>
  <c r="BF149" i="14"/>
  <c r="T149" i="14"/>
  <c r="R149" i="14"/>
  <c r="P149" i="14"/>
  <c r="J149" i="14"/>
  <c r="BE149" i="14" s="1"/>
  <c r="BK148" i="14"/>
  <c r="BI148" i="14"/>
  <c r="BH148" i="14"/>
  <c r="BG148" i="14"/>
  <c r="BF148" i="14"/>
  <c r="T148" i="14"/>
  <c r="R148" i="14"/>
  <c r="P148" i="14"/>
  <c r="J148" i="14"/>
  <c r="BE148" i="14" s="1"/>
  <c r="BK147" i="14"/>
  <c r="BI147" i="14"/>
  <c r="BH147" i="14"/>
  <c r="BG147" i="14"/>
  <c r="BF147" i="14"/>
  <c r="T147" i="14"/>
  <c r="R147" i="14"/>
  <c r="P147" i="14"/>
  <c r="J147" i="14"/>
  <c r="BE147" i="14" s="1"/>
  <c r="BK146" i="14"/>
  <c r="BI146" i="14"/>
  <c r="BH146" i="14"/>
  <c r="BG146" i="14"/>
  <c r="BF146" i="14"/>
  <c r="T146" i="14"/>
  <c r="R146" i="14"/>
  <c r="P146" i="14"/>
  <c r="J146" i="14"/>
  <c r="BE146" i="14" s="1"/>
  <c r="BK145" i="14"/>
  <c r="BI145" i="14"/>
  <c r="BH145" i="14"/>
  <c r="BG145" i="14"/>
  <c r="BF145" i="14"/>
  <c r="T145" i="14"/>
  <c r="R145" i="14"/>
  <c r="P145" i="14"/>
  <c r="J145" i="14"/>
  <c r="BE145" i="14" s="1"/>
  <c r="BK144" i="14"/>
  <c r="BI144" i="14"/>
  <c r="BH144" i="14"/>
  <c r="BG144" i="14"/>
  <c r="BF144" i="14"/>
  <c r="T144" i="14"/>
  <c r="R144" i="14"/>
  <c r="P144" i="14"/>
  <c r="J144" i="14"/>
  <c r="BE144" i="14" s="1"/>
  <c r="BK143" i="14"/>
  <c r="BI143" i="14"/>
  <c r="BH143" i="14"/>
  <c r="BG143" i="14"/>
  <c r="BF143" i="14"/>
  <c r="T143" i="14"/>
  <c r="R143" i="14"/>
  <c r="P143" i="14"/>
  <c r="J143" i="14"/>
  <c r="BE143" i="14" s="1"/>
  <c r="BK142" i="14"/>
  <c r="BI142" i="14"/>
  <c r="BH142" i="14"/>
  <c r="BG142" i="14"/>
  <c r="BF142" i="14"/>
  <c r="T142" i="14"/>
  <c r="R142" i="14"/>
  <c r="P142" i="14"/>
  <c r="J142" i="14"/>
  <c r="BE142" i="14" s="1"/>
  <c r="BK141" i="14"/>
  <c r="BI141" i="14"/>
  <c r="BH141" i="14"/>
  <c r="BG141" i="14"/>
  <c r="BF141" i="14"/>
  <c r="T141" i="14"/>
  <c r="R141" i="14"/>
  <c r="P141" i="14"/>
  <c r="J141" i="14"/>
  <c r="BE141" i="14" s="1"/>
  <c r="BK140" i="14"/>
  <c r="BI140" i="14"/>
  <c r="BH140" i="14"/>
  <c r="BG140" i="14"/>
  <c r="BF140" i="14"/>
  <c r="T140" i="14"/>
  <c r="R140" i="14"/>
  <c r="P140" i="14"/>
  <c r="J140" i="14"/>
  <c r="BE140" i="14" s="1"/>
  <c r="BK139" i="14"/>
  <c r="BI139" i="14"/>
  <c r="BH139" i="14"/>
  <c r="BG139" i="14"/>
  <c r="BF139" i="14"/>
  <c r="T139" i="14"/>
  <c r="R139" i="14"/>
  <c r="P139" i="14"/>
  <c r="J139" i="14"/>
  <c r="BE139" i="14" s="1"/>
  <c r="BK137" i="14"/>
  <c r="BI137" i="14"/>
  <c r="BH137" i="14"/>
  <c r="BG137" i="14"/>
  <c r="BF137" i="14"/>
  <c r="T137" i="14"/>
  <c r="R137" i="14"/>
  <c r="P137" i="14"/>
  <c r="J137" i="14"/>
  <c r="BE137" i="14" s="1"/>
  <c r="BK136" i="14"/>
  <c r="BI136" i="14"/>
  <c r="BH136" i="14"/>
  <c r="BG136" i="14"/>
  <c r="BF136" i="14"/>
  <c r="T136" i="14"/>
  <c r="R136" i="14"/>
  <c r="P136" i="14"/>
  <c r="J136" i="14"/>
  <c r="BE136" i="14" s="1"/>
  <c r="BK135" i="14"/>
  <c r="BI135" i="14"/>
  <c r="BH135" i="14"/>
  <c r="BG135" i="14"/>
  <c r="BF135" i="14"/>
  <c r="T135" i="14"/>
  <c r="R135" i="14"/>
  <c r="P135" i="14"/>
  <c r="J135" i="14"/>
  <c r="BE135" i="14" s="1"/>
  <c r="BK134" i="14"/>
  <c r="BI134" i="14"/>
  <c r="BH134" i="14"/>
  <c r="BG134" i="14"/>
  <c r="BF134" i="14"/>
  <c r="T134" i="14"/>
  <c r="R134" i="14"/>
  <c r="P134" i="14"/>
  <c r="J134" i="14"/>
  <c r="BE134" i="14" s="1"/>
  <c r="BK133" i="14"/>
  <c r="BI133" i="14"/>
  <c r="BH133" i="14"/>
  <c r="BG133" i="14"/>
  <c r="BF133" i="14"/>
  <c r="T133" i="14"/>
  <c r="R133" i="14"/>
  <c r="P133" i="14"/>
  <c r="J133" i="14"/>
  <c r="BE133" i="14" s="1"/>
  <c r="BK132" i="14"/>
  <c r="BI132" i="14"/>
  <c r="BH132" i="14"/>
  <c r="BG132" i="14"/>
  <c r="BF132" i="14"/>
  <c r="T132" i="14"/>
  <c r="R132" i="14"/>
  <c r="P132" i="14"/>
  <c r="J132" i="14"/>
  <c r="BE132" i="14" s="1"/>
  <c r="BK131" i="14"/>
  <c r="BI131" i="14"/>
  <c r="BH131" i="14"/>
  <c r="BG131" i="14"/>
  <c r="BF131" i="14"/>
  <c r="T131" i="14"/>
  <c r="R131" i="14"/>
  <c r="P131" i="14"/>
  <c r="J131" i="14"/>
  <c r="BE131" i="14" s="1"/>
  <c r="BK130" i="14"/>
  <c r="BI130" i="14"/>
  <c r="BH130" i="14"/>
  <c r="BG130" i="14"/>
  <c r="BF130" i="14"/>
  <c r="T130" i="14"/>
  <c r="R130" i="14"/>
  <c r="P130" i="14"/>
  <c r="J130" i="14"/>
  <c r="BE130" i="14" s="1"/>
  <c r="BK129" i="14"/>
  <c r="BI129" i="14"/>
  <c r="BH129" i="14"/>
  <c r="BG129" i="14"/>
  <c r="BF129" i="14"/>
  <c r="T129" i="14"/>
  <c r="R129" i="14"/>
  <c r="P129" i="14"/>
  <c r="J129" i="14"/>
  <c r="BE129" i="14" s="1"/>
  <c r="BK128" i="14"/>
  <c r="BI128" i="14"/>
  <c r="BH128" i="14"/>
  <c r="BG128" i="14"/>
  <c r="BF128" i="14"/>
  <c r="T128" i="14"/>
  <c r="R128" i="14"/>
  <c r="P128" i="14"/>
  <c r="J128" i="14"/>
  <c r="BE128" i="14" s="1"/>
  <c r="BK127" i="14"/>
  <c r="BI127" i="14"/>
  <c r="BH127" i="14"/>
  <c r="BG127" i="14"/>
  <c r="BF127" i="14"/>
  <c r="T127" i="14"/>
  <c r="R127" i="14"/>
  <c r="P127" i="14"/>
  <c r="J127" i="14"/>
  <c r="BE127" i="14" s="1"/>
  <c r="BK126" i="14"/>
  <c r="BI126" i="14"/>
  <c r="BH126" i="14"/>
  <c r="BG126" i="14"/>
  <c r="BF126" i="14"/>
  <c r="T126" i="14"/>
  <c r="R126" i="14"/>
  <c r="P126" i="14"/>
  <c r="J126" i="14"/>
  <c r="BE126" i="14" s="1"/>
  <c r="BK125" i="14"/>
  <c r="BI125" i="14"/>
  <c r="BH125" i="14"/>
  <c r="BG125" i="14"/>
  <c r="BF125" i="14"/>
  <c r="T125" i="14"/>
  <c r="R125" i="14"/>
  <c r="P125" i="14"/>
  <c r="J125" i="14"/>
  <c r="BE125" i="14" s="1"/>
  <c r="BK124" i="14"/>
  <c r="BI124" i="14"/>
  <c r="BH124" i="14"/>
  <c r="BG124" i="14"/>
  <c r="BF124" i="14"/>
  <c r="T124" i="14"/>
  <c r="R124" i="14"/>
  <c r="P124" i="14"/>
  <c r="J124" i="14"/>
  <c r="BE124" i="14" s="1"/>
  <c r="BK123" i="14"/>
  <c r="BI123" i="14"/>
  <c r="BH123" i="14"/>
  <c r="BG123" i="14"/>
  <c r="BF123" i="14"/>
  <c r="T123" i="14"/>
  <c r="R123" i="14"/>
  <c r="P123" i="14"/>
  <c r="J123" i="14"/>
  <c r="BE123" i="14" s="1"/>
  <c r="BK122" i="14"/>
  <c r="BI122" i="14"/>
  <c r="BH122" i="14"/>
  <c r="BG122" i="14"/>
  <c r="BF122" i="14"/>
  <c r="T122" i="14"/>
  <c r="R122" i="14"/>
  <c r="P122" i="14"/>
  <c r="J122" i="14"/>
  <c r="BE122" i="14" s="1"/>
  <c r="BK120" i="14"/>
  <c r="BI120" i="14"/>
  <c r="BH120" i="14"/>
  <c r="BG120" i="14"/>
  <c r="BF120" i="14"/>
  <c r="T120" i="14"/>
  <c r="R120" i="14"/>
  <c r="P120" i="14"/>
  <c r="J120" i="14"/>
  <c r="BE120" i="14" s="1"/>
  <c r="BK119" i="14"/>
  <c r="BI119" i="14"/>
  <c r="BH119" i="14"/>
  <c r="BG119" i="14"/>
  <c r="BF119" i="14"/>
  <c r="T119" i="14"/>
  <c r="R119" i="14"/>
  <c r="P119" i="14"/>
  <c r="J119" i="14"/>
  <c r="BE119" i="14" s="1"/>
  <c r="BK118" i="14"/>
  <c r="BI118" i="14"/>
  <c r="BH118" i="14"/>
  <c r="BG118" i="14"/>
  <c r="BF118" i="14"/>
  <c r="T118" i="14"/>
  <c r="R118" i="14"/>
  <c r="P118" i="14"/>
  <c r="J118" i="14"/>
  <c r="BE118" i="14" s="1"/>
  <c r="BK117" i="14"/>
  <c r="BI117" i="14"/>
  <c r="BH117" i="14"/>
  <c r="BG117" i="14"/>
  <c r="BF117" i="14"/>
  <c r="T117" i="14"/>
  <c r="R117" i="14"/>
  <c r="P117" i="14"/>
  <c r="J117" i="14"/>
  <c r="BE117" i="14" s="1"/>
  <c r="BK116" i="14"/>
  <c r="BI116" i="14"/>
  <c r="BH116" i="14"/>
  <c r="BG116" i="14"/>
  <c r="BF116" i="14"/>
  <c r="T116" i="14"/>
  <c r="R116" i="14"/>
  <c r="P116" i="14"/>
  <c r="J116" i="14"/>
  <c r="BE116" i="14" s="1"/>
  <c r="BK114" i="14"/>
  <c r="BI114" i="14"/>
  <c r="BH114" i="14"/>
  <c r="BG114" i="14"/>
  <c r="BF114" i="14"/>
  <c r="T114" i="14"/>
  <c r="R114" i="14"/>
  <c r="P114" i="14"/>
  <c r="J114" i="14"/>
  <c r="BE114" i="14" s="1"/>
  <c r="BK113" i="14"/>
  <c r="BI113" i="14"/>
  <c r="BH113" i="14"/>
  <c r="BG113" i="14"/>
  <c r="BF113" i="14"/>
  <c r="T113" i="14"/>
  <c r="R113" i="14"/>
  <c r="P113" i="14"/>
  <c r="J113" i="14"/>
  <c r="BE113" i="14" s="1"/>
  <c r="BK112" i="14"/>
  <c r="BI112" i="14"/>
  <c r="BH112" i="14"/>
  <c r="BG112" i="14"/>
  <c r="BF112" i="14"/>
  <c r="T112" i="14"/>
  <c r="R112" i="14"/>
  <c r="P112" i="14"/>
  <c r="J112" i="14"/>
  <c r="BE112" i="14" s="1"/>
  <c r="BK111" i="14"/>
  <c r="BI111" i="14"/>
  <c r="BH111" i="14"/>
  <c r="BG111" i="14"/>
  <c r="BF111" i="14"/>
  <c r="T111" i="14"/>
  <c r="R111" i="14"/>
  <c r="P111" i="14"/>
  <c r="J111" i="14"/>
  <c r="BE111" i="14" s="1"/>
  <c r="BK110" i="14"/>
  <c r="BI110" i="14"/>
  <c r="BH110" i="14"/>
  <c r="BG110" i="14"/>
  <c r="BF110" i="14"/>
  <c r="T110" i="14"/>
  <c r="R110" i="14"/>
  <c r="P110" i="14"/>
  <c r="J110" i="14"/>
  <c r="BE110" i="14" s="1"/>
  <c r="BK108" i="14"/>
  <c r="BI108" i="14"/>
  <c r="BH108" i="14"/>
  <c r="BG108" i="14"/>
  <c r="BF108" i="14"/>
  <c r="T108" i="14"/>
  <c r="R108" i="14"/>
  <c r="P108" i="14"/>
  <c r="J108" i="14"/>
  <c r="BE108" i="14" s="1"/>
  <c r="BK107" i="14"/>
  <c r="BI107" i="14"/>
  <c r="BH107" i="14"/>
  <c r="BG107" i="14"/>
  <c r="BF107" i="14"/>
  <c r="T107" i="14"/>
  <c r="R107" i="14"/>
  <c r="P107" i="14"/>
  <c r="J107" i="14"/>
  <c r="BE107" i="14" s="1"/>
  <c r="BK106" i="14"/>
  <c r="BI106" i="14"/>
  <c r="BH106" i="14"/>
  <c r="BG106" i="14"/>
  <c r="BF106" i="14"/>
  <c r="T106" i="14"/>
  <c r="R106" i="14"/>
  <c r="P106" i="14"/>
  <c r="J106" i="14"/>
  <c r="BE106" i="14" s="1"/>
  <c r="BK105" i="14"/>
  <c r="BI105" i="14"/>
  <c r="BH105" i="14"/>
  <c r="BG105" i="14"/>
  <c r="BF105" i="14"/>
  <c r="T105" i="14"/>
  <c r="R105" i="14"/>
  <c r="P105" i="14"/>
  <c r="J105" i="14"/>
  <c r="BE105" i="14" s="1"/>
  <c r="BK104" i="14"/>
  <c r="BI104" i="14"/>
  <c r="BH104" i="14"/>
  <c r="BG104" i="14"/>
  <c r="BF104" i="14"/>
  <c r="T104" i="14"/>
  <c r="R104" i="14"/>
  <c r="P104" i="14"/>
  <c r="J104" i="14"/>
  <c r="BE104" i="14" s="1"/>
  <c r="BK103" i="14"/>
  <c r="BI103" i="14"/>
  <c r="BH103" i="14"/>
  <c r="BG103" i="14"/>
  <c r="BF103" i="14"/>
  <c r="T103" i="14"/>
  <c r="R103" i="14"/>
  <c r="P103" i="14"/>
  <c r="J103" i="14"/>
  <c r="BE103" i="14" s="1"/>
  <c r="BK101" i="14"/>
  <c r="BI101" i="14"/>
  <c r="BH101" i="14"/>
  <c r="BG101" i="14"/>
  <c r="BF101" i="14"/>
  <c r="T101" i="14"/>
  <c r="R101" i="14"/>
  <c r="P101" i="14"/>
  <c r="J101" i="14"/>
  <c r="BE101" i="14" s="1"/>
  <c r="BK100" i="14"/>
  <c r="BI100" i="14"/>
  <c r="BH100" i="14"/>
  <c r="BG100" i="14"/>
  <c r="BF100" i="14"/>
  <c r="T100" i="14"/>
  <c r="R100" i="14"/>
  <c r="P100" i="14"/>
  <c r="J100" i="14"/>
  <c r="BE100" i="14" s="1"/>
  <c r="BK99" i="14"/>
  <c r="BI99" i="14"/>
  <c r="BH99" i="14"/>
  <c r="BG99" i="14"/>
  <c r="BF99" i="14"/>
  <c r="T99" i="14"/>
  <c r="R99" i="14"/>
  <c r="P99" i="14"/>
  <c r="J99" i="14"/>
  <c r="BE99" i="14" s="1"/>
  <c r="BK98" i="14"/>
  <c r="BI98" i="14"/>
  <c r="BH98" i="14"/>
  <c r="BG98" i="14"/>
  <c r="BF98" i="14"/>
  <c r="T98" i="14"/>
  <c r="R98" i="14"/>
  <c r="P98" i="14"/>
  <c r="J98" i="14"/>
  <c r="BE98" i="14" s="1"/>
  <c r="BK97" i="14"/>
  <c r="BI97" i="14"/>
  <c r="BH97" i="14"/>
  <c r="BG97" i="14"/>
  <c r="BF97" i="14"/>
  <c r="T97" i="14"/>
  <c r="R97" i="14"/>
  <c r="P97" i="14"/>
  <c r="J97" i="14"/>
  <c r="BE97" i="14" s="1"/>
  <c r="BK96" i="14"/>
  <c r="BI96" i="14"/>
  <c r="BH96" i="14"/>
  <c r="BG96" i="14"/>
  <c r="BF96" i="14"/>
  <c r="T96" i="14"/>
  <c r="R96" i="14"/>
  <c r="P96" i="14"/>
  <c r="J96" i="14"/>
  <c r="BE96" i="14" s="1"/>
  <c r="BK95" i="14"/>
  <c r="BI95" i="14"/>
  <c r="BH95" i="14"/>
  <c r="BG95" i="14"/>
  <c r="BF95" i="14"/>
  <c r="T95" i="14"/>
  <c r="R95" i="14"/>
  <c r="P95" i="14"/>
  <c r="J95" i="14"/>
  <c r="BE95" i="14" s="1"/>
  <c r="BK94" i="14"/>
  <c r="BI94" i="14"/>
  <c r="BH94" i="14"/>
  <c r="BG94" i="14"/>
  <c r="BF94" i="14"/>
  <c r="T94" i="14"/>
  <c r="R94" i="14"/>
  <c r="P94" i="14"/>
  <c r="J94" i="14"/>
  <c r="BE94" i="14" s="1"/>
  <c r="BK93" i="14"/>
  <c r="BI93" i="14"/>
  <c r="BH93" i="14"/>
  <c r="BG93" i="14"/>
  <c r="BF93" i="14"/>
  <c r="T93" i="14"/>
  <c r="R93" i="14"/>
  <c r="P93" i="14"/>
  <c r="J93" i="14"/>
  <c r="BE93" i="14" s="1"/>
  <c r="BK92" i="14"/>
  <c r="BI92" i="14"/>
  <c r="BH92" i="14"/>
  <c r="BG92" i="14"/>
  <c r="BF92" i="14"/>
  <c r="T92" i="14"/>
  <c r="R92" i="14"/>
  <c r="P92" i="14"/>
  <c r="J92" i="14"/>
  <c r="BE92" i="14" s="1"/>
  <c r="J86" i="14"/>
  <c r="F86" i="14"/>
  <c r="F84" i="14"/>
  <c r="E82" i="14"/>
  <c r="J55" i="14"/>
  <c r="F55" i="14"/>
  <c r="F53" i="14"/>
  <c r="E51" i="14"/>
  <c r="J20" i="14"/>
  <c r="E20" i="14"/>
  <c r="F56" i="14" s="1"/>
  <c r="J19" i="14"/>
  <c r="J14" i="14"/>
  <c r="E7" i="14"/>
  <c r="BK181" i="13"/>
  <c r="BI181" i="13"/>
  <c r="BH181" i="13"/>
  <c r="BG181" i="13"/>
  <c r="BF181" i="13"/>
  <c r="T181" i="13"/>
  <c r="R181" i="13"/>
  <c r="P181" i="13"/>
  <c r="J181" i="13"/>
  <c r="BE181" i="13" s="1"/>
  <c r="BK180" i="13"/>
  <c r="BI180" i="13"/>
  <c r="BH180" i="13"/>
  <c r="BG180" i="13"/>
  <c r="BF180" i="13"/>
  <c r="T180" i="13"/>
  <c r="R180" i="13"/>
  <c r="P180" i="13"/>
  <c r="J180" i="13"/>
  <c r="BE180" i="13" s="1"/>
  <c r="BK178" i="13"/>
  <c r="BK177" i="13" s="1"/>
  <c r="J177" i="13" s="1"/>
  <c r="J76" i="13" s="1"/>
  <c r="BI178" i="13"/>
  <c r="BH178" i="13"/>
  <c r="BG178" i="13"/>
  <c r="BF178" i="13"/>
  <c r="T178" i="13"/>
  <c r="T177" i="13" s="1"/>
  <c r="R178" i="13"/>
  <c r="R177" i="13" s="1"/>
  <c r="P178" i="13"/>
  <c r="P177" i="13" s="1"/>
  <c r="J178" i="13"/>
  <c r="BE178" i="13" s="1"/>
  <c r="BK176" i="13"/>
  <c r="BI176" i="13"/>
  <c r="BH176" i="13"/>
  <c r="BG176" i="13"/>
  <c r="BF176" i="13"/>
  <c r="T176" i="13"/>
  <c r="R176" i="13"/>
  <c r="P176" i="13"/>
  <c r="J176" i="13"/>
  <c r="BE176" i="13" s="1"/>
  <c r="BK175" i="13"/>
  <c r="BI175" i="13"/>
  <c r="BH175" i="13"/>
  <c r="BG175" i="13"/>
  <c r="BF175" i="13"/>
  <c r="T175" i="13"/>
  <c r="R175" i="13"/>
  <c r="P175" i="13"/>
  <c r="J175" i="13"/>
  <c r="BE175" i="13" s="1"/>
  <c r="BK174" i="13"/>
  <c r="BI174" i="13"/>
  <c r="BH174" i="13"/>
  <c r="BG174" i="13"/>
  <c r="BF174" i="13"/>
  <c r="T174" i="13"/>
  <c r="R174" i="13"/>
  <c r="P174" i="13"/>
  <c r="J174" i="13"/>
  <c r="BE174" i="13" s="1"/>
  <c r="BK173" i="13"/>
  <c r="BI173" i="13"/>
  <c r="BH173" i="13"/>
  <c r="BG173" i="13"/>
  <c r="BF173" i="13"/>
  <c r="T173" i="13"/>
  <c r="R173" i="13"/>
  <c r="P173" i="13"/>
  <c r="J173" i="13"/>
  <c r="BE173" i="13" s="1"/>
  <c r="BK172" i="13"/>
  <c r="BI172" i="13"/>
  <c r="BH172" i="13"/>
  <c r="BG172" i="13"/>
  <c r="BF172" i="13"/>
  <c r="T172" i="13"/>
  <c r="R172" i="13"/>
  <c r="P172" i="13"/>
  <c r="J172" i="13"/>
  <c r="BE172" i="13" s="1"/>
  <c r="BK170" i="13"/>
  <c r="BI170" i="13"/>
  <c r="BH170" i="13"/>
  <c r="BG170" i="13"/>
  <c r="BF170" i="13"/>
  <c r="T170" i="13"/>
  <c r="R170" i="13"/>
  <c r="P170" i="13"/>
  <c r="J170" i="13"/>
  <c r="BE170" i="13" s="1"/>
  <c r="BK169" i="13"/>
  <c r="BI169" i="13"/>
  <c r="BH169" i="13"/>
  <c r="BG169" i="13"/>
  <c r="BF169" i="13"/>
  <c r="T169" i="13"/>
  <c r="R169" i="13"/>
  <c r="P169" i="13"/>
  <c r="J169" i="13"/>
  <c r="BE169" i="13" s="1"/>
  <c r="BK168" i="13"/>
  <c r="BI168" i="13"/>
  <c r="BH168" i="13"/>
  <c r="BG168" i="13"/>
  <c r="BF168" i="13"/>
  <c r="T168" i="13"/>
  <c r="R168" i="13"/>
  <c r="P168" i="13"/>
  <c r="J168" i="13"/>
  <c r="BE168" i="13" s="1"/>
  <c r="BK167" i="13"/>
  <c r="BI167" i="13"/>
  <c r="BH167" i="13"/>
  <c r="BG167" i="13"/>
  <c r="BF167" i="13"/>
  <c r="T167" i="13"/>
  <c r="R167" i="13"/>
  <c r="P167" i="13"/>
  <c r="J167" i="13"/>
  <c r="BE167" i="13" s="1"/>
  <c r="BK165" i="13"/>
  <c r="BK164" i="13" s="1"/>
  <c r="J164" i="13" s="1"/>
  <c r="J73" i="13" s="1"/>
  <c r="BI165" i="13"/>
  <c r="BH165" i="13"/>
  <c r="BG165" i="13"/>
  <c r="BF165" i="13"/>
  <c r="T165" i="13"/>
  <c r="T164" i="13" s="1"/>
  <c r="R165" i="13"/>
  <c r="R164" i="13" s="1"/>
  <c r="P165" i="13"/>
  <c r="P164" i="13" s="1"/>
  <c r="J165" i="13"/>
  <c r="BE165" i="13" s="1"/>
  <c r="BK163" i="13"/>
  <c r="BI163" i="13"/>
  <c r="BH163" i="13"/>
  <c r="BG163" i="13"/>
  <c r="BF163" i="13"/>
  <c r="T163" i="13"/>
  <c r="R163" i="13"/>
  <c r="P163" i="13"/>
  <c r="J163" i="13"/>
  <c r="BE163" i="13" s="1"/>
  <c r="BK162" i="13"/>
  <c r="BI162" i="13"/>
  <c r="BH162" i="13"/>
  <c r="BG162" i="13"/>
  <c r="BF162" i="13"/>
  <c r="T162" i="13"/>
  <c r="R162" i="13"/>
  <c r="P162" i="13"/>
  <c r="J162" i="13"/>
  <c r="BE162" i="13" s="1"/>
  <c r="BK161" i="13"/>
  <c r="BI161" i="13"/>
  <c r="BH161" i="13"/>
  <c r="BG161" i="13"/>
  <c r="BF161" i="13"/>
  <c r="T161" i="13"/>
  <c r="R161" i="13"/>
  <c r="P161" i="13"/>
  <c r="J161" i="13"/>
  <c r="BE161" i="13" s="1"/>
  <c r="BK160" i="13"/>
  <c r="BI160" i="13"/>
  <c r="BH160" i="13"/>
  <c r="BG160" i="13"/>
  <c r="BF160" i="13"/>
  <c r="T160" i="13"/>
  <c r="R160" i="13"/>
  <c r="P160" i="13"/>
  <c r="J160" i="13"/>
  <c r="BE160" i="13" s="1"/>
  <c r="BK159" i="13"/>
  <c r="BI159" i="13"/>
  <c r="BH159" i="13"/>
  <c r="BG159" i="13"/>
  <c r="BF159" i="13"/>
  <c r="T159" i="13"/>
  <c r="R159" i="13"/>
  <c r="P159" i="13"/>
  <c r="J159" i="13"/>
  <c r="BE159" i="13" s="1"/>
  <c r="BK158" i="13"/>
  <c r="BI158" i="13"/>
  <c r="BH158" i="13"/>
  <c r="BG158" i="13"/>
  <c r="BF158" i="13"/>
  <c r="T158" i="13"/>
  <c r="R158" i="13"/>
  <c r="P158" i="13"/>
  <c r="J158" i="13"/>
  <c r="BE158" i="13" s="1"/>
  <c r="BK157" i="13"/>
  <c r="BI157" i="13"/>
  <c r="BH157" i="13"/>
  <c r="BG157" i="13"/>
  <c r="BF157" i="13"/>
  <c r="T157" i="13"/>
  <c r="R157" i="13"/>
  <c r="P157" i="13"/>
  <c r="J157" i="13"/>
  <c r="BE157" i="13" s="1"/>
  <c r="BK155" i="13"/>
  <c r="BI155" i="13"/>
  <c r="BH155" i="13"/>
  <c r="BG155" i="13"/>
  <c r="BF155" i="13"/>
  <c r="T155" i="13"/>
  <c r="R155" i="13"/>
  <c r="P155" i="13"/>
  <c r="J155" i="13"/>
  <c r="BE155" i="13" s="1"/>
  <c r="BK154" i="13"/>
  <c r="BI154" i="13"/>
  <c r="BH154" i="13"/>
  <c r="BG154" i="13"/>
  <c r="BF154" i="13"/>
  <c r="T154" i="13"/>
  <c r="R154" i="13"/>
  <c r="P154" i="13"/>
  <c r="J154" i="13"/>
  <c r="BE154" i="13" s="1"/>
  <c r="BK153" i="13"/>
  <c r="BI153" i="13"/>
  <c r="BH153" i="13"/>
  <c r="BG153" i="13"/>
  <c r="BF153" i="13"/>
  <c r="T153" i="13"/>
  <c r="R153" i="13"/>
  <c r="P153" i="13"/>
  <c r="J153" i="13"/>
  <c r="BE153" i="13" s="1"/>
  <c r="BK152" i="13"/>
  <c r="BI152" i="13"/>
  <c r="BH152" i="13"/>
  <c r="BG152" i="13"/>
  <c r="BF152" i="13"/>
  <c r="T152" i="13"/>
  <c r="R152" i="13"/>
  <c r="P152" i="13"/>
  <c r="J152" i="13"/>
  <c r="BE152" i="13" s="1"/>
  <c r="BK151" i="13"/>
  <c r="BI151" i="13"/>
  <c r="BH151" i="13"/>
  <c r="BG151" i="13"/>
  <c r="BF151" i="13"/>
  <c r="T151" i="13"/>
  <c r="R151" i="13"/>
  <c r="P151" i="13"/>
  <c r="J151" i="13"/>
  <c r="BE151" i="13" s="1"/>
  <c r="BK150" i="13"/>
  <c r="BI150" i="13"/>
  <c r="BH150" i="13"/>
  <c r="BG150" i="13"/>
  <c r="BF150" i="13"/>
  <c r="T150" i="13"/>
  <c r="R150" i="13"/>
  <c r="P150" i="13"/>
  <c r="J150" i="13"/>
  <c r="BE150" i="13" s="1"/>
  <c r="BK149" i="13"/>
  <c r="BI149" i="13"/>
  <c r="BH149" i="13"/>
  <c r="BG149" i="13"/>
  <c r="BF149" i="13"/>
  <c r="T149" i="13"/>
  <c r="R149" i="13"/>
  <c r="P149" i="13"/>
  <c r="J149" i="13"/>
  <c r="BE149" i="13" s="1"/>
  <c r="BK148" i="13"/>
  <c r="BI148" i="13"/>
  <c r="BH148" i="13"/>
  <c r="BG148" i="13"/>
  <c r="BF148" i="13"/>
  <c r="T148" i="13"/>
  <c r="R148" i="13"/>
  <c r="P148" i="13"/>
  <c r="J148" i="13"/>
  <c r="BE148" i="13" s="1"/>
  <c r="BK147" i="13"/>
  <c r="BI147" i="13"/>
  <c r="BH147" i="13"/>
  <c r="BG147" i="13"/>
  <c r="BF147" i="13"/>
  <c r="T147" i="13"/>
  <c r="R147" i="13"/>
  <c r="P147" i="13"/>
  <c r="J147" i="13"/>
  <c r="BE147" i="13" s="1"/>
  <c r="BK146" i="13"/>
  <c r="BI146" i="13"/>
  <c r="BH146" i="13"/>
  <c r="BG146" i="13"/>
  <c r="BF146" i="13"/>
  <c r="T146" i="13"/>
  <c r="R146" i="13"/>
  <c r="P146" i="13"/>
  <c r="J146" i="13"/>
  <c r="BE146" i="13" s="1"/>
  <c r="BK144" i="13"/>
  <c r="BI144" i="13"/>
  <c r="BH144" i="13"/>
  <c r="BG144" i="13"/>
  <c r="BF144" i="13"/>
  <c r="T144" i="13"/>
  <c r="R144" i="13"/>
  <c r="P144" i="13"/>
  <c r="J144" i="13"/>
  <c r="BE144" i="13" s="1"/>
  <c r="BK143" i="13"/>
  <c r="BI143" i="13"/>
  <c r="BH143" i="13"/>
  <c r="BG143" i="13"/>
  <c r="BF143" i="13"/>
  <c r="T143" i="13"/>
  <c r="R143" i="13"/>
  <c r="P143" i="13"/>
  <c r="J143" i="13"/>
  <c r="BE143" i="13" s="1"/>
  <c r="BK140" i="13"/>
  <c r="BI140" i="13"/>
  <c r="BH140" i="13"/>
  <c r="BG140" i="13"/>
  <c r="BF140" i="13"/>
  <c r="T140" i="13"/>
  <c r="R140" i="13"/>
  <c r="P140" i="13"/>
  <c r="J140" i="13"/>
  <c r="BE140" i="13" s="1"/>
  <c r="BK139" i="13"/>
  <c r="BI139" i="13"/>
  <c r="BH139" i="13"/>
  <c r="BG139" i="13"/>
  <c r="BF139" i="13"/>
  <c r="T139" i="13"/>
  <c r="R139" i="13"/>
  <c r="P139" i="13"/>
  <c r="J139" i="13"/>
  <c r="BE139" i="13" s="1"/>
  <c r="BK137" i="13"/>
  <c r="BI137" i="13"/>
  <c r="BH137" i="13"/>
  <c r="BG137" i="13"/>
  <c r="BF137" i="13"/>
  <c r="T137" i="13"/>
  <c r="R137" i="13"/>
  <c r="P137" i="13"/>
  <c r="J137" i="13"/>
  <c r="BE137" i="13" s="1"/>
  <c r="BK136" i="13"/>
  <c r="BI136" i="13"/>
  <c r="BH136" i="13"/>
  <c r="BG136" i="13"/>
  <c r="BF136" i="13"/>
  <c r="T136" i="13"/>
  <c r="R136" i="13"/>
  <c r="P136" i="13"/>
  <c r="J136" i="13"/>
  <c r="BE136" i="13" s="1"/>
  <c r="BK135" i="13"/>
  <c r="BI135" i="13"/>
  <c r="BH135" i="13"/>
  <c r="BG135" i="13"/>
  <c r="BF135" i="13"/>
  <c r="T135" i="13"/>
  <c r="R135" i="13"/>
  <c r="P135" i="13"/>
  <c r="J135" i="13"/>
  <c r="BE135" i="13" s="1"/>
  <c r="BK134" i="13"/>
  <c r="BI134" i="13"/>
  <c r="BH134" i="13"/>
  <c r="BG134" i="13"/>
  <c r="BF134" i="13"/>
  <c r="T134" i="13"/>
  <c r="R134" i="13"/>
  <c r="P134" i="13"/>
  <c r="J134" i="13"/>
  <c r="BE134" i="13" s="1"/>
  <c r="BK133" i="13"/>
  <c r="BI133" i="13"/>
  <c r="BH133" i="13"/>
  <c r="BG133" i="13"/>
  <c r="BF133" i="13"/>
  <c r="T133" i="13"/>
  <c r="R133" i="13"/>
  <c r="P133" i="13"/>
  <c r="J133" i="13"/>
  <c r="BE133" i="13" s="1"/>
  <c r="BK132" i="13"/>
  <c r="BI132" i="13"/>
  <c r="BH132" i="13"/>
  <c r="BG132" i="13"/>
  <c r="BF132" i="13"/>
  <c r="T132" i="13"/>
  <c r="R132" i="13"/>
  <c r="P132" i="13"/>
  <c r="J132" i="13"/>
  <c r="BE132" i="13" s="1"/>
  <c r="BK130" i="13"/>
  <c r="BI130" i="13"/>
  <c r="BH130" i="13"/>
  <c r="BG130" i="13"/>
  <c r="BF130" i="13"/>
  <c r="T130" i="13"/>
  <c r="R130" i="13"/>
  <c r="P130" i="13"/>
  <c r="J130" i="13"/>
  <c r="BE130" i="13" s="1"/>
  <c r="BK129" i="13"/>
  <c r="BI129" i="13"/>
  <c r="BH129" i="13"/>
  <c r="BG129" i="13"/>
  <c r="BF129" i="13"/>
  <c r="T129" i="13"/>
  <c r="R129" i="13"/>
  <c r="P129" i="13"/>
  <c r="J129" i="13"/>
  <c r="BE129" i="13" s="1"/>
  <c r="BK128" i="13"/>
  <c r="BI128" i="13"/>
  <c r="BH128" i="13"/>
  <c r="BG128" i="13"/>
  <c r="BF128" i="13"/>
  <c r="T128" i="13"/>
  <c r="R128" i="13"/>
  <c r="P128" i="13"/>
  <c r="J128" i="13"/>
  <c r="BE128" i="13" s="1"/>
  <c r="BK127" i="13"/>
  <c r="BI127" i="13"/>
  <c r="BH127" i="13"/>
  <c r="BG127" i="13"/>
  <c r="BF127" i="13"/>
  <c r="T127" i="13"/>
  <c r="R127" i="13"/>
  <c r="P127" i="13"/>
  <c r="J127" i="13"/>
  <c r="BE127" i="13" s="1"/>
  <c r="BK126" i="13"/>
  <c r="BI126" i="13"/>
  <c r="BH126" i="13"/>
  <c r="BG126" i="13"/>
  <c r="BF126" i="13"/>
  <c r="T126" i="13"/>
  <c r="R126" i="13"/>
  <c r="P126" i="13"/>
  <c r="J126" i="13"/>
  <c r="BE126" i="13" s="1"/>
  <c r="BK125" i="13"/>
  <c r="BI125" i="13"/>
  <c r="BH125" i="13"/>
  <c r="BG125" i="13"/>
  <c r="BF125" i="13"/>
  <c r="T125" i="13"/>
  <c r="R125" i="13"/>
  <c r="P125" i="13"/>
  <c r="J125" i="13"/>
  <c r="BE125" i="13" s="1"/>
  <c r="BK124" i="13"/>
  <c r="BI124" i="13"/>
  <c r="BH124" i="13"/>
  <c r="BG124" i="13"/>
  <c r="BF124" i="13"/>
  <c r="T124" i="13"/>
  <c r="R124" i="13"/>
  <c r="P124" i="13"/>
  <c r="J124" i="13"/>
  <c r="BE124" i="13" s="1"/>
  <c r="BK123" i="13"/>
  <c r="BI123" i="13"/>
  <c r="BH123" i="13"/>
  <c r="BG123" i="13"/>
  <c r="BF123" i="13"/>
  <c r="T123" i="13"/>
  <c r="R123" i="13"/>
  <c r="P123" i="13"/>
  <c r="J123" i="13"/>
  <c r="BE123" i="13" s="1"/>
  <c r="BK122" i="13"/>
  <c r="BI122" i="13"/>
  <c r="BH122" i="13"/>
  <c r="BG122" i="13"/>
  <c r="BF122" i="13"/>
  <c r="T122" i="13"/>
  <c r="R122" i="13"/>
  <c r="P122" i="13"/>
  <c r="J122" i="13"/>
  <c r="BE122" i="13" s="1"/>
  <c r="BK121" i="13"/>
  <c r="BI121" i="13"/>
  <c r="BH121" i="13"/>
  <c r="BG121" i="13"/>
  <c r="BF121" i="13"/>
  <c r="T121" i="13"/>
  <c r="R121" i="13"/>
  <c r="P121" i="13"/>
  <c r="J121" i="13"/>
  <c r="BE121" i="13" s="1"/>
  <c r="BK120" i="13"/>
  <c r="BI120" i="13"/>
  <c r="BH120" i="13"/>
  <c r="BG120" i="13"/>
  <c r="BF120" i="13"/>
  <c r="T120" i="13"/>
  <c r="R120" i="13"/>
  <c r="P120" i="13"/>
  <c r="J120" i="13"/>
  <c r="BE120" i="13" s="1"/>
  <c r="BK118" i="13"/>
  <c r="BK117" i="13" s="1"/>
  <c r="J117" i="13" s="1"/>
  <c r="J65" i="13" s="1"/>
  <c r="BI118" i="13"/>
  <c r="BH118" i="13"/>
  <c r="BG118" i="13"/>
  <c r="BF118" i="13"/>
  <c r="T118" i="13"/>
  <c r="R118" i="13"/>
  <c r="R117" i="13" s="1"/>
  <c r="P118" i="13"/>
  <c r="P117" i="13" s="1"/>
  <c r="J118" i="13"/>
  <c r="BE118" i="13" s="1"/>
  <c r="T117" i="13"/>
  <c r="BK116" i="13"/>
  <c r="BI116" i="13"/>
  <c r="BH116" i="13"/>
  <c r="BG116" i="13"/>
  <c r="BF116" i="13"/>
  <c r="T116" i="13"/>
  <c r="R116" i="13"/>
  <c r="P116" i="13"/>
  <c r="J116" i="13"/>
  <c r="BE116" i="13" s="1"/>
  <c r="BK115" i="13"/>
  <c r="BI115" i="13"/>
  <c r="BH115" i="13"/>
  <c r="BG115" i="13"/>
  <c r="BF115" i="13"/>
  <c r="T115" i="13"/>
  <c r="R115" i="13"/>
  <c r="P115" i="13"/>
  <c r="J115" i="13"/>
  <c r="BE115" i="13" s="1"/>
  <c r="BK113" i="13"/>
  <c r="BI113" i="13"/>
  <c r="BH113" i="13"/>
  <c r="BG113" i="13"/>
  <c r="BF113" i="13"/>
  <c r="T113" i="13"/>
  <c r="R113" i="13"/>
  <c r="P113" i="13"/>
  <c r="J113" i="13"/>
  <c r="BE113" i="13" s="1"/>
  <c r="BK112" i="13"/>
  <c r="BI112" i="13"/>
  <c r="BH112" i="13"/>
  <c r="BG112" i="13"/>
  <c r="BF112" i="13"/>
  <c r="T112" i="13"/>
  <c r="R112" i="13"/>
  <c r="P112" i="13"/>
  <c r="J112" i="13"/>
  <c r="BE112" i="13" s="1"/>
  <c r="BK111" i="13"/>
  <c r="BI111" i="13"/>
  <c r="BH111" i="13"/>
  <c r="BG111" i="13"/>
  <c r="BF111" i="13"/>
  <c r="T111" i="13"/>
  <c r="R111" i="13"/>
  <c r="P111" i="13"/>
  <c r="J111" i="13"/>
  <c r="BE111" i="13" s="1"/>
  <c r="BK110" i="13"/>
  <c r="BI110" i="13"/>
  <c r="BH110" i="13"/>
  <c r="BG110" i="13"/>
  <c r="BF110" i="13"/>
  <c r="T110" i="13"/>
  <c r="R110" i="13"/>
  <c r="P110" i="13"/>
  <c r="J110" i="13"/>
  <c r="BE110" i="13" s="1"/>
  <c r="BK109" i="13"/>
  <c r="BI109" i="13"/>
  <c r="BH109" i="13"/>
  <c r="BG109" i="13"/>
  <c r="BF109" i="13"/>
  <c r="T109" i="13"/>
  <c r="R109" i="13"/>
  <c r="P109" i="13"/>
  <c r="J109" i="13"/>
  <c r="BE109" i="13" s="1"/>
  <c r="BK107" i="13"/>
  <c r="BI107" i="13"/>
  <c r="BH107" i="13"/>
  <c r="BG107" i="13"/>
  <c r="BF107" i="13"/>
  <c r="T107" i="13"/>
  <c r="R107" i="13"/>
  <c r="P107" i="13"/>
  <c r="J107" i="13"/>
  <c r="BE107" i="13" s="1"/>
  <c r="BK106" i="13"/>
  <c r="BI106" i="13"/>
  <c r="BH106" i="13"/>
  <c r="BG106" i="13"/>
  <c r="BF106" i="13"/>
  <c r="T106" i="13"/>
  <c r="R106" i="13"/>
  <c r="P106" i="13"/>
  <c r="J106" i="13"/>
  <c r="BE106" i="13" s="1"/>
  <c r="BK105" i="13"/>
  <c r="BI105" i="13"/>
  <c r="BH105" i="13"/>
  <c r="BG105" i="13"/>
  <c r="BF105" i="13"/>
  <c r="T105" i="13"/>
  <c r="R105" i="13"/>
  <c r="P105" i="13"/>
  <c r="J105" i="13"/>
  <c r="BE105" i="13" s="1"/>
  <c r="BK104" i="13"/>
  <c r="BI104" i="13"/>
  <c r="BH104" i="13"/>
  <c r="BG104" i="13"/>
  <c r="BF104" i="13"/>
  <c r="T104" i="13"/>
  <c r="R104" i="13"/>
  <c r="P104" i="13"/>
  <c r="J104" i="13"/>
  <c r="BE104" i="13" s="1"/>
  <c r="BK103" i="13"/>
  <c r="BI103" i="13"/>
  <c r="BH103" i="13"/>
  <c r="BG103" i="13"/>
  <c r="BF103" i="13"/>
  <c r="T103" i="13"/>
  <c r="R103" i="13"/>
  <c r="P103" i="13"/>
  <c r="J103" i="13"/>
  <c r="BE103" i="13" s="1"/>
  <c r="BK102" i="13"/>
  <c r="BI102" i="13"/>
  <c r="BH102" i="13"/>
  <c r="BG102" i="13"/>
  <c r="BF102" i="13"/>
  <c r="T102" i="13"/>
  <c r="R102" i="13"/>
  <c r="P102" i="13"/>
  <c r="J102" i="13"/>
  <c r="BE102" i="13" s="1"/>
  <c r="J95" i="13"/>
  <c r="F95" i="13"/>
  <c r="F93" i="13"/>
  <c r="E91" i="13"/>
  <c r="J55" i="13"/>
  <c r="F55" i="13"/>
  <c r="F53" i="13"/>
  <c r="E51" i="13"/>
  <c r="J20" i="13"/>
  <c r="E20" i="13"/>
  <c r="F56" i="13" s="1"/>
  <c r="J19" i="13"/>
  <c r="J14" i="13"/>
  <c r="J53" i="13" s="1"/>
  <c r="E7" i="13"/>
  <c r="E87" i="13" s="1"/>
  <c r="BK270" i="12"/>
  <c r="BI270" i="12"/>
  <c r="BH270" i="12"/>
  <c r="BG270" i="12"/>
  <c r="BF270" i="12"/>
  <c r="T270" i="12"/>
  <c r="R270" i="12"/>
  <c r="P270" i="12"/>
  <c r="J270" i="12"/>
  <c r="BE270" i="12" s="1"/>
  <c r="BK269" i="12"/>
  <c r="BI269" i="12"/>
  <c r="BH269" i="12"/>
  <c r="BG269" i="12"/>
  <c r="BF269" i="12"/>
  <c r="T269" i="12"/>
  <c r="R269" i="12"/>
  <c r="P269" i="12"/>
  <c r="J269" i="12"/>
  <c r="BE269" i="12" s="1"/>
  <c r="BK267" i="12"/>
  <c r="BI267" i="12"/>
  <c r="BH267" i="12"/>
  <c r="BG267" i="12"/>
  <c r="BF267" i="12"/>
  <c r="T267" i="12"/>
  <c r="R267" i="12"/>
  <c r="P267" i="12"/>
  <c r="J267" i="12"/>
  <c r="BE267" i="12" s="1"/>
  <c r="BK265" i="12"/>
  <c r="BI265" i="12"/>
  <c r="BH265" i="12"/>
  <c r="BG265" i="12"/>
  <c r="BF265" i="12"/>
  <c r="T265" i="12"/>
  <c r="R265" i="12"/>
  <c r="P265" i="12"/>
  <c r="J265" i="12"/>
  <c r="BE265" i="12" s="1"/>
  <c r="BK263" i="12"/>
  <c r="BI263" i="12"/>
  <c r="BH263" i="12"/>
  <c r="BG263" i="12"/>
  <c r="BF263" i="12"/>
  <c r="T263" i="12"/>
  <c r="R263" i="12"/>
  <c r="P263" i="12"/>
  <c r="J263" i="12"/>
  <c r="BE263" i="12" s="1"/>
  <c r="BK260" i="12"/>
  <c r="BI260" i="12"/>
  <c r="BH260" i="12"/>
  <c r="BG260" i="12"/>
  <c r="BF260" i="12"/>
  <c r="T260" i="12"/>
  <c r="R260" i="12"/>
  <c r="P260" i="12"/>
  <c r="J260" i="12"/>
  <c r="BE260" i="12" s="1"/>
  <c r="BK257" i="12"/>
  <c r="BI257" i="12"/>
  <c r="BH257" i="12"/>
  <c r="BG257" i="12"/>
  <c r="BF257" i="12"/>
  <c r="T257" i="12"/>
  <c r="R257" i="12"/>
  <c r="P257" i="12"/>
  <c r="P256" i="12" s="1"/>
  <c r="J257" i="12"/>
  <c r="BE257" i="12" s="1"/>
  <c r="BK254" i="12"/>
  <c r="BI254" i="12"/>
  <c r="BH254" i="12"/>
  <c r="BG254" i="12"/>
  <c r="BF254" i="12"/>
  <c r="T254" i="12"/>
  <c r="T251" i="12" s="1"/>
  <c r="R254" i="12"/>
  <c r="P254" i="12"/>
  <c r="J254" i="12"/>
  <c r="BE254" i="12" s="1"/>
  <c r="BK252" i="12"/>
  <c r="BI252" i="12"/>
  <c r="BH252" i="12"/>
  <c r="BG252" i="12"/>
  <c r="BF252" i="12"/>
  <c r="T252" i="12"/>
  <c r="R252" i="12"/>
  <c r="R251" i="12" s="1"/>
  <c r="P252" i="12"/>
  <c r="J252" i="12"/>
  <c r="BE252" i="12" s="1"/>
  <c r="BK249" i="12"/>
  <c r="BK248" i="12" s="1"/>
  <c r="J248" i="12" s="1"/>
  <c r="BI249" i="12"/>
  <c r="BH249" i="12"/>
  <c r="BG249" i="12"/>
  <c r="BF249" i="12"/>
  <c r="T249" i="12"/>
  <c r="R249" i="12"/>
  <c r="P249" i="12"/>
  <c r="P248" i="12" s="1"/>
  <c r="J249" i="12"/>
  <c r="BE249" i="12" s="1"/>
  <c r="T248" i="12"/>
  <c r="R248" i="12"/>
  <c r="BK246" i="12"/>
  <c r="BI246" i="12"/>
  <c r="BH246" i="12"/>
  <c r="BG246" i="12"/>
  <c r="BF246" i="12"/>
  <c r="T246" i="12"/>
  <c r="R246" i="12"/>
  <c r="P246" i="12"/>
  <c r="J246" i="12"/>
  <c r="BE246" i="12" s="1"/>
  <c r="BK244" i="12"/>
  <c r="BI244" i="12"/>
  <c r="BH244" i="12"/>
  <c r="BG244" i="12"/>
  <c r="BF244" i="12"/>
  <c r="T244" i="12"/>
  <c r="R244" i="12"/>
  <c r="P244" i="12"/>
  <c r="J244" i="12"/>
  <c r="BE244" i="12" s="1"/>
  <c r="BK243" i="12"/>
  <c r="BI243" i="12"/>
  <c r="BH243" i="12"/>
  <c r="BG243" i="12"/>
  <c r="BF243" i="12"/>
  <c r="T243" i="12"/>
  <c r="R243" i="12"/>
  <c r="P243" i="12"/>
  <c r="J243" i="12"/>
  <c r="BE243" i="12" s="1"/>
  <c r="BK241" i="12"/>
  <c r="BI241" i="12"/>
  <c r="BH241" i="12"/>
  <c r="BG241" i="12"/>
  <c r="BF241" i="12"/>
  <c r="T241" i="12"/>
  <c r="R241" i="12"/>
  <c r="P241" i="12"/>
  <c r="J241" i="12"/>
  <c r="BE241" i="12" s="1"/>
  <c r="BK240" i="12"/>
  <c r="BI240" i="12"/>
  <c r="BH240" i="12"/>
  <c r="BG240" i="12"/>
  <c r="BF240" i="12"/>
  <c r="T240" i="12"/>
  <c r="R240" i="12"/>
  <c r="P240" i="12"/>
  <c r="J240" i="12"/>
  <c r="BE240" i="12" s="1"/>
  <c r="P239" i="12"/>
  <c r="BK237" i="12"/>
  <c r="BI237" i="12"/>
  <c r="BH237" i="12"/>
  <c r="BG237" i="12"/>
  <c r="BF237" i="12"/>
  <c r="T237" i="12"/>
  <c r="R237" i="12"/>
  <c r="P237" i="12"/>
  <c r="J237" i="12"/>
  <c r="BE237" i="12" s="1"/>
  <c r="BK236" i="12"/>
  <c r="BI236" i="12"/>
  <c r="BH236" i="12"/>
  <c r="BG236" i="12"/>
  <c r="BF236" i="12"/>
  <c r="T236" i="12"/>
  <c r="R236" i="12"/>
  <c r="P236" i="12"/>
  <c r="J236" i="12"/>
  <c r="BE236" i="12" s="1"/>
  <c r="BK233" i="12"/>
  <c r="BI233" i="12"/>
  <c r="BH233" i="12"/>
  <c r="BG233" i="12"/>
  <c r="BF233" i="12"/>
  <c r="T233" i="12"/>
  <c r="R233" i="12"/>
  <c r="P233" i="12"/>
  <c r="J233" i="12"/>
  <c r="BE233" i="12" s="1"/>
  <c r="BK231" i="12"/>
  <c r="BI231" i="12"/>
  <c r="BH231" i="12"/>
  <c r="BG231" i="12"/>
  <c r="BF231" i="12"/>
  <c r="T231" i="12"/>
  <c r="R231" i="12"/>
  <c r="P231" i="12"/>
  <c r="J231" i="12"/>
  <c r="BE231" i="12" s="1"/>
  <c r="BK228" i="12"/>
  <c r="BI228" i="12"/>
  <c r="BH228" i="12"/>
  <c r="BG228" i="12"/>
  <c r="BF228" i="12"/>
  <c r="T228" i="12"/>
  <c r="R228" i="12"/>
  <c r="R226" i="12" s="1"/>
  <c r="P228" i="12"/>
  <c r="J228" i="12"/>
  <c r="BE228" i="12" s="1"/>
  <c r="BK227" i="12"/>
  <c r="BI227" i="12"/>
  <c r="BH227" i="12"/>
  <c r="BG227" i="12"/>
  <c r="BF227" i="12"/>
  <c r="T227" i="12"/>
  <c r="R227" i="12"/>
  <c r="P227" i="12"/>
  <c r="J227" i="12"/>
  <c r="BE227" i="12" s="1"/>
  <c r="BK224" i="12"/>
  <c r="BK223" i="12" s="1"/>
  <c r="J223" i="12" s="1"/>
  <c r="BI224" i="12"/>
  <c r="BH224" i="12"/>
  <c r="BG224" i="12"/>
  <c r="BF224" i="12"/>
  <c r="T224" i="12"/>
  <c r="R224" i="12"/>
  <c r="R223" i="12" s="1"/>
  <c r="P224" i="12"/>
  <c r="P223" i="12" s="1"/>
  <c r="J224" i="12"/>
  <c r="BE224" i="12" s="1"/>
  <c r="T223" i="12"/>
  <c r="BK221" i="12"/>
  <c r="BI221" i="12"/>
  <c r="BH221" i="12"/>
  <c r="BG221" i="12"/>
  <c r="BF221" i="12"/>
  <c r="T221" i="12"/>
  <c r="R221" i="12"/>
  <c r="P221" i="12"/>
  <c r="J221" i="12"/>
  <c r="BE221" i="12" s="1"/>
  <c r="BK220" i="12"/>
  <c r="BI220" i="12"/>
  <c r="BH220" i="12"/>
  <c r="BG220" i="12"/>
  <c r="BF220" i="12"/>
  <c r="T220" i="12"/>
  <c r="R220" i="12"/>
  <c r="P220" i="12"/>
  <c r="J220" i="12"/>
  <c r="BE220" i="12" s="1"/>
  <c r="BK219" i="12"/>
  <c r="BI219" i="12"/>
  <c r="BH219" i="12"/>
  <c r="BG219" i="12"/>
  <c r="BF219" i="12"/>
  <c r="T219" i="12"/>
  <c r="R219" i="12"/>
  <c r="P219" i="12"/>
  <c r="J219" i="12"/>
  <c r="BE219" i="12" s="1"/>
  <c r="BK218" i="12"/>
  <c r="BI218" i="12"/>
  <c r="BH218" i="12"/>
  <c r="BG218" i="12"/>
  <c r="BF218" i="12"/>
  <c r="T218" i="12"/>
  <c r="R218" i="12"/>
  <c r="P218" i="12"/>
  <c r="J218" i="12"/>
  <c r="BE218" i="12" s="1"/>
  <c r="BK217" i="12"/>
  <c r="BI217" i="12"/>
  <c r="BH217" i="12"/>
  <c r="BG217" i="12"/>
  <c r="BF217" i="12"/>
  <c r="T217" i="12"/>
  <c r="R217" i="12"/>
  <c r="P217" i="12"/>
  <c r="J217" i="12"/>
  <c r="BE217" i="12" s="1"/>
  <c r="BK216" i="12"/>
  <c r="BI216" i="12"/>
  <c r="BH216" i="12"/>
  <c r="BG216" i="12"/>
  <c r="BF216" i="12"/>
  <c r="T216" i="12"/>
  <c r="R216" i="12"/>
  <c r="P216" i="12"/>
  <c r="J216" i="12"/>
  <c r="BE216" i="12" s="1"/>
  <c r="T215" i="12"/>
  <c r="BK213" i="12"/>
  <c r="BI213" i="12"/>
  <c r="BH213" i="12"/>
  <c r="BG213" i="12"/>
  <c r="BF213" i="12"/>
  <c r="T213" i="12"/>
  <c r="R213" i="12"/>
  <c r="P213" i="12"/>
  <c r="J213" i="12"/>
  <c r="BE213" i="12" s="1"/>
  <c r="BK212" i="12"/>
  <c r="BI212" i="12"/>
  <c r="BH212" i="12"/>
  <c r="BG212" i="12"/>
  <c r="BF212" i="12"/>
  <c r="T212" i="12"/>
  <c r="R212" i="12"/>
  <c r="P212" i="12"/>
  <c r="J212" i="12"/>
  <c r="BE212" i="12" s="1"/>
  <c r="BK210" i="12"/>
  <c r="BI210" i="12"/>
  <c r="BH210" i="12"/>
  <c r="BG210" i="12"/>
  <c r="BF210" i="12"/>
  <c r="T210" i="12"/>
  <c r="T209" i="12" s="1"/>
  <c r="R210" i="12"/>
  <c r="P210" i="12"/>
  <c r="J210" i="12"/>
  <c r="BE210" i="12" s="1"/>
  <c r="BK207" i="12"/>
  <c r="BK206" i="12" s="1"/>
  <c r="J206" i="12" s="1"/>
  <c r="J77" i="12" s="1"/>
  <c r="BI207" i="12"/>
  <c r="BH207" i="12"/>
  <c r="BG207" i="12"/>
  <c r="BF207" i="12"/>
  <c r="T207" i="12"/>
  <c r="T206" i="12" s="1"/>
  <c r="R207" i="12"/>
  <c r="R206" i="12" s="1"/>
  <c r="P207" i="12"/>
  <c r="P206" i="12" s="1"/>
  <c r="J207" i="12"/>
  <c r="BE207" i="12" s="1"/>
  <c r="BK204" i="12"/>
  <c r="BI204" i="12"/>
  <c r="BH204" i="12"/>
  <c r="BG204" i="12"/>
  <c r="BF204" i="12"/>
  <c r="T204" i="12"/>
  <c r="R204" i="12"/>
  <c r="P204" i="12"/>
  <c r="J204" i="12"/>
  <c r="BE204" i="12" s="1"/>
  <c r="BK203" i="12"/>
  <c r="BI203" i="12"/>
  <c r="BH203" i="12"/>
  <c r="BG203" i="12"/>
  <c r="BF203" i="12"/>
  <c r="T203" i="12"/>
  <c r="R203" i="12"/>
  <c r="P203" i="12"/>
  <c r="J203" i="12"/>
  <c r="BE203" i="12" s="1"/>
  <c r="BK200" i="12"/>
  <c r="BI200" i="12"/>
  <c r="BH200" i="12"/>
  <c r="BG200" i="12"/>
  <c r="BF200" i="12"/>
  <c r="T200" i="12"/>
  <c r="R200" i="12"/>
  <c r="P200" i="12"/>
  <c r="J200" i="12"/>
  <c r="BE200" i="12" s="1"/>
  <c r="BK198" i="12"/>
  <c r="BI198" i="12"/>
  <c r="BH198" i="12"/>
  <c r="BG198" i="12"/>
  <c r="BF198" i="12"/>
  <c r="T198" i="12"/>
  <c r="R198" i="12"/>
  <c r="P198" i="12"/>
  <c r="J198" i="12"/>
  <c r="BE198" i="12" s="1"/>
  <c r="BK195" i="12"/>
  <c r="BI195" i="12"/>
  <c r="BH195" i="12"/>
  <c r="BG195" i="12"/>
  <c r="BF195" i="12"/>
  <c r="T195" i="12"/>
  <c r="T193" i="12" s="1"/>
  <c r="R195" i="12"/>
  <c r="P195" i="12"/>
  <c r="J195" i="12"/>
  <c r="BE195" i="12" s="1"/>
  <c r="BK194" i="12"/>
  <c r="BI194" i="12"/>
  <c r="BH194" i="12"/>
  <c r="BG194" i="12"/>
  <c r="BF194" i="12"/>
  <c r="T194" i="12"/>
  <c r="R194" i="12"/>
  <c r="P194" i="12"/>
  <c r="J194" i="12"/>
  <c r="BE194" i="12" s="1"/>
  <c r="BK191" i="12"/>
  <c r="BK190" i="12" s="1"/>
  <c r="J190" i="12" s="1"/>
  <c r="J74" i="12" s="1"/>
  <c r="BI191" i="12"/>
  <c r="BH191" i="12"/>
  <c r="BG191" i="12"/>
  <c r="BF191" i="12"/>
  <c r="T191" i="12"/>
  <c r="T190" i="12" s="1"/>
  <c r="R191" i="12"/>
  <c r="P191" i="12"/>
  <c r="P190" i="12" s="1"/>
  <c r="J191" i="12"/>
  <c r="BE191" i="12" s="1"/>
  <c r="R190" i="12"/>
  <c r="BK188" i="12"/>
  <c r="BI188" i="12"/>
  <c r="BH188" i="12"/>
  <c r="BG188" i="12"/>
  <c r="BF188" i="12"/>
  <c r="T188" i="12"/>
  <c r="R188" i="12"/>
  <c r="P188" i="12"/>
  <c r="J188" i="12"/>
  <c r="BE188" i="12" s="1"/>
  <c r="BK187" i="12"/>
  <c r="BI187" i="12"/>
  <c r="BH187" i="12"/>
  <c r="BG187" i="12"/>
  <c r="BF187" i="12"/>
  <c r="T187" i="12"/>
  <c r="R187" i="12"/>
  <c r="P187" i="12"/>
  <c r="J187" i="12"/>
  <c r="BE187" i="12" s="1"/>
  <c r="BK186" i="12"/>
  <c r="BI186" i="12"/>
  <c r="BH186" i="12"/>
  <c r="BG186" i="12"/>
  <c r="BF186" i="12"/>
  <c r="T186" i="12"/>
  <c r="R186" i="12"/>
  <c r="P186" i="12"/>
  <c r="J186" i="12"/>
  <c r="BE186" i="12" s="1"/>
  <c r="BK185" i="12"/>
  <c r="BI185" i="12"/>
  <c r="BH185" i="12"/>
  <c r="BG185" i="12"/>
  <c r="BF185" i="12"/>
  <c r="T185" i="12"/>
  <c r="R185" i="12"/>
  <c r="P185" i="12"/>
  <c r="J185" i="12"/>
  <c r="BE185" i="12" s="1"/>
  <c r="BK184" i="12"/>
  <c r="BI184" i="12"/>
  <c r="BH184" i="12"/>
  <c r="BG184" i="12"/>
  <c r="BF184" i="12"/>
  <c r="T184" i="12"/>
  <c r="R184" i="12"/>
  <c r="P184" i="12"/>
  <c r="J184" i="12"/>
  <c r="BE184" i="12" s="1"/>
  <c r="BK183" i="12"/>
  <c r="BI183" i="12"/>
  <c r="BH183" i="12"/>
  <c r="BG183" i="12"/>
  <c r="BF183" i="12"/>
  <c r="T183" i="12"/>
  <c r="R183" i="12"/>
  <c r="P183" i="12"/>
  <c r="J183" i="12"/>
  <c r="BE183" i="12" s="1"/>
  <c r="BK181" i="12"/>
  <c r="BI181" i="12"/>
  <c r="BH181" i="12"/>
  <c r="BG181" i="12"/>
  <c r="BF181" i="12"/>
  <c r="T181" i="12"/>
  <c r="R181" i="12"/>
  <c r="P181" i="12"/>
  <c r="P178" i="12" s="1"/>
  <c r="J181" i="12"/>
  <c r="BE181" i="12" s="1"/>
  <c r="BK179" i="12"/>
  <c r="BI179" i="12"/>
  <c r="BH179" i="12"/>
  <c r="BG179" i="12"/>
  <c r="BF179" i="12"/>
  <c r="T179" i="12"/>
  <c r="T178" i="12" s="1"/>
  <c r="R179" i="12"/>
  <c r="P179" i="12"/>
  <c r="J179" i="12"/>
  <c r="BE179" i="12" s="1"/>
  <c r="BK176" i="12"/>
  <c r="BK175" i="12" s="1"/>
  <c r="J175" i="12" s="1"/>
  <c r="J71" i="12" s="1"/>
  <c r="BI176" i="12"/>
  <c r="BH176" i="12"/>
  <c r="BG176" i="12"/>
  <c r="BF176" i="12"/>
  <c r="T176" i="12"/>
  <c r="T175" i="12" s="1"/>
  <c r="R176" i="12"/>
  <c r="R175" i="12" s="1"/>
  <c r="P176" i="12"/>
  <c r="P175" i="12" s="1"/>
  <c r="J176" i="12"/>
  <c r="BE176" i="12" s="1"/>
  <c r="BK173" i="12"/>
  <c r="BI173" i="12"/>
  <c r="BH173" i="12"/>
  <c r="BG173" i="12"/>
  <c r="BF173" i="12"/>
  <c r="T173" i="12"/>
  <c r="R173" i="12"/>
  <c r="P173" i="12"/>
  <c r="J173" i="12"/>
  <c r="BE173" i="12" s="1"/>
  <c r="BK172" i="12"/>
  <c r="BI172" i="12"/>
  <c r="BH172" i="12"/>
  <c r="BG172" i="12"/>
  <c r="BF172" i="12"/>
  <c r="T172" i="12"/>
  <c r="R172" i="12"/>
  <c r="P172" i="12"/>
  <c r="J172" i="12"/>
  <c r="BE172" i="12" s="1"/>
  <c r="BK169" i="12"/>
  <c r="BI169" i="12"/>
  <c r="BH169" i="12"/>
  <c r="BG169" i="12"/>
  <c r="BF169" i="12"/>
  <c r="T169" i="12"/>
  <c r="R169" i="12"/>
  <c r="P169" i="12"/>
  <c r="J169" i="12"/>
  <c r="BE169" i="12" s="1"/>
  <c r="BK167" i="12"/>
  <c r="BI167" i="12"/>
  <c r="BH167" i="12"/>
  <c r="BG167" i="12"/>
  <c r="BF167" i="12"/>
  <c r="T167" i="12"/>
  <c r="R167" i="12"/>
  <c r="P167" i="12"/>
  <c r="J167" i="12"/>
  <c r="BE167" i="12" s="1"/>
  <c r="BK164" i="12"/>
  <c r="BI164" i="12"/>
  <c r="BH164" i="12"/>
  <c r="BG164" i="12"/>
  <c r="BF164" i="12"/>
  <c r="T164" i="12"/>
  <c r="R164" i="12"/>
  <c r="P164" i="12"/>
  <c r="J164" i="12"/>
  <c r="BE164" i="12" s="1"/>
  <c r="BK163" i="12"/>
  <c r="BI163" i="12"/>
  <c r="BH163" i="12"/>
  <c r="BG163" i="12"/>
  <c r="BF163" i="12"/>
  <c r="T163" i="12"/>
  <c r="R163" i="12"/>
  <c r="P163" i="12"/>
  <c r="J163" i="12"/>
  <c r="BE163" i="12" s="1"/>
  <c r="P162" i="12"/>
  <c r="BK160" i="12"/>
  <c r="BI160" i="12"/>
  <c r="BH160" i="12"/>
  <c r="BG160" i="12"/>
  <c r="BF160" i="12"/>
  <c r="T160" i="12"/>
  <c r="T159" i="12" s="1"/>
  <c r="R160" i="12"/>
  <c r="R159" i="12" s="1"/>
  <c r="P160" i="12"/>
  <c r="P159" i="12" s="1"/>
  <c r="J160" i="12"/>
  <c r="BE160" i="12" s="1"/>
  <c r="BK159" i="12"/>
  <c r="J159" i="12" s="1"/>
  <c r="J68" i="12" s="1"/>
  <c r="BK158" i="12"/>
  <c r="BK157" i="12" s="1"/>
  <c r="J157" i="12" s="1"/>
  <c r="J67" i="12" s="1"/>
  <c r="BI158" i="12"/>
  <c r="BH158" i="12"/>
  <c r="BG158" i="12"/>
  <c r="BF158" i="12"/>
  <c r="T158" i="12"/>
  <c r="T157" i="12" s="1"/>
  <c r="R158" i="12"/>
  <c r="R157" i="12" s="1"/>
  <c r="P158" i="12"/>
  <c r="P157" i="12" s="1"/>
  <c r="J158" i="12"/>
  <c r="BE158" i="12" s="1"/>
  <c r="BK155" i="12"/>
  <c r="BI155" i="12"/>
  <c r="BH155" i="12"/>
  <c r="BG155" i="12"/>
  <c r="BF155" i="12"/>
  <c r="T155" i="12"/>
  <c r="R155" i="12"/>
  <c r="P155" i="12"/>
  <c r="J155" i="12"/>
  <c r="BE155" i="12" s="1"/>
  <c r="BK154" i="12"/>
  <c r="BI154" i="12"/>
  <c r="BH154" i="12"/>
  <c r="BG154" i="12"/>
  <c r="BF154" i="12"/>
  <c r="T154" i="12"/>
  <c r="R154" i="12"/>
  <c r="P154" i="12"/>
  <c r="J154" i="12"/>
  <c r="BE154" i="12" s="1"/>
  <c r="BK153" i="12"/>
  <c r="BI153" i="12"/>
  <c r="BH153" i="12"/>
  <c r="BG153" i="12"/>
  <c r="BF153" i="12"/>
  <c r="T153" i="12"/>
  <c r="R153" i="12"/>
  <c r="P153" i="12"/>
  <c r="J153" i="12"/>
  <c r="BE153" i="12" s="1"/>
  <c r="BK152" i="12"/>
  <c r="BI152" i="12"/>
  <c r="BH152" i="12"/>
  <c r="BG152" i="12"/>
  <c r="BF152" i="12"/>
  <c r="T152" i="12"/>
  <c r="R152" i="12"/>
  <c r="P152" i="12"/>
  <c r="J152" i="12"/>
  <c r="BE152" i="12" s="1"/>
  <c r="BK151" i="12"/>
  <c r="BI151" i="12"/>
  <c r="BH151" i="12"/>
  <c r="BG151" i="12"/>
  <c r="BF151" i="12"/>
  <c r="T151" i="12"/>
  <c r="R151" i="12"/>
  <c r="P151" i="12"/>
  <c r="J151" i="12"/>
  <c r="BE151" i="12" s="1"/>
  <c r="BK150" i="12"/>
  <c r="BI150" i="12"/>
  <c r="BH150" i="12"/>
  <c r="BG150" i="12"/>
  <c r="BF150" i="12"/>
  <c r="T150" i="12"/>
  <c r="T149" i="12" s="1"/>
  <c r="R150" i="12"/>
  <c r="P150" i="12"/>
  <c r="P149" i="12" s="1"/>
  <c r="J150" i="12"/>
  <c r="BE150" i="12" s="1"/>
  <c r="BK147" i="12"/>
  <c r="BI147" i="12"/>
  <c r="BH147" i="12"/>
  <c r="BG147" i="12"/>
  <c r="BF147" i="12"/>
  <c r="T147" i="12"/>
  <c r="R147" i="12"/>
  <c r="P147" i="12"/>
  <c r="J147" i="12"/>
  <c r="BE147" i="12" s="1"/>
  <c r="BK145" i="12"/>
  <c r="BI145" i="12"/>
  <c r="BH145" i="12"/>
  <c r="BG145" i="12"/>
  <c r="BF145" i="12"/>
  <c r="T145" i="12"/>
  <c r="R145" i="12"/>
  <c r="P145" i="12"/>
  <c r="J145" i="12"/>
  <c r="BE145" i="12" s="1"/>
  <c r="BK144" i="12"/>
  <c r="BI144" i="12"/>
  <c r="BH144" i="12"/>
  <c r="BG144" i="12"/>
  <c r="BF144" i="12"/>
  <c r="T144" i="12"/>
  <c r="R144" i="12"/>
  <c r="P144" i="12"/>
  <c r="J144" i="12"/>
  <c r="BE144" i="12" s="1"/>
  <c r="BK142" i="12"/>
  <c r="BI142" i="12"/>
  <c r="BH142" i="12"/>
  <c r="BG142" i="12"/>
  <c r="BF142" i="12"/>
  <c r="T142" i="12"/>
  <c r="R142" i="12"/>
  <c r="P142" i="12"/>
  <c r="J142" i="12"/>
  <c r="BE142" i="12" s="1"/>
  <c r="BK141" i="12"/>
  <c r="BI141" i="12"/>
  <c r="BH141" i="12"/>
  <c r="BG141" i="12"/>
  <c r="BF141" i="12"/>
  <c r="T141" i="12"/>
  <c r="R141" i="12"/>
  <c r="P141" i="12"/>
  <c r="J141" i="12"/>
  <c r="BE141" i="12" s="1"/>
  <c r="BK139" i="12"/>
  <c r="BI139" i="12"/>
  <c r="BH139" i="12"/>
  <c r="BG139" i="12"/>
  <c r="BF139" i="12"/>
  <c r="T139" i="12"/>
  <c r="R139" i="12"/>
  <c r="P139" i="12"/>
  <c r="J139" i="12"/>
  <c r="BE139" i="12" s="1"/>
  <c r="BK138" i="12"/>
  <c r="BI138" i="12"/>
  <c r="BH138" i="12"/>
  <c r="BG138" i="12"/>
  <c r="BF138" i="12"/>
  <c r="T138" i="12"/>
  <c r="R138" i="12"/>
  <c r="P138" i="12"/>
  <c r="J138" i="12"/>
  <c r="BE138" i="12" s="1"/>
  <c r="BK136" i="12"/>
  <c r="BI136" i="12"/>
  <c r="BH136" i="12"/>
  <c r="BG136" i="12"/>
  <c r="BF136" i="12"/>
  <c r="T136" i="12"/>
  <c r="R136" i="12"/>
  <c r="P136" i="12"/>
  <c r="J136" i="12"/>
  <c r="BE136" i="12" s="1"/>
  <c r="BK135" i="12"/>
  <c r="BI135" i="12"/>
  <c r="BH135" i="12"/>
  <c r="BG135" i="12"/>
  <c r="BF135" i="12"/>
  <c r="T135" i="12"/>
  <c r="R135" i="12"/>
  <c r="P135" i="12"/>
  <c r="J135" i="12"/>
  <c r="BE135" i="12" s="1"/>
  <c r="BK133" i="12"/>
  <c r="BI133" i="12"/>
  <c r="BH133" i="12"/>
  <c r="BG133" i="12"/>
  <c r="BF133" i="12"/>
  <c r="T133" i="12"/>
  <c r="R133" i="12"/>
  <c r="P133" i="12"/>
  <c r="J133" i="12"/>
  <c r="BE133" i="12" s="1"/>
  <c r="R132" i="12"/>
  <c r="BK130" i="12"/>
  <c r="BK129" i="12" s="1"/>
  <c r="J129" i="12" s="1"/>
  <c r="BI130" i="12"/>
  <c r="BH130" i="12"/>
  <c r="BG130" i="12"/>
  <c r="BF130" i="12"/>
  <c r="T130" i="12"/>
  <c r="R130" i="12"/>
  <c r="R129" i="12" s="1"/>
  <c r="P130" i="12"/>
  <c r="P129" i="12" s="1"/>
  <c r="J130" i="12"/>
  <c r="BE130" i="12" s="1"/>
  <c r="T129" i="12"/>
  <c r="BK127" i="12"/>
  <c r="BI127" i="12"/>
  <c r="BH127" i="12"/>
  <c r="BG127" i="12"/>
  <c r="BF127" i="12"/>
  <c r="T127" i="12"/>
  <c r="R127" i="12"/>
  <c r="P127" i="12"/>
  <c r="J127" i="12"/>
  <c r="BE127" i="12" s="1"/>
  <c r="BK126" i="12"/>
  <c r="BI126" i="12"/>
  <c r="BH126" i="12"/>
  <c r="BG126" i="12"/>
  <c r="BF126" i="12"/>
  <c r="T126" i="12"/>
  <c r="R126" i="12"/>
  <c r="P126" i="12"/>
  <c r="J126" i="12"/>
  <c r="BE126" i="12" s="1"/>
  <c r="BK123" i="12"/>
  <c r="BI123" i="12"/>
  <c r="BH123" i="12"/>
  <c r="BG123" i="12"/>
  <c r="BF123" i="12"/>
  <c r="T123" i="12"/>
  <c r="R123" i="12"/>
  <c r="P123" i="12"/>
  <c r="J123" i="12"/>
  <c r="BE123" i="12" s="1"/>
  <c r="BK121" i="12"/>
  <c r="BI121" i="12"/>
  <c r="BH121" i="12"/>
  <c r="BG121" i="12"/>
  <c r="BF121" i="12"/>
  <c r="T121" i="12"/>
  <c r="R121" i="12"/>
  <c r="P121" i="12"/>
  <c r="J121" i="12"/>
  <c r="BE121" i="12" s="1"/>
  <c r="BK118" i="12"/>
  <c r="BI118" i="12"/>
  <c r="BH118" i="12"/>
  <c r="BG118" i="12"/>
  <c r="BF118" i="12"/>
  <c r="T118" i="12"/>
  <c r="R118" i="12"/>
  <c r="P118" i="12"/>
  <c r="J118" i="12"/>
  <c r="BE118" i="12" s="1"/>
  <c r="BK117" i="12"/>
  <c r="BI117" i="12"/>
  <c r="BH117" i="12"/>
  <c r="BG117" i="12"/>
  <c r="BF117" i="12"/>
  <c r="T117" i="12"/>
  <c r="R117" i="12"/>
  <c r="P117" i="12"/>
  <c r="J117" i="12"/>
  <c r="BE117" i="12" s="1"/>
  <c r="BK114" i="12"/>
  <c r="BI114" i="12"/>
  <c r="BH114" i="12"/>
  <c r="BG114" i="12"/>
  <c r="BF114" i="12"/>
  <c r="T114" i="12"/>
  <c r="R114" i="12"/>
  <c r="R112" i="12" s="1"/>
  <c r="P114" i="12"/>
  <c r="J114" i="12"/>
  <c r="BE114" i="12" s="1"/>
  <c r="BK113" i="12"/>
  <c r="BI113" i="12"/>
  <c r="BH113" i="12"/>
  <c r="BG113" i="12"/>
  <c r="BF113" i="12"/>
  <c r="T113" i="12"/>
  <c r="R113" i="12"/>
  <c r="P113" i="12"/>
  <c r="J113" i="12"/>
  <c r="BE113" i="12" s="1"/>
  <c r="J105" i="12"/>
  <c r="F105" i="12"/>
  <c r="F103" i="12"/>
  <c r="E101" i="12"/>
  <c r="J84" i="12"/>
  <c r="J80" i="12"/>
  <c r="J64" i="12"/>
  <c r="J55" i="12"/>
  <c r="F55" i="12"/>
  <c r="F53" i="12"/>
  <c r="E51" i="12"/>
  <c r="J20" i="12"/>
  <c r="E20" i="12"/>
  <c r="F106" i="12" s="1"/>
  <c r="J19" i="12"/>
  <c r="J14" i="12"/>
  <c r="J103" i="12" s="1"/>
  <c r="E7" i="12"/>
  <c r="E47" i="12" s="1"/>
  <c r="BK332" i="11"/>
  <c r="BI332" i="11"/>
  <c r="BH332" i="11"/>
  <c r="BG332" i="11"/>
  <c r="BF332" i="11"/>
  <c r="T332" i="11"/>
  <c r="R332" i="11"/>
  <c r="P332" i="11"/>
  <c r="J332" i="11"/>
  <c r="BE332" i="11" s="1"/>
  <c r="BK330" i="11"/>
  <c r="BI330" i="11"/>
  <c r="BH330" i="11"/>
  <c r="BG330" i="11"/>
  <c r="BF330" i="11"/>
  <c r="T330" i="11"/>
  <c r="R330" i="11"/>
  <c r="P330" i="11"/>
  <c r="J330" i="11"/>
  <c r="BE330" i="11" s="1"/>
  <c r="BK328" i="11"/>
  <c r="BI328" i="11"/>
  <c r="BH328" i="11"/>
  <c r="BG328" i="11"/>
  <c r="BF328" i="11"/>
  <c r="T328" i="11"/>
  <c r="R328" i="11"/>
  <c r="P328" i="11"/>
  <c r="J328" i="11"/>
  <c r="BE328" i="11" s="1"/>
  <c r="BK326" i="11"/>
  <c r="BI326" i="11"/>
  <c r="BH326" i="11"/>
  <c r="BG326" i="11"/>
  <c r="BF326" i="11"/>
  <c r="T326" i="11"/>
  <c r="R326" i="11"/>
  <c r="P326" i="11"/>
  <c r="J326" i="11"/>
  <c r="BE326" i="11" s="1"/>
  <c r="BK324" i="11"/>
  <c r="BI324" i="11"/>
  <c r="BH324" i="11"/>
  <c r="BG324" i="11"/>
  <c r="BF324" i="11"/>
  <c r="T324" i="11"/>
  <c r="R324" i="11"/>
  <c r="P324" i="11"/>
  <c r="J324" i="11"/>
  <c r="BE324" i="11" s="1"/>
  <c r="BK322" i="11"/>
  <c r="BI322" i="11"/>
  <c r="BH322" i="11"/>
  <c r="BG322" i="11"/>
  <c r="BF322" i="11"/>
  <c r="T322" i="11"/>
  <c r="R322" i="11"/>
  <c r="P322" i="11"/>
  <c r="J322" i="11"/>
  <c r="BE322" i="11" s="1"/>
  <c r="BK320" i="11"/>
  <c r="BI320" i="11"/>
  <c r="BH320" i="11"/>
  <c r="BG320" i="11"/>
  <c r="BF320" i="11"/>
  <c r="T320" i="11"/>
  <c r="R320" i="11"/>
  <c r="P320" i="11"/>
  <c r="J320" i="11"/>
  <c r="BE320" i="11" s="1"/>
  <c r="BK318" i="11"/>
  <c r="BI318" i="11"/>
  <c r="BH318" i="11"/>
  <c r="BG318" i="11"/>
  <c r="BF318" i="11"/>
  <c r="T318" i="11"/>
  <c r="R318" i="11"/>
  <c r="P318" i="11"/>
  <c r="J318" i="11"/>
  <c r="BE318" i="11" s="1"/>
  <c r="BK316" i="11"/>
  <c r="BI316" i="11"/>
  <c r="BH316" i="11"/>
  <c r="BG316" i="11"/>
  <c r="BF316" i="11"/>
  <c r="T316" i="11"/>
  <c r="R316" i="11"/>
  <c r="P316" i="11"/>
  <c r="J316" i="11"/>
  <c r="BE316" i="11" s="1"/>
  <c r="BK314" i="11"/>
  <c r="BI314" i="11"/>
  <c r="BH314" i="11"/>
  <c r="BG314" i="11"/>
  <c r="BF314" i="11"/>
  <c r="T314" i="11"/>
  <c r="R314" i="11"/>
  <c r="P314" i="11"/>
  <c r="J314" i="11"/>
  <c r="BE314" i="11" s="1"/>
  <c r="BK312" i="11"/>
  <c r="BI312" i="11"/>
  <c r="BH312" i="11"/>
  <c r="BG312" i="11"/>
  <c r="BF312" i="11"/>
  <c r="T312" i="11"/>
  <c r="R312" i="11"/>
  <c r="P312" i="11"/>
  <c r="J312" i="11"/>
  <c r="BE312" i="11" s="1"/>
  <c r="BK310" i="11"/>
  <c r="BI310" i="11"/>
  <c r="BH310" i="11"/>
  <c r="BG310" i="11"/>
  <c r="BF310" i="11"/>
  <c r="T310" i="11"/>
  <c r="R310" i="11"/>
  <c r="P310" i="11"/>
  <c r="J310" i="11"/>
  <c r="BE310" i="11" s="1"/>
  <c r="BK308" i="11"/>
  <c r="BI308" i="11"/>
  <c r="BH308" i="11"/>
  <c r="BG308" i="11"/>
  <c r="BF308" i="11"/>
  <c r="T308" i="11"/>
  <c r="R308" i="11"/>
  <c r="P308" i="11"/>
  <c r="J308" i="11"/>
  <c r="BE308" i="11" s="1"/>
  <c r="BK306" i="11"/>
  <c r="BI306" i="11"/>
  <c r="BH306" i="11"/>
  <c r="BG306" i="11"/>
  <c r="BF306" i="11"/>
  <c r="T306" i="11"/>
  <c r="R306" i="11"/>
  <c r="P306" i="11"/>
  <c r="J306" i="11"/>
  <c r="BE306" i="11" s="1"/>
  <c r="BK304" i="11"/>
  <c r="BI304" i="11"/>
  <c r="BH304" i="11"/>
  <c r="BG304" i="11"/>
  <c r="BF304" i="11"/>
  <c r="T304" i="11"/>
  <c r="R304" i="11"/>
  <c r="P304" i="11"/>
  <c r="J304" i="11"/>
  <c r="BE304" i="11" s="1"/>
  <c r="BK302" i="11"/>
  <c r="BI302" i="11"/>
  <c r="BH302" i="11"/>
  <c r="BG302" i="11"/>
  <c r="BF302" i="11"/>
  <c r="T302" i="11"/>
  <c r="R302" i="11"/>
  <c r="P302" i="11"/>
  <c r="J302" i="11"/>
  <c r="BE302" i="11" s="1"/>
  <c r="BK300" i="11"/>
  <c r="BI300" i="11"/>
  <c r="BH300" i="11"/>
  <c r="BG300" i="11"/>
  <c r="BF300" i="11"/>
  <c r="T300" i="11"/>
  <c r="R300" i="11"/>
  <c r="P300" i="11"/>
  <c r="J300" i="11"/>
  <c r="BE300" i="11" s="1"/>
  <c r="BK298" i="11"/>
  <c r="BI298" i="11"/>
  <c r="BH298" i="11"/>
  <c r="BG298" i="11"/>
  <c r="BF298" i="11"/>
  <c r="T298" i="11"/>
  <c r="R298" i="11"/>
  <c r="P298" i="11"/>
  <c r="J298" i="11"/>
  <c r="BE298" i="11" s="1"/>
  <c r="BK296" i="11"/>
  <c r="BI296" i="11"/>
  <c r="BH296" i="11"/>
  <c r="BG296" i="11"/>
  <c r="BF296" i="11"/>
  <c r="T296" i="11"/>
  <c r="R296" i="11"/>
  <c r="P296" i="11"/>
  <c r="J296" i="11"/>
  <c r="BE296" i="11" s="1"/>
  <c r="BK294" i="11"/>
  <c r="BI294" i="11"/>
  <c r="BH294" i="11"/>
  <c r="BG294" i="11"/>
  <c r="BF294" i="11"/>
  <c r="T294" i="11"/>
  <c r="R294" i="11"/>
  <c r="P294" i="11"/>
  <c r="J294" i="11"/>
  <c r="BE294" i="11" s="1"/>
  <c r="BK292" i="11"/>
  <c r="BI292" i="11"/>
  <c r="BH292" i="11"/>
  <c r="BG292" i="11"/>
  <c r="BF292" i="11"/>
  <c r="T292" i="11"/>
  <c r="R292" i="11"/>
  <c r="P292" i="11"/>
  <c r="J292" i="11"/>
  <c r="BE292" i="11" s="1"/>
  <c r="BK290" i="11"/>
  <c r="BI290" i="11"/>
  <c r="BH290" i="11"/>
  <c r="BG290" i="11"/>
  <c r="BF290" i="11"/>
  <c r="T290" i="11"/>
  <c r="R290" i="11"/>
  <c r="P290" i="11"/>
  <c r="J290" i="11"/>
  <c r="BE290" i="11" s="1"/>
  <c r="BK287" i="11"/>
  <c r="BI287" i="11"/>
  <c r="BH287" i="11"/>
  <c r="BG287" i="11"/>
  <c r="BF287" i="11"/>
  <c r="T287" i="11"/>
  <c r="R287" i="11"/>
  <c r="P287" i="11"/>
  <c r="J287" i="11"/>
  <c r="BE287" i="11" s="1"/>
  <c r="BK284" i="11"/>
  <c r="BI284" i="11"/>
  <c r="BH284" i="11"/>
  <c r="BG284" i="11"/>
  <c r="BF284" i="11"/>
  <c r="T284" i="11"/>
  <c r="R284" i="11"/>
  <c r="P284" i="11"/>
  <c r="J284" i="11"/>
  <c r="BE284" i="11" s="1"/>
  <c r="BK282" i="11"/>
  <c r="BI282" i="11"/>
  <c r="BH282" i="11"/>
  <c r="BG282" i="11"/>
  <c r="BF282" i="11"/>
  <c r="T282" i="11"/>
  <c r="R282" i="11"/>
  <c r="P282" i="11"/>
  <c r="J282" i="11"/>
  <c r="BE282" i="11" s="1"/>
  <c r="BK279" i="11"/>
  <c r="BI279" i="11"/>
  <c r="BH279" i="11"/>
  <c r="BG279" i="11"/>
  <c r="BF279" i="11"/>
  <c r="T279" i="11"/>
  <c r="R279" i="11"/>
  <c r="P279" i="11"/>
  <c r="J279" i="11"/>
  <c r="BE279" i="11" s="1"/>
  <c r="BK277" i="11"/>
  <c r="BI277" i="11"/>
  <c r="BH277" i="11"/>
  <c r="BG277" i="11"/>
  <c r="BF277" i="11"/>
  <c r="T277" i="11"/>
  <c r="R277" i="11"/>
  <c r="P277" i="11"/>
  <c r="J277" i="11"/>
  <c r="BE277" i="11" s="1"/>
  <c r="BK274" i="11"/>
  <c r="BI274" i="11"/>
  <c r="BH274" i="11"/>
  <c r="BG274" i="11"/>
  <c r="BF274" i="11"/>
  <c r="T274" i="11"/>
  <c r="R274" i="11"/>
  <c r="P274" i="11"/>
  <c r="J274" i="11"/>
  <c r="BE274" i="11" s="1"/>
  <c r="BK272" i="11"/>
  <c r="BI272" i="11"/>
  <c r="BH272" i="11"/>
  <c r="BG272" i="11"/>
  <c r="BF272" i="11"/>
  <c r="T272" i="11"/>
  <c r="R272" i="11"/>
  <c r="P272" i="11"/>
  <c r="J272" i="11"/>
  <c r="BE272" i="11" s="1"/>
  <c r="BK269" i="11"/>
  <c r="BI269" i="11"/>
  <c r="BH269" i="11"/>
  <c r="BG269" i="11"/>
  <c r="BF269" i="11"/>
  <c r="T269" i="11"/>
  <c r="R269" i="11"/>
  <c r="P269" i="11"/>
  <c r="J269" i="11"/>
  <c r="BE269" i="11" s="1"/>
  <c r="BK267" i="11"/>
  <c r="BI267" i="11"/>
  <c r="BH267" i="11"/>
  <c r="BG267" i="11"/>
  <c r="BF267" i="11"/>
  <c r="T267" i="11"/>
  <c r="R267" i="11"/>
  <c r="P267" i="11"/>
  <c r="J267" i="11"/>
  <c r="BE267" i="11" s="1"/>
  <c r="BK264" i="11"/>
  <c r="BI264" i="11"/>
  <c r="BH264" i="11"/>
  <c r="BG264" i="11"/>
  <c r="BF264" i="11"/>
  <c r="T264" i="11"/>
  <c r="R264" i="11"/>
  <c r="P264" i="11"/>
  <c r="J264" i="11"/>
  <c r="BE264" i="11" s="1"/>
  <c r="BK262" i="11"/>
  <c r="BI262" i="11"/>
  <c r="BH262" i="11"/>
  <c r="BG262" i="11"/>
  <c r="BF262" i="11"/>
  <c r="T262" i="11"/>
  <c r="R262" i="11"/>
  <c r="P262" i="11"/>
  <c r="J262" i="11"/>
  <c r="BE262" i="11" s="1"/>
  <c r="BK259" i="11"/>
  <c r="BI259" i="11"/>
  <c r="BH259" i="11"/>
  <c r="BG259" i="11"/>
  <c r="BF259" i="11"/>
  <c r="T259" i="11"/>
  <c r="R259" i="11"/>
  <c r="P259" i="11"/>
  <c r="J259" i="11"/>
  <c r="BE259" i="11" s="1"/>
  <c r="BK257" i="11"/>
  <c r="BI257" i="11"/>
  <c r="BH257" i="11"/>
  <c r="BG257" i="11"/>
  <c r="BF257" i="11"/>
  <c r="T257" i="11"/>
  <c r="R257" i="11"/>
  <c r="P257" i="11"/>
  <c r="J257" i="11"/>
  <c r="BE257" i="11" s="1"/>
  <c r="BK254" i="11"/>
  <c r="BI254" i="11"/>
  <c r="BH254" i="11"/>
  <c r="BG254" i="11"/>
  <c r="BF254" i="11"/>
  <c r="T254" i="11"/>
  <c r="R254" i="11"/>
  <c r="P254" i="11"/>
  <c r="J254" i="11"/>
  <c r="BE254" i="11" s="1"/>
  <c r="BK252" i="11"/>
  <c r="BI252" i="11"/>
  <c r="BH252" i="11"/>
  <c r="BG252" i="11"/>
  <c r="BF252" i="11"/>
  <c r="T252" i="11"/>
  <c r="R252" i="11"/>
  <c r="P252" i="11"/>
  <c r="J252" i="11"/>
  <c r="BE252" i="11" s="1"/>
  <c r="BK249" i="11"/>
  <c r="BI249" i="11"/>
  <c r="BH249" i="11"/>
  <c r="BG249" i="11"/>
  <c r="BF249" i="11"/>
  <c r="T249" i="11"/>
  <c r="R249" i="11"/>
  <c r="P249" i="11"/>
  <c r="J249" i="11"/>
  <c r="BE249" i="11" s="1"/>
  <c r="BK246" i="11"/>
  <c r="BI246" i="11"/>
  <c r="BH246" i="11"/>
  <c r="BG246" i="11"/>
  <c r="BF246" i="11"/>
  <c r="T246" i="11"/>
  <c r="R246" i="11"/>
  <c r="P246" i="11"/>
  <c r="J246" i="11"/>
  <c r="BE246" i="11" s="1"/>
  <c r="BK244" i="11"/>
  <c r="BI244" i="11"/>
  <c r="BH244" i="11"/>
  <c r="BG244" i="11"/>
  <c r="BF244" i="11"/>
  <c r="T244" i="11"/>
  <c r="R244" i="11"/>
  <c r="P244" i="11"/>
  <c r="J244" i="11"/>
  <c r="BE244" i="11" s="1"/>
  <c r="BK242" i="11"/>
  <c r="BI242" i="11"/>
  <c r="BH242" i="11"/>
  <c r="BG242" i="11"/>
  <c r="BF242" i="11"/>
  <c r="T242" i="11"/>
  <c r="R242" i="11"/>
  <c r="P242" i="11"/>
  <c r="J242" i="11"/>
  <c r="BE242" i="11" s="1"/>
  <c r="BK240" i="11"/>
  <c r="BI240" i="11"/>
  <c r="BH240" i="11"/>
  <c r="BG240" i="11"/>
  <c r="BF240" i="11"/>
  <c r="T240" i="11"/>
  <c r="R240" i="11"/>
  <c r="P240" i="11"/>
  <c r="J240" i="11"/>
  <c r="BE240" i="11" s="1"/>
  <c r="BK238" i="11"/>
  <c r="BI238" i="11"/>
  <c r="BH238" i="11"/>
  <c r="BG238" i="11"/>
  <c r="BF238" i="11"/>
  <c r="T238" i="11"/>
  <c r="R238" i="11"/>
  <c r="P238" i="11"/>
  <c r="J238" i="11"/>
  <c r="BE238" i="11" s="1"/>
  <c r="BK236" i="11"/>
  <c r="BI236" i="11"/>
  <c r="BH236" i="11"/>
  <c r="BG236" i="11"/>
  <c r="BF236" i="11"/>
  <c r="T236" i="11"/>
  <c r="R236" i="11"/>
  <c r="P236" i="11"/>
  <c r="J236" i="11"/>
  <c r="BE236" i="11" s="1"/>
  <c r="BK234" i="11"/>
  <c r="BI234" i="11"/>
  <c r="BH234" i="11"/>
  <c r="BG234" i="11"/>
  <c r="BF234" i="11"/>
  <c r="T234" i="11"/>
  <c r="R234" i="11"/>
  <c r="P234" i="11"/>
  <c r="J234" i="11"/>
  <c r="BE234" i="11" s="1"/>
  <c r="BK232" i="11"/>
  <c r="BI232" i="11"/>
  <c r="BH232" i="11"/>
  <c r="BG232" i="11"/>
  <c r="BF232" i="11"/>
  <c r="T232" i="11"/>
  <c r="R232" i="11"/>
  <c r="P232" i="11"/>
  <c r="J232" i="11"/>
  <c r="BE232" i="11" s="1"/>
  <c r="BK230" i="11"/>
  <c r="BI230" i="11"/>
  <c r="BH230" i="11"/>
  <c r="BG230" i="11"/>
  <c r="BF230" i="11"/>
  <c r="T230" i="11"/>
  <c r="R230" i="11"/>
  <c r="P230" i="11"/>
  <c r="J230" i="11"/>
  <c r="BE230" i="11" s="1"/>
  <c r="BK228" i="11"/>
  <c r="BI228" i="11"/>
  <c r="BH228" i="11"/>
  <c r="BG228" i="11"/>
  <c r="BF228" i="11"/>
  <c r="T228" i="11"/>
  <c r="R228" i="11"/>
  <c r="P228" i="11"/>
  <c r="J228" i="11"/>
  <c r="BE228" i="11" s="1"/>
  <c r="BK226" i="11"/>
  <c r="BI226" i="11"/>
  <c r="BH226" i="11"/>
  <c r="BG226" i="11"/>
  <c r="BF226" i="11"/>
  <c r="T226" i="11"/>
  <c r="R226" i="11"/>
  <c r="P226" i="11"/>
  <c r="J226" i="11"/>
  <c r="BE226" i="11" s="1"/>
  <c r="BK224" i="11"/>
  <c r="BI224" i="11"/>
  <c r="BH224" i="11"/>
  <c r="BG224" i="11"/>
  <c r="BF224" i="11"/>
  <c r="T224" i="11"/>
  <c r="R224" i="11"/>
  <c r="P224" i="11"/>
  <c r="J224" i="11"/>
  <c r="BE224" i="11" s="1"/>
  <c r="BK222" i="11"/>
  <c r="BI222" i="11"/>
  <c r="BH222" i="11"/>
  <c r="BG222" i="11"/>
  <c r="BF222" i="11"/>
  <c r="T222" i="11"/>
  <c r="R222" i="11"/>
  <c r="P222" i="11"/>
  <c r="J222" i="11"/>
  <c r="BE222" i="11" s="1"/>
  <c r="BK220" i="11"/>
  <c r="BI220" i="11"/>
  <c r="BH220" i="11"/>
  <c r="BG220" i="11"/>
  <c r="BF220" i="11"/>
  <c r="T220" i="11"/>
  <c r="R220" i="11"/>
  <c r="P220" i="11"/>
  <c r="J220" i="11"/>
  <c r="BE220" i="11" s="1"/>
  <c r="BK218" i="11"/>
  <c r="BI218" i="11"/>
  <c r="BH218" i="11"/>
  <c r="BG218" i="11"/>
  <c r="BF218" i="11"/>
  <c r="T218" i="11"/>
  <c r="R218" i="11"/>
  <c r="P218" i="11"/>
  <c r="J218" i="11"/>
  <c r="BE218" i="11" s="1"/>
  <c r="BK216" i="11"/>
  <c r="BI216" i="11"/>
  <c r="BH216" i="11"/>
  <c r="BG216" i="11"/>
  <c r="BF216" i="11"/>
  <c r="T216" i="11"/>
  <c r="R216" i="11"/>
  <c r="P216" i="11"/>
  <c r="J216" i="11"/>
  <c r="BE216" i="11" s="1"/>
  <c r="BK214" i="11"/>
  <c r="BI214" i="11"/>
  <c r="BH214" i="11"/>
  <c r="BG214" i="11"/>
  <c r="BF214" i="11"/>
  <c r="T214" i="11"/>
  <c r="R214" i="11"/>
  <c r="P214" i="11"/>
  <c r="J214" i="11"/>
  <c r="BE214" i="11" s="1"/>
  <c r="BK212" i="11"/>
  <c r="BI212" i="11"/>
  <c r="BH212" i="11"/>
  <c r="BG212" i="11"/>
  <c r="BF212" i="11"/>
  <c r="T212" i="11"/>
  <c r="R212" i="11"/>
  <c r="P212" i="11"/>
  <c r="J212" i="11"/>
  <c r="BE212" i="11" s="1"/>
  <c r="BK210" i="11"/>
  <c r="BI210" i="11"/>
  <c r="BH210" i="11"/>
  <c r="BG210" i="11"/>
  <c r="BF210" i="11"/>
  <c r="T210" i="11"/>
  <c r="R210" i="11"/>
  <c r="P210" i="11"/>
  <c r="J210" i="11"/>
  <c r="BE210" i="11" s="1"/>
  <c r="BK208" i="11"/>
  <c r="BI208" i="11"/>
  <c r="BH208" i="11"/>
  <c r="BG208" i="11"/>
  <c r="BF208" i="11"/>
  <c r="T208" i="11"/>
  <c r="R208" i="11"/>
  <c r="P208" i="11"/>
  <c r="J208" i="11"/>
  <c r="BE208" i="11" s="1"/>
  <c r="BK206" i="11"/>
  <c r="BI206" i="11"/>
  <c r="BH206" i="11"/>
  <c r="BG206" i="11"/>
  <c r="BF206" i="11"/>
  <c r="T206" i="11"/>
  <c r="R206" i="11"/>
  <c r="P206" i="11"/>
  <c r="J206" i="11"/>
  <c r="BE206" i="11" s="1"/>
  <c r="BK204" i="11"/>
  <c r="BI204" i="11"/>
  <c r="BH204" i="11"/>
  <c r="BG204" i="11"/>
  <c r="BF204" i="11"/>
  <c r="T204" i="11"/>
  <c r="R204" i="11"/>
  <c r="P204" i="11"/>
  <c r="J204" i="11"/>
  <c r="BE204" i="11" s="1"/>
  <c r="BK202" i="11"/>
  <c r="BI202" i="11"/>
  <c r="BH202" i="11"/>
  <c r="BG202" i="11"/>
  <c r="BF202" i="11"/>
  <c r="T202" i="11"/>
  <c r="R202" i="11"/>
  <c r="P202" i="11"/>
  <c r="J202" i="11"/>
  <c r="BE202" i="11" s="1"/>
  <c r="BK200" i="11"/>
  <c r="BI200" i="11"/>
  <c r="BH200" i="11"/>
  <c r="BG200" i="11"/>
  <c r="BF200" i="11"/>
  <c r="T200" i="11"/>
  <c r="R200" i="11"/>
  <c r="P200" i="11"/>
  <c r="J200" i="11"/>
  <c r="BE200" i="11" s="1"/>
  <c r="BK198" i="11"/>
  <c r="BI198" i="11"/>
  <c r="BH198" i="11"/>
  <c r="BG198" i="11"/>
  <c r="BF198" i="11"/>
  <c r="T198" i="11"/>
  <c r="R198" i="11"/>
  <c r="P198" i="11"/>
  <c r="J198" i="11"/>
  <c r="BE198" i="11" s="1"/>
  <c r="BK196" i="11"/>
  <c r="BI196" i="11"/>
  <c r="BH196" i="11"/>
  <c r="BG196" i="11"/>
  <c r="BF196" i="11"/>
  <c r="T196" i="11"/>
  <c r="R196" i="11"/>
  <c r="P196" i="11"/>
  <c r="J196" i="11"/>
  <c r="BE196" i="11" s="1"/>
  <c r="BK194" i="11"/>
  <c r="BI194" i="11"/>
  <c r="BH194" i="11"/>
  <c r="BG194" i="11"/>
  <c r="BF194" i="11"/>
  <c r="T194" i="11"/>
  <c r="R194" i="11"/>
  <c r="P194" i="11"/>
  <c r="J194" i="11"/>
  <c r="BE194" i="11" s="1"/>
  <c r="BK192" i="11"/>
  <c r="BI192" i="11"/>
  <c r="BH192" i="11"/>
  <c r="BG192" i="11"/>
  <c r="BF192" i="11"/>
  <c r="T192" i="11"/>
  <c r="R192" i="11"/>
  <c r="P192" i="11"/>
  <c r="J192" i="11"/>
  <c r="BE192" i="11" s="1"/>
  <c r="BK190" i="11"/>
  <c r="BI190" i="11"/>
  <c r="BH190" i="11"/>
  <c r="BG190" i="11"/>
  <c r="BF190" i="11"/>
  <c r="T190" i="11"/>
  <c r="R190" i="11"/>
  <c r="P190" i="11"/>
  <c r="J190" i="11"/>
  <c r="BE190" i="11" s="1"/>
  <c r="BK188" i="11"/>
  <c r="BI188" i="11"/>
  <c r="BH188" i="11"/>
  <c r="BG188" i="11"/>
  <c r="BF188" i="11"/>
  <c r="T188" i="11"/>
  <c r="R188" i="11"/>
  <c r="P188" i="11"/>
  <c r="J188" i="11"/>
  <c r="BE188" i="11" s="1"/>
  <c r="BK185" i="11"/>
  <c r="BI185" i="11"/>
  <c r="BH185" i="11"/>
  <c r="BG185" i="11"/>
  <c r="BF185" i="11"/>
  <c r="T185" i="11"/>
  <c r="R185" i="11"/>
  <c r="P185" i="11"/>
  <c r="J185" i="11"/>
  <c r="BE185" i="11" s="1"/>
  <c r="BK183" i="11"/>
  <c r="BI183" i="11"/>
  <c r="BH183" i="11"/>
  <c r="BG183" i="11"/>
  <c r="BF183" i="11"/>
  <c r="T183" i="11"/>
  <c r="R183" i="11"/>
  <c r="P183" i="11"/>
  <c r="J183" i="11"/>
  <c r="BE183" i="11" s="1"/>
  <c r="BK181" i="11"/>
  <c r="BI181" i="11"/>
  <c r="BH181" i="11"/>
  <c r="BG181" i="11"/>
  <c r="BF181" i="11"/>
  <c r="T181" i="11"/>
  <c r="R181" i="11"/>
  <c r="P181" i="11"/>
  <c r="J181" i="11"/>
  <c r="BE181" i="11" s="1"/>
  <c r="BK179" i="11"/>
  <c r="BI179" i="11"/>
  <c r="BH179" i="11"/>
  <c r="BG179" i="11"/>
  <c r="BF179" i="11"/>
  <c r="T179" i="11"/>
  <c r="R179" i="11"/>
  <c r="P179" i="11"/>
  <c r="J179" i="11"/>
  <c r="BE179" i="11" s="1"/>
  <c r="BK177" i="11"/>
  <c r="BI177" i="11"/>
  <c r="BH177" i="11"/>
  <c r="BG177" i="11"/>
  <c r="BF177" i="11"/>
  <c r="T177" i="11"/>
  <c r="R177" i="11"/>
  <c r="P177" i="11"/>
  <c r="J177" i="11"/>
  <c r="BE177" i="11" s="1"/>
  <c r="BK175" i="11"/>
  <c r="BI175" i="11"/>
  <c r="BH175" i="11"/>
  <c r="BG175" i="11"/>
  <c r="BF175" i="11"/>
  <c r="T175" i="11"/>
  <c r="R175" i="11"/>
  <c r="P175" i="11"/>
  <c r="J175" i="11"/>
  <c r="BE175" i="11" s="1"/>
  <c r="BK173" i="11"/>
  <c r="BI173" i="11"/>
  <c r="BH173" i="11"/>
  <c r="BG173" i="11"/>
  <c r="BF173" i="11"/>
  <c r="T173" i="11"/>
  <c r="R173" i="11"/>
  <c r="P173" i="11"/>
  <c r="J173" i="11"/>
  <c r="BE173" i="11" s="1"/>
  <c r="BK171" i="11"/>
  <c r="BI171" i="11"/>
  <c r="BH171" i="11"/>
  <c r="BG171" i="11"/>
  <c r="BF171" i="11"/>
  <c r="T171" i="11"/>
  <c r="R171" i="11"/>
  <c r="P171" i="11"/>
  <c r="J171" i="11"/>
  <c r="BE171" i="11" s="1"/>
  <c r="BK169" i="11"/>
  <c r="BI169" i="11"/>
  <c r="BH169" i="11"/>
  <c r="BG169" i="11"/>
  <c r="BF169" i="11"/>
  <c r="T169" i="11"/>
  <c r="R169" i="11"/>
  <c r="P169" i="11"/>
  <c r="J169" i="11"/>
  <c r="BE169" i="11" s="1"/>
  <c r="BK167" i="11"/>
  <c r="BI167" i="11"/>
  <c r="BH167" i="11"/>
  <c r="BG167" i="11"/>
  <c r="BF167" i="11"/>
  <c r="T167" i="11"/>
  <c r="R167" i="11"/>
  <c r="P167" i="11"/>
  <c r="J167" i="11"/>
  <c r="BE167" i="11" s="1"/>
  <c r="BK165" i="11"/>
  <c r="BI165" i="11"/>
  <c r="BH165" i="11"/>
  <c r="BG165" i="11"/>
  <c r="BF165" i="11"/>
  <c r="T165" i="11"/>
  <c r="R165" i="11"/>
  <c r="P165" i="11"/>
  <c r="J165" i="11"/>
  <c r="BE165" i="11" s="1"/>
  <c r="BK163" i="11"/>
  <c r="BI163" i="11"/>
  <c r="BH163" i="11"/>
  <c r="BG163" i="11"/>
  <c r="BF163" i="11"/>
  <c r="T163" i="11"/>
  <c r="R163" i="11"/>
  <c r="P163" i="11"/>
  <c r="J163" i="11"/>
  <c r="BE163" i="11" s="1"/>
  <c r="BK161" i="11"/>
  <c r="BI161" i="11"/>
  <c r="BH161" i="11"/>
  <c r="BG161" i="11"/>
  <c r="BF161" i="11"/>
  <c r="T161" i="11"/>
  <c r="R161" i="11"/>
  <c r="P161" i="11"/>
  <c r="J161" i="11"/>
  <c r="BE161" i="11" s="1"/>
  <c r="BK159" i="11"/>
  <c r="BI159" i="11"/>
  <c r="BH159" i="11"/>
  <c r="BG159" i="11"/>
  <c r="BF159" i="11"/>
  <c r="T159" i="11"/>
  <c r="R159" i="11"/>
  <c r="P159" i="11"/>
  <c r="J159" i="11"/>
  <c r="BE159" i="11" s="1"/>
  <c r="BK157" i="11"/>
  <c r="BI157" i="11"/>
  <c r="BH157" i="11"/>
  <c r="BG157" i="11"/>
  <c r="BF157" i="11"/>
  <c r="T157" i="11"/>
  <c r="R157" i="11"/>
  <c r="P157" i="11"/>
  <c r="J157" i="11"/>
  <c r="BE157" i="11" s="1"/>
  <c r="BK155" i="11"/>
  <c r="BI155" i="11"/>
  <c r="BH155" i="11"/>
  <c r="BG155" i="11"/>
  <c r="BF155" i="11"/>
  <c r="T155" i="11"/>
  <c r="R155" i="11"/>
  <c r="P155" i="11"/>
  <c r="J155" i="11"/>
  <c r="BE155" i="11" s="1"/>
  <c r="BK153" i="11"/>
  <c r="BI153" i="11"/>
  <c r="BH153" i="11"/>
  <c r="BG153" i="11"/>
  <c r="BF153" i="11"/>
  <c r="T153" i="11"/>
  <c r="R153" i="11"/>
  <c r="P153" i="11"/>
  <c r="J153" i="11"/>
  <c r="BE153" i="11" s="1"/>
  <c r="BK151" i="11"/>
  <c r="BI151" i="11"/>
  <c r="BH151" i="11"/>
  <c r="BG151" i="11"/>
  <c r="BF151" i="11"/>
  <c r="T151" i="11"/>
  <c r="R151" i="11"/>
  <c r="P151" i="11"/>
  <c r="J151" i="11"/>
  <c r="BE151" i="11" s="1"/>
  <c r="BK148" i="11"/>
  <c r="BI148" i="11"/>
  <c r="BH148" i="11"/>
  <c r="BG148" i="11"/>
  <c r="BF148" i="11"/>
  <c r="T148" i="11"/>
  <c r="R148" i="11"/>
  <c r="P148" i="11"/>
  <c r="J148" i="11"/>
  <c r="BE148" i="11" s="1"/>
  <c r="BK146" i="11"/>
  <c r="BI146" i="11"/>
  <c r="BH146" i="11"/>
  <c r="BG146" i="11"/>
  <c r="BF146" i="11"/>
  <c r="T146" i="11"/>
  <c r="R146" i="11"/>
  <c r="P146" i="11"/>
  <c r="J146" i="11"/>
  <c r="BE146" i="11" s="1"/>
  <c r="BK143" i="11"/>
  <c r="BI143" i="11"/>
  <c r="BH143" i="11"/>
  <c r="BG143" i="11"/>
  <c r="BF143" i="11"/>
  <c r="T143" i="11"/>
  <c r="R143" i="11"/>
  <c r="P143" i="11"/>
  <c r="J143" i="11"/>
  <c r="BE143" i="11" s="1"/>
  <c r="BK141" i="11"/>
  <c r="BI141" i="11"/>
  <c r="BH141" i="11"/>
  <c r="BG141" i="11"/>
  <c r="BF141" i="11"/>
  <c r="T141" i="11"/>
  <c r="R141" i="11"/>
  <c r="P141" i="11"/>
  <c r="J141" i="11"/>
  <c r="BE141" i="11" s="1"/>
  <c r="BK139" i="11"/>
  <c r="BI139" i="11"/>
  <c r="BH139" i="11"/>
  <c r="BG139" i="11"/>
  <c r="BF139" i="11"/>
  <c r="T139" i="11"/>
  <c r="R139" i="11"/>
  <c r="P139" i="11"/>
  <c r="J139" i="11"/>
  <c r="BE139" i="11" s="1"/>
  <c r="BK137" i="11"/>
  <c r="BI137" i="11"/>
  <c r="BH137" i="11"/>
  <c r="BG137" i="11"/>
  <c r="BF137" i="11"/>
  <c r="T137" i="11"/>
  <c r="R137" i="11"/>
  <c r="P137" i="11"/>
  <c r="J137" i="11"/>
  <c r="BE137" i="11" s="1"/>
  <c r="BK135" i="11"/>
  <c r="BI135" i="11"/>
  <c r="BH135" i="11"/>
  <c r="BG135" i="11"/>
  <c r="BF135" i="11"/>
  <c r="T135" i="11"/>
  <c r="R135" i="11"/>
  <c r="P135" i="11"/>
  <c r="J135" i="11"/>
  <c r="BE135" i="11" s="1"/>
  <c r="BK133" i="11"/>
  <c r="BI133" i="11"/>
  <c r="BH133" i="11"/>
  <c r="BG133" i="11"/>
  <c r="BF133" i="11"/>
  <c r="T133" i="11"/>
  <c r="R133" i="11"/>
  <c r="P133" i="11"/>
  <c r="J133" i="11"/>
  <c r="BE133" i="11" s="1"/>
  <c r="BK131" i="11"/>
  <c r="BI131" i="11"/>
  <c r="BH131" i="11"/>
  <c r="BG131" i="11"/>
  <c r="BF131" i="11"/>
  <c r="T131" i="11"/>
  <c r="R131" i="11"/>
  <c r="P131" i="11"/>
  <c r="J131" i="11"/>
  <c r="BE131" i="11" s="1"/>
  <c r="BK129" i="11"/>
  <c r="BI129" i="11"/>
  <c r="BH129" i="11"/>
  <c r="BG129" i="11"/>
  <c r="BF129" i="11"/>
  <c r="T129" i="11"/>
  <c r="R129" i="11"/>
  <c r="P129" i="11"/>
  <c r="J129" i="11"/>
  <c r="BE129" i="11" s="1"/>
  <c r="BK127" i="11"/>
  <c r="BI127" i="11"/>
  <c r="BH127" i="11"/>
  <c r="BG127" i="11"/>
  <c r="BF127" i="11"/>
  <c r="T127" i="11"/>
  <c r="R127" i="11"/>
  <c r="P127" i="11"/>
  <c r="J127" i="11"/>
  <c r="BE127" i="11" s="1"/>
  <c r="BK125" i="11"/>
  <c r="BI125" i="11"/>
  <c r="BH125" i="11"/>
  <c r="BG125" i="11"/>
  <c r="BF125" i="11"/>
  <c r="T125" i="11"/>
  <c r="R125" i="11"/>
  <c r="P125" i="11"/>
  <c r="J125" i="11"/>
  <c r="BE125" i="11" s="1"/>
  <c r="BK123" i="11"/>
  <c r="BI123" i="11"/>
  <c r="BH123" i="11"/>
  <c r="BG123" i="11"/>
  <c r="BF123" i="11"/>
  <c r="T123" i="11"/>
  <c r="R123" i="11"/>
  <c r="P123" i="11"/>
  <c r="J123" i="11"/>
  <c r="BE123" i="11" s="1"/>
  <c r="BK121" i="11"/>
  <c r="BI121" i="11"/>
  <c r="BH121" i="11"/>
  <c r="BG121" i="11"/>
  <c r="BF121" i="11"/>
  <c r="T121" i="11"/>
  <c r="R121" i="11"/>
  <c r="P121" i="11"/>
  <c r="J121" i="11"/>
  <c r="BE121" i="11" s="1"/>
  <c r="BK119" i="11"/>
  <c r="BI119" i="11"/>
  <c r="BH119" i="11"/>
  <c r="BG119" i="11"/>
  <c r="BF119" i="11"/>
  <c r="T119" i="11"/>
  <c r="R119" i="11"/>
  <c r="P119" i="11"/>
  <c r="J119" i="11"/>
  <c r="BE119" i="11" s="1"/>
  <c r="BK117" i="11"/>
  <c r="BI117" i="11"/>
  <c r="BH117" i="11"/>
  <c r="BG117" i="11"/>
  <c r="BF117" i="11"/>
  <c r="T117" i="11"/>
  <c r="R117" i="11"/>
  <c r="P117" i="11"/>
  <c r="J117" i="11"/>
  <c r="BE117" i="11" s="1"/>
  <c r="BK115" i="11"/>
  <c r="BI115" i="11"/>
  <c r="BH115" i="11"/>
  <c r="BG115" i="11"/>
  <c r="BF115" i="11"/>
  <c r="T115" i="11"/>
  <c r="R115" i="11"/>
  <c r="P115" i="11"/>
  <c r="J115" i="11"/>
  <c r="BE115" i="11" s="1"/>
  <c r="BK113" i="11"/>
  <c r="BI113" i="11"/>
  <c r="BH113" i="11"/>
  <c r="BG113" i="11"/>
  <c r="BF113" i="11"/>
  <c r="T113" i="11"/>
  <c r="R113" i="11"/>
  <c r="P113" i="11"/>
  <c r="J113" i="11"/>
  <c r="BE113" i="11" s="1"/>
  <c r="BK111" i="11"/>
  <c r="BI111" i="11"/>
  <c r="BH111" i="11"/>
  <c r="BG111" i="11"/>
  <c r="BF111" i="11"/>
  <c r="T111" i="11"/>
  <c r="R111" i="11"/>
  <c r="P111" i="11"/>
  <c r="J111" i="11"/>
  <c r="BE111" i="11" s="1"/>
  <c r="BK109" i="11"/>
  <c r="BI109" i="11"/>
  <c r="BH109" i="11"/>
  <c r="BG109" i="11"/>
  <c r="BF109" i="11"/>
  <c r="T109" i="11"/>
  <c r="R109" i="11"/>
  <c r="P109" i="11"/>
  <c r="J109" i="11"/>
  <c r="BE109" i="11" s="1"/>
  <c r="BK107" i="11"/>
  <c r="BI107" i="11"/>
  <c r="BH107" i="11"/>
  <c r="BG107" i="11"/>
  <c r="BF107" i="11"/>
  <c r="T107" i="11"/>
  <c r="R107" i="11"/>
  <c r="P107" i="11"/>
  <c r="J107" i="11"/>
  <c r="BE107" i="11" s="1"/>
  <c r="BK105" i="11"/>
  <c r="BI105" i="11"/>
  <c r="BH105" i="11"/>
  <c r="BG105" i="11"/>
  <c r="BF105" i="11"/>
  <c r="T105" i="11"/>
  <c r="R105" i="11"/>
  <c r="P105" i="11"/>
  <c r="J105" i="11"/>
  <c r="BE105" i="11" s="1"/>
  <c r="BK103" i="11"/>
  <c r="BI103" i="11"/>
  <c r="BH103" i="11"/>
  <c r="BG103" i="11"/>
  <c r="BF103" i="11"/>
  <c r="T103" i="11"/>
  <c r="R103" i="11"/>
  <c r="P103" i="11"/>
  <c r="J103" i="11"/>
  <c r="BE103" i="11" s="1"/>
  <c r="BK101" i="11"/>
  <c r="BI101" i="11"/>
  <c r="BH101" i="11"/>
  <c r="BG101" i="11"/>
  <c r="BF101" i="11"/>
  <c r="T101" i="11"/>
  <c r="R101" i="11"/>
  <c r="P101" i="11"/>
  <c r="J101" i="11"/>
  <c r="BE101" i="11" s="1"/>
  <c r="BK99" i="11"/>
  <c r="BI99" i="11"/>
  <c r="BH99" i="11"/>
  <c r="BG99" i="11"/>
  <c r="BF99" i="11"/>
  <c r="T99" i="11"/>
  <c r="R99" i="11"/>
  <c r="P99" i="11"/>
  <c r="J99" i="11"/>
  <c r="BE99" i="11" s="1"/>
  <c r="BK97" i="11"/>
  <c r="BI97" i="11"/>
  <c r="BH97" i="11"/>
  <c r="BG97" i="11"/>
  <c r="BF97" i="11"/>
  <c r="T97" i="11"/>
  <c r="R97" i="11"/>
  <c r="P97" i="11"/>
  <c r="J97" i="11"/>
  <c r="BE97" i="11" s="1"/>
  <c r="BK94" i="11"/>
  <c r="BK93" i="11" s="1"/>
  <c r="BI94" i="11"/>
  <c r="BH94" i="11"/>
  <c r="BG94" i="11"/>
  <c r="BF94" i="11"/>
  <c r="T94" i="11"/>
  <c r="R94" i="11"/>
  <c r="R93" i="11" s="1"/>
  <c r="R92" i="11" s="1"/>
  <c r="P94" i="11"/>
  <c r="P93" i="11" s="1"/>
  <c r="P92" i="11" s="1"/>
  <c r="J94" i="11"/>
  <c r="BE94" i="11" s="1"/>
  <c r="T93" i="11"/>
  <c r="T92" i="11" s="1"/>
  <c r="J87" i="11"/>
  <c r="F87" i="11"/>
  <c r="F85" i="11"/>
  <c r="E83" i="11"/>
  <c r="J55" i="11"/>
  <c r="F55" i="11"/>
  <c r="F53" i="11"/>
  <c r="E51" i="11"/>
  <c r="J20" i="11"/>
  <c r="E20" i="11"/>
  <c r="J19" i="11"/>
  <c r="J14" i="11"/>
  <c r="J85" i="11" s="1"/>
  <c r="E7" i="11"/>
  <c r="E47" i="11" s="1"/>
  <c r="BK323" i="10"/>
  <c r="BI323" i="10"/>
  <c r="BH323" i="10"/>
  <c r="BG323" i="10"/>
  <c r="BF323" i="10"/>
  <c r="T323" i="10"/>
  <c r="R323" i="10"/>
  <c r="P323" i="10"/>
  <c r="J323" i="10"/>
  <c r="BE323" i="10" s="1"/>
  <c r="BK322" i="10"/>
  <c r="BI322" i="10"/>
  <c r="BH322" i="10"/>
  <c r="BG322" i="10"/>
  <c r="BF322" i="10"/>
  <c r="T322" i="10"/>
  <c r="R322" i="10"/>
  <c r="P322" i="10"/>
  <c r="J322" i="10"/>
  <c r="BE322" i="10" s="1"/>
  <c r="BK320" i="10"/>
  <c r="BI320" i="10"/>
  <c r="BH320" i="10"/>
  <c r="BG320" i="10"/>
  <c r="BF320" i="10"/>
  <c r="T320" i="10"/>
  <c r="R320" i="10"/>
  <c r="P320" i="10"/>
  <c r="J320" i="10"/>
  <c r="BE320" i="10" s="1"/>
  <c r="BK319" i="10"/>
  <c r="BI319" i="10"/>
  <c r="BH319" i="10"/>
  <c r="BG319" i="10"/>
  <c r="BF319" i="10"/>
  <c r="T319" i="10"/>
  <c r="R319" i="10"/>
  <c r="P319" i="10"/>
  <c r="J319" i="10"/>
  <c r="BE319" i="10" s="1"/>
  <c r="BK317" i="10"/>
  <c r="BI317" i="10"/>
  <c r="BH317" i="10"/>
  <c r="BG317" i="10"/>
  <c r="BF317" i="10"/>
  <c r="T317" i="10"/>
  <c r="R317" i="10"/>
  <c r="P317" i="10"/>
  <c r="J317" i="10"/>
  <c r="BE317" i="10" s="1"/>
  <c r="BK316" i="10"/>
  <c r="BI316" i="10"/>
  <c r="BH316" i="10"/>
  <c r="BG316" i="10"/>
  <c r="BF316" i="10"/>
  <c r="T316" i="10"/>
  <c r="R316" i="10"/>
  <c r="P316" i="10"/>
  <c r="J316" i="10"/>
  <c r="BE316" i="10" s="1"/>
  <c r="BK314" i="10"/>
  <c r="BI314" i="10"/>
  <c r="BH314" i="10"/>
  <c r="BG314" i="10"/>
  <c r="BF314" i="10"/>
  <c r="T314" i="10"/>
  <c r="R314" i="10"/>
  <c r="P314" i="10"/>
  <c r="J314" i="10"/>
  <c r="BE314" i="10" s="1"/>
  <c r="BK313" i="10"/>
  <c r="BK312" i="10" s="1"/>
  <c r="J312" i="10" s="1"/>
  <c r="J78" i="10" s="1"/>
  <c r="BI313" i="10"/>
  <c r="BH313" i="10"/>
  <c r="BG313" i="10"/>
  <c r="BF313" i="10"/>
  <c r="T313" i="10"/>
  <c r="R313" i="10"/>
  <c r="P313" i="10"/>
  <c r="J313" i="10"/>
  <c r="BE313" i="10" s="1"/>
  <c r="BK311" i="10"/>
  <c r="BI311" i="10"/>
  <c r="BH311" i="10"/>
  <c r="BG311" i="10"/>
  <c r="BF311" i="10"/>
  <c r="T311" i="10"/>
  <c r="R311" i="10"/>
  <c r="P311" i="10"/>
  <c r="J311" i="10"/>
  <c r="BE311" i="10" s="1"/>
  <c r="BK309" i="10"/>
  <c r="BI309" i="10"/>
  <c r="BH309" i="10"/>
  <c r="BG309" i="10"/>
  <c r="BF309" i="10"/>
  <c r="T309" i="10"/>
  <c r="R309" i="10"/>
  <c r="P309" i="10"/>
  <c r="J309" i="10"/>
  <c r="BE309" i="10" s="1"/>
  <c r="BK307" i="10"/>
  <c r="BI307" i="10"/>
  <c r="BH307" i="10"/>
  <c r="BG307" i="10"/>
  <c r="BF307" i="10"/>
  <c r="T307" i="10"/>
  <c r="R307" i="10"/>
  <c r="P307" i="10"/>
  <c r="J307" i="10"/>
  <c r="BE307" i="10" s="1"/>
  <c r="BK305" i="10"/>
  <c r="BI305" i="10"/>
  <c r="BH305" i="10"/>
  <c r="BG305" i="10"/>
  <c r="BF305" i="10"/>
  <c r="T305" i="10"/>
  <c r="R305" i="10"/>
  <c r="P305" i="10"/>
  <c r="J305" i="10"/>
  <c r="BE305" i="10" s="1"/>
  <c r="BK302" i="10"/>
  <c r="BI302" i="10"/>
  <c r="BH302" i="10"/>
  <c r="BG302" i="10"/>
  <c r="BF302" i="10"/>
  <c r="T302" i="10"/>
  <c r="R302" i="10"/>
  <c r="P302" i="10"/>
  <c r="J302" i="10"/>
  <c r="BE302" i="10" s="1"/>
  <c r="BK300" i="10"/>
  <c r="BI300" i="10"/>
  <c r="BH300" i="10"/>
  <c r="BG300" i="10"/>
  <c r="BF300" i="10"/>
  <c r="T300" i="10"/>
  <c r="T292" i="10" s="1"/>
  <c r="R300" i="10"/>
  <c r="P300" i="10"/>
  <c r="J300" i="10"/>
  <c r="BE300" i="10" s="1"/>
  <c r="BK298" i="10"/>
  <c r="BI298" i="10"/>
  <c r="BH298" i="10"/>
  <c r="BG298" i="10"/>
  <c r="BF298" i="10"/>
  <c r="T298" i="10"/>
  <c r="R298" i="10"/>
  <c r="P298" i="10"/>
  <c r="J298" i="10"/>
  <c r="BE298" i="10" s="1"/>
  <c r="BK295" i="10"/>
  <c r="BI295" i="10"/>
  <c r="BH295" i="10"/>
  <c r="BG295" i="10"/>
  <c r="BF295" i="10"/>
  <c r="T295" i="10"/>
  <c r="R295" i="10"/>
  <c r="P295" i="10"/>
  <c r="J295" i="10"/>
  <c r="BE295" i="10" s="1"/>
  <c r="BK293" i="10"/>
  <c r="BI293" i="10"/>
  <c r="BH293" i="10"/>
  <c r="BG293" i="10"/>
  <c r="BF293" i="10"/>
  <c r="T293" i="10"/>
  <c r="R293" i="10"/>
  <c r="P293" i="10"/>
  <c r="J293" i="10"/>
  <c r="BE293" i="10" s="1"/>
  <c r="BK291" i="10"/>
  <c r="BI291" i="10"/>
  <c r="BH291" i="10"/>
  <c r="BG291" i="10"/>
  <c r="BF291" i="10"/>
  <c r="T291" i="10"/>
  <c r="R291" i="10"/>
  <c r="P291" i="10"/>
  <c r="J291" i="10"/>
  <c r="BE291" i="10" s="1"/>
  <c r="BK289" i="10"/>
  <c r="BI289" i="10"/>
  <c r="BH289" i="10"/>
  <c r="BG289" i="10"/>
  <c r="BF289" i="10"/>
  <c r="T289" i="10"/>
  <c r="R289" i="10"/>
  <c r="P289" i="10"/>
  <c r="J289" i="10"/>
  <c r="BE289" i="10" s="1"/>
  <c r="BK287" i="10"/>
  <c r="BI287" i="10"/>
  <c r="BH287" i="10"/>
  <c r="BG287" i="10"/>
  <c r="BF287" i="10"/>
  <c r="T287" i="10"/>
  <c r="R287" i="10"/>
  <c r="P287" i="10"/>
  <c r="J287" i="10"/>
  <c r="BE287" i="10" s="1"/>
  <c r="BK285" i="10"/>
  <c r="BI285" i="10"/>
  <c r="BH285" i="10"/>
  <c r="BG285" i="10"/>
  <c r="BF285" i="10"/>
  <c r="T285" i="10"/>
  <c r="R285" i="10"/>
  <c r="P285" i="10"/>
  <c r="J285" i="10"/>
  <c r="BE285" i="10" s="1"/>
  <c r="BK283" i="10"/>
  <c r="BI283" i="10"/>
  <c r="BH283" i="10"/>
  <c r="BG283" i="10"/>
  <c r="BF283" i="10"/>
  <c r="T283" i="10"/>
  <c r="R283" i="10"/>
  <c r="P283" i="10"/>
  <c r="J283" i="10"/>
  <c r="BE283" i="10" s="1"/>
  <c r="BK281" i="10"/>
  <c r="BI281" i="10"/>
  <c r="BH281" i="10"/>
  <c r="BG281" i="10"/>
  <c r="BF281" i="10"/>
  <c r="T281" i="10"/>
  <c r="R281" i="10"/>
  <c r="P281" i="10"/>
  <c r="J281" i="10"/>
  <c r="BE281" i="10" s="1"/>
  <c r="BK279" i="10"/>
  <c r="BI279" i="10"/>
  <c r="BH279" i="10"/>
  <c r="BG279" i="10"/>
  <c r="BF279" i="10"/>
  <c r="T279" i="10"/>
  <c r="R279" i="10"/>
  <c r="P279" i="10"/>
  <c r="J279" i="10"/>
  <c r="BE279" i="10" s="1"/>
  <c r="BK276" i="10"/>
  <c r="BI276" i="10"/>
  <c r="BH276" i="10"/>
  <c r="BG276" i="10"/>
  <c r="BF276" i="10"/>
  <c r="T276" i="10"/>
  <c r="R276" i="10"/>
  <c r="P276" i="10"/>
  <c r="J276" i="10"/>
  <c r="BE276" i="10" s="1"/>
  <c r="BK274" i="10"/>
  <c r="BI274" i="10"/>
  <c r="BH274" i="10"/>
  <c r="BG274" i="10"/>
  <c r="BF274" i="10"/>
  <c r="T274" i="10"/>
  <c r="R274" i="10"/>
  <c r="P274" i="10"/>
  <c r="J274" i="10"/>
  <c r="BE274" i="10" s="1"/>
  <c r="BK272" i="10"/>
  <c r="BI272" i="10"/>
  <c r="BH272" i="10"/>
  <c r="BG272" i="10"/>
  <c r="BF272" i="10"/>
  <c r="T272" i="10"/>
  <c r="R272" i="10"/>
  <c r="P272" i="10"/>
  <c r="J272" i="10"/>
  <c r="BE272" i="10" s="1"/>
  <c r="BK271" i="10"/>
  <c r="BI271" i="10"/>
  <c r="BH271" i="10"/>
  <c r="BG271" i="10"/>
  <c r="BF271" i="10"/>
  <c r="T271" i="10"/>
  <c r="R271" i="10"/>
  <c r="P271" i="10"/>
  <c r="J271" i="10"/>
  <c r="BE271" i="10" s="1"/>
  <c r="BK268" i="10"/>
  <c r="BI268" i="10"/>
  <c r="BH268" i="10"/>
  <c r="BG268" i="10"/>
  <c r="BF268" i="10"/>
  <c r="T268" i="10"/>
  <c r="T260" i="10" s="1"/>
  <c r="R268" i="10"/>
  <c r="P268" i="10"/>
  <c r="J268" i="10"/>
  <c r="BE268" i="10" s="1"/>
  <c r="BK266" i="10"/>
  <c r="BI266" i="10"/>
  <c r="BH266" i="10"/>
  <c r="BG266" i="10"/>
  <c r="BF266" i="10"/>
  <c r="T266" i="10"/>
  <c r="R266" i="10"/>
  <c r="P266" i="10"/>
  <c r="J266" i="10"/>
  <c r="BE266" i="10" s="1"/>
  <c r="BK263" i="10"/>
  <c r="BI263" i="10"/>
  <c r="BH263" i="10"/>
  <c r="BG263" i="10"/>
  <c r="BF263" i="10"/>
  <c r="T263" i="10"/>
  <c r="R263" i="10"/>
  <c r="P263" i="10"/>
  <c r="J263" i="10"/>
  <c r="BE263" i="10" s="1"/>
  <c r="BK261" i="10"/>
  <c r="BI261" i="10"/>
  <c r="BH261" i="10"/>
  <c r="BG261" i="10"/>
  <c r="BF261" i="10"/>
  <c r="T261" i="10"/>
  <c r="R261" i="10"/>
  <c r="P261" i="10"/>
  <c r="J261" i="10"/>
  <c r="BE261" i="10" s="1"/>
  <c r="BK257" i="10"/>
  <c r="BK254" i="10" s="1"/>
  <c r="J254" i="10" s="1"/>
  <c r="J74" i="10" s="1"/>
  <c r="BI257" i="10"/>
  <c r="BH257" i="10"/>
  <c r="BG257" i="10"/>
  <c r="BF257" i="10"/>
  <c r="T257" i="10"/>
  <c r="R257" i="10"/>
  <c r="P257" i="10"/>
  <c r="J257" i="10"/>
  <c r="BE257" i="10" s="1"/>
  <c r="BK255" i="10"/>
  <c r="BI255" i="10"/>
  <c r="BH255" i="10"/>
  <c r="BG255" i="10"/>
  <c r="BF255" i="10"/>
  <c r="T255" i="10"/>
  <c r="T254" i="10" s="1"/>
  <c r="R255" i="10"/>
  <c r="R254" i="10" s="1"/>
  <c r="P255" i="10"/>
  <c r="J255" i="10"/>
  <c r="BE255" i="10" s="1"/>
  <c r="BK253" i="10"/>
  <c r="BI253" i="10"/>
  <c r="BH253" i="10"/>
  <c r="BG253" i="10"/>
  <c r="BF253" i="10"/>
  <c r="T253" i="10"/>
  <c r="R253" i="10"/>
  <c r="P253" i="10"/>
  <c r="J253" i="10"/>
  <c r="BE253" i="10" s="1"/>
  <c r="BK252" i="10"/>
  <c r="BI252" i="10"/>
  <c r="BH252" i="10"/>
  <c r="BG252" i="10"/>
  <c r="BF252" i="10"/>
  <c r="T252" i="10"/>
  <c r="R252" i="10"/>
  <c r="P252" i="10"/>
  <c r="J252" i="10"/>
  <c r="BE252" i="10" s="1"/>
  <c r="BK250" i="10"/>
  <c r="BI250" i="10"/>
  <c r="BH250" i="10"/>
  <c r="BG250" i="10"/>
  <c r="BF250" i="10"/>
  <c r="T250" i="10"/>
  <c r="R250" i="10"/>
  <c r="P250" i="10"/>
  <c r="J250" i="10"/>
  <c r="BE250" i="10" s="1"/>
  <c r="BK249" i="10"/>
  <c r="BI249" i="10"/>
  <c r="BH249" i="10"/>
  <c r="BG249" i="10"/>
  <c r="BF249" i="10"/>
  <c r="T249" i="10"/>
  <c r="R249" i="10"/>
  <c r="P249" i="10"/>
  <c r="J249" i="10"/>
  <c r="BE249" i="10" s="1"/>
  <c r="BK248" i="10"/>
  <c r="BI248" i="10"/>
  <c r="BH248" i="10"/>
  <c r="BG248" i="10"/>
  <c r="BF248" i="10"/>
  <c r="T248" i="10"/>
  <c r="R248" i="10"/>
  <c r="P248" i="10"/>
  <c r="J248" i="10"/>
  <c r="BE248" i="10" s="1"/>
  <c r="BK247" i="10"/>
  <c r="BI247" i="10"/>
  <c r="BH247" i="10"/>
  <c r="BG247" i="10"/>
  <c r="BF247" i="10"/>
  <c r="T247" i="10"/>
  <c r="T245" i="10" s="1"/>
  <c r="R247" i="10"/>
  <c r="P247" i="10"/>
  <c r="J247" i="10"/>
  <c r="BE247" i="10" s="1"/>
  <c r="BK246" i="10"/>
  <c r="BI246" i="10"/>
  <c r="BH246" i="10"/>
  <c r="BG246" i="10"/>
  <c r="BF246" i="10"/>
  <c r="T246" i="10"/>
  <c r="R246" i="10"/>
  <c r="P246" i="10"/>
  <c r="P245" i="10" s="1"/>
  <c r="J246" i="10"/>
  <c r="BE246" i="10" s="1"/>
  <c r="BK244" i="10"/>
  <c r="BI244" i="10"/>
  <c r="BH244" i="10"/>
  <c r="BG244" i="10"/>
  <c r="BF244" i="10"/>
  <c r="T244" i="10"/>
  <c r="R244" i="10"/>
  <c r="R236" i="10" s="1"/>
  <c r="P244" i="10"/>
  <c r="J244" i="10"/>
  <c r="BE244" i="10" s="1"/>
  <c r="BK243" i="10"/>
  <c r="BI243" i="10"/>
  <c r="BH243" i="10"/>
  <c r="BG243" i="10"/>
  <c r="BF243" i="10"/>
  <c r="T243" i="10"/>
  <c r="R243" i="10"/>
  <c r="P243" i="10"/>
  <c r="J243" i="10"/>
  <c r="BE243" i="10" s="1"/>
  <c r="BK240" i="10"/>
  <c r="BI240" i="10"/>
  <c r="BH240" i="10"/>
  <c r="BG240" i="10"/>
  <c r="BF240" i="10"/>
  <c r="T240" i="10"/>
  <c r="R240" i="10"/>
  <c r="P240" i="10"/>
  <c r="J240" i="10"/>
  <c r="BE240" i="10" s="1"/>
  <c r="BK238" i="10"/>
  <c r="BI238" i="10"/>
  <c r="BH238" i="10"/>
  <c r="BG238" i="10"/>
  <c r="BF238" i="10"/>
  <c r="T238" i="10"/>
  <c r="R238" i="10"/>
  <c r="P238" i="10"/>
  <c r="J238" i="10"/>
  <c r="BE238" i="10" s="1"/>
  <c r="BK237" i="10"/>
  <c r="BI237" i="10"/>
  <c r="BH237" i="10"/>
  <c r="BG237" i="10"/>
  <c r="BF237" i="10"/>
  <c r="T237" i="10"/>
  <c r="R237" i="10"/>
  <c r="P237" i="10"/>
  <c r="J237" i="10"/>
  <c r="BE237" i="10" s="1"/>
  <c r="BK235" i="10"/>
  <c r="BI235" i="10"/>
  <c r="BH235" i="10"/>
  <c r="BG235" i="10"/>
  <c r="BF235" i="10"/>
  <c r="T235" i="10"/>
  <c r="R235" i="10"/>
  <c r="P235" i="10"/>
  <c r="J235" i="10"/>
  <c r="BE235" i="10" s="1"/>
  <c r="BK232" i="10"/>
  <c r="BI232" i="10"/>
  <c r="BH232" i="10"/>
  <c r="BG232" i="10"/>
  <c r="BF232" i="10"/>
  <c r="T232" i="10"/>
  <c r="R232" i="10"/>
  <c r="P232" i="10"/>
  <c r="J232" i="10"/>
  <c r="BE232" i="10" s="1"/>
  <c r="BK230" i="10"/>
  <c r="BI230" i="10"/>
  <c r="BH230" i="10"/>
  <c r="BG230" i="10"/>
  <c r="BF230" i="10"/>
  <c r="T230" i="10"/>
  <c r="R230" i="10"/>
  <c r="P230" i="10"/>
  <c r="J230" i="10"/>
  <c r="BE230" i="10" s="1"/>
  <c r="BK227" i="10"/>
  <c r="BI227" i="10"/>
  <c r="BH227" i="10"/>
  <c r="BG227" i="10"/>
  <c r="BF227" i="10"/>
  <c r="T227" i="10"/>
  <c r="R227" i="10"/>
  <c r="P227" i="10"/>
  <c r="J227" i="10"/>
  <c r="BE227" i="10" s="1"/>
  <c r="BK225" i="10"/>
  <c r="BI225" i="10"/>
  <c r="BH225" i="10"/>
  <c r="BG225" i="10"/>
  <c r="BF225" i="10"/>
  <c r="T225" i="10"/>
  <c r="R225" i="10"/>
  <c r="P225" i="10"/>
  <c r="P224" i="10" s="1"/>
  <c r="J225" i="10"/>
  <c r="BE225" i="10" s="1"/>
  <c r="BK223" i="10"/>
  <c r="BI223" i="10"/>
  <c r="BH223" i="10"/>
  <c r="BG223" i="10"/>
  <c r="BF223" i="10"/>
  <c r="T223" i="10"/>
  <c r="R223" i="10"/>
  <c r="P223" i="10"/>
  <c r="J223" i="10"/>
  <c r="BE223" i="10" s="1"/>
  <c r="BK220" i="10"/>
  <c r="BI220" i="10"/>
  <c r="BH220" i="10"/>
  <c r="BG220" i="10"/>
  <c r="BF220" i="10"/>
  <c r="T220" i="10"/>
  <c r="R220" i="10"/>
  <c r="P220" i="10"/>
  <c r="J220" i="10"/>
  <c r="BE220" i="10" s="1"/>
  <c r="BK218" i="10"/>
  <c r="BI218" i="10"/>
  <c r="BH218" i="10"/>
  <c r="BG218" i="10"/>
  <c r="BF218" i="10"/>
  <c r="T218" i="10"/>
  <c r="R218" i="10"/>
  <c r="P218" i="10"/>
  <c r="J218" i="10"/>
  <c r="BE218" i="10" s="1"/>
  <c r="BK215" i="10"/>
  <c r="BI215" i="10"/>
  <c r="BH215" i="10"/>
  <c r="BG215" i="10"/>
  <c r="BF215" i="10"/>
  <c r="T215" i="10"/>
  <c r="R215" i="10"/>
  <c r="P215" i="10"/>
  <c r="J215" i="10"/>
  <c r="BE215" i="10" s="1"/>
  <c r="BK213" i="10"/>
  <c r="BI213" i="10"/>
  <c r="BH213" i="10"/>
  <c r="BG213" i="10"/>
  <c r="BF213" i="10"/>
  <c r="T213" i="10"/>
  <c r="R213" i="10"/>
  <c r="P213" i="10"/>
  <c r="J213" i="10"/>
  <c r="BE213" i="10" s="1"/>
  <c r="BK210" i="10"/>
  <c r="BI210" i="10"/>
  <c r="BH210" i="10"/>
  <c r="BG210" i="10"/>
  <c r="BF210" i="10"/>
  <c r="T210" i="10"/>
  <c r="R210" i="10"/>
  <c r="P210" i="10"/>
  <c r="J210" i="10"/>
  <c r="BE210" i="10" s="1"/>
  <c r="BK208" i="10"/>
  <c r="BI208" i="10"/>
  <c r="BH208" i="10"/>
  <c r="BG208" i="10"/>
  <c r="BF208" i="10"/>
  <c r="T208" i="10"/>
  <c r="R208" i="10"/>
  <c r="P208" i="10"/>
  <c r="J208" i="10"/>
  <c r="BE208" i="10" s="1"/>
  <c r="BK206" i="10"/>
  <c r="BI206" i="10"/>
  <c r="BH206" i="10"/>
  <c r="BG206" i="10"/>
  <c r="BF206" i="10"/>
  <c r="T206" i="10"/>
  <c r="R206" i="10"/>
  <c r="P206" i="10"/>
  <c r="J206" i="10"/>
  <c r="BE206" i="10" s="1"/>
  <c r="BK203" i="10"/>
  <c r="BI203" i="10"/>
  <c r="BH203" i="10"/>
  <c r="BG203" i="10"/>
  <c r="BF203" i="10"/>
  <c r="T203" i="10"/>
  <c r="R203" i="10"/>
  <c r="P203" i="10"/>
  <c r="J203" i="10"/>
  <c r="BE203" i="10" s="1"/>
  <c r="BK201" i="10"/>
  <c r="BI201" i="10"/>
  <c r="BH201" i="10"/>
  <c r="BG201" i="10"/>
  <c r="BF201" i="10"/>
  <c r="T201" i="10"/>
  <c r="R201" i="10"/>
  <c r="P201" i="10"/>
  <c r="J201" i="10"/>
  <c r="BE201" i="10" s="1"/>
  <c r="BK199" i="10"/>
  <c r="BI199" i="10"/>
  <c r="BH199" i="10"/>
  <c r="BG199" i="10"/>
  <c r="BF199" i="10"/>
  <c r="T199" i="10"/>
  <c r="R199" i="10"/>
  <c r="P199" i="10"/>
  <c r="J199" i="10"/>
  <c r="BE199" i="10" s="1"/>
  <c r="BK197" i="10"/>
  <c r="BI197" i="10"/>
  <c r="BH197" i="10"/>
  <c r="BG197" i="10"/>
  <c r="BF197" i="10"/>
  <c r="T197" i="10"/>
  <c r="R197" i="10"/>
  <c r="P197" i="10"/>
  <c r="J197" i="10"/>
  <c r="BE197" i="10" s="1"/>
  <c r="BK195" i="10"/>
  <c r="BI195" i="10"/>
  <c r="BH195" i="10"/>
  <c r="BG195" i="10"/>
  <c r="BF195" i="10"/>
  <c r="T195" i="10"/>
  <c r="R195" i="10"/>
  <c r="P195" i="10"/>
  <c r="J195" i="10"/>
  <c r="BE195" i="10" s="1"/>
  <c r="BK193" i="10"/>
  <c r="BI193" i="10"/>
  <c r="BH193" i="10"/>
  <c r="BG193" i="10"/>
  <c r="BF193" i="10"/>
  <c r="T193" i="10"/>
  <c r="R193" i="10"/>
  <c r="P193" i="10"/>
  <c r="J193" i="10"/>
  <c r="BE193" i="10" s="1"/>
  <c r="BK190" i="10"/>
  <c r="BK189" i="10" s="1"/>
  <c r="J189" i="10" s="1"/>
  <c r="BI190" i="10"/>
  <c r="BH190" i="10"/>
  <c r="BG190" i="10"/>
  <c r="BF190" i="10"/>
  <c r="T190" i="10"/>
  <c r="T189" i="10" s="1"/>
  <c r="R190" i="10"/>
  <c r="R189" i="10" s="1"/>
  <c r="P190" i="10"/>
  <c r="P189" i="10" s="1"/>
  <c r="J190" i="10"/>
  <c r="BE190" i="10" s="1"/>
  <c r="BK188" i="10"/>
  <c r="BI188" i="10"/>
  <c r="BH188" i="10"/>
  <c r="BG188" i="10"/>
  <c r="BF188" i="10"/>
  <c r="T188" i="10"/>
  <c r="R188" i="10"/>
  <c r="P188" i="10"/>
  <c r="J188" i="10"/>
  <c r="BE188" i="10" s="1"/>
  <c r="BK186" i="10"/>
  <c r="BI186" i="10"/>
  <c r="BH186" i="10"/>
  <c r="BG186" i="10"/>
  <c r="BF186" i="10"/>
  <c r="T186" i="10"/>
  <c r="R186" i="10"/>
  <c r="P186" i="10"/>
  <c r="J186" i="10"/>
  <c r="BE186" i="10" s="1"/>
  <c r="BK184" i="10"/>
  <c r="BI184" i="10"/>
  <c r="BH184" i="10"/>
  <c r="BG184" i="10"/>
  <c r="BF184" i="10"/>
  <c r="T184" i="10"/>
  <c r="R184" i="10"/>
  <c r="P184" i="10"/>
  <c r="J184" i="10"/>
  <c r="BE184" i="10" s="1"/>
  <c r="BK182" i="10"/>
  <c r="BI182" i="10"/>
  <c r="BH182" i="10"/>
  <c r="BG182" i="10"/>
  <c r="BF182" i="10"/>
  <c r="T182" i="10"/>
  <c r="R182" i="10"/>
  <c r="P182" i="10"/>
  <c r="J182" i="10"/>
  <c r="BE182" i="10" s="1"/>
  <c r="BK180" i="10"/>
  <c r="BI180" i="10"/>
  <c r="BH180" i="10"/>
  <c r="BG180" i="10"/>
  <c r="BF180" i="10"/>
  <c r="T180" i="10"/>
  <c r="R180" i="10"/>
  <c r="P180" i="10"/>
  <c r="J180" i="10"/>
  <c r="BE180" i="10" s="1"/>
  <c r="BK178" i="10"/>
  <c r="BI178" i="10"/>
  <c r="BH178" i="10"/>
  <c r="BG178" i="10"/>
  <c r="BF178" i="10"/>
  <c r="T178" i="10"/>
  <c r="R178" i="10"/>
  <c r="P178" i="10"/>
  <c r="J178" i="10"/>
  <c r="BE178" i="10" s="1"/>
  <c r="BK176" i="10"/>
  <c r="BI176" i="10"/>
  <c r="BH176" i="10"/>
  <c r="BG176" i="10"/>
  <c r="BF176" i="10"/>
  <c r="T176" i="10"/>
  <c r="R176" i="10"/>
  <c r="P176" i="10"/>
  <c r="J176" i="10"/>
  <c r="BE176" i="10" s="1"/>
  <c r="BK174" i="10"/>
  <c r="BI174" i="10"/>
  <c r="BH174" i="10"/>
  <c r="BG174" i="10"/>
  <c r="BF174" i="10"/>
  <c r="T174" i="10"/>
  <c r="R174" i="10"/>
  <c r="P174" i="10"/>
  <c r="J174" i="10"/>
  <c r="BE174" i="10" s="1"/>
  <c r="BK172" i="10"/>
  <c r="BI172" i="10"/>
  <c r="BH172" i="10"/>
  <c r="BG172" i="10"/>
  <c r="BF172" i="10"/>
  <c r="T172" i="10"/>
  <c r="R172" i="10"/>
  <c r="P172" i="10"/>
  <c r="J172" i="10"/>
  <c r="BE172" i="10" s="1"/>
  <c r="BK171" i="10"/>
  <c r="BI171" i="10"/>
  <c r="BH171" i="10"/>
  <c r="BG171" i="10"/>
  <c r="BF171" i="10"/>
  <c r="T171" i="10"/>
  <c r="R171" i="10"/>
  <c r="P171" i="10"/>
  <c r="J171" i="10"/>
  <c r="BE171" i="10" s="1"/>
  <c r="BK170" i="10"/>
  <c r="BI170" i="10"/>
  <c r="BH170" i="10"/>
  <c r="BG170" i="10"/>
  <c r="BF170" i="10"/>
  <c r="T170" i="10"/>
  <c r="R170" i="10"/>
  <c r="P170" i="10"/>
  <c r="J170" i="10"/>
  <c r="BE170" i="10" s="1"/>
  <c r="BK169" i="10"/>
  <c r="BI169" i="10"/>
  <c r="BH169" i="10"/>
  <c r="BG169" i="10"/>
  <c r="BF169" i="10"/>
  <c r="T169" i="10"/>
  <c r="R169" i="10"/>
  <c r="P169" i="10"/>
  <c r="J169" i="10"/>
  <c r="BE169" i="10" s="1"/>
  <c r="BK167" i="10"/>
  <c r="BI167" i="10"/>
  <c r="BH167" i="10"/>
  <c r="BG167" i="10"/>
  <c r="BF167" i="10"/>
  <c r="T167" i="10"/>
  <c r="R167" i="10"/>
  <c r="P167" i="10"/>
  <c r="J167" i="10"/>
  <c r="BE167" i="10" s="1"/>
  <c r="BK165" i="10"/>
  <c r="BI165" i="10"/>
  <c r="BH165" i="10"/>
  <c r="BG165" i="10"/>
  <c r="BF165" i="10"/>
  <c r="T165" i="10"/>
  <c r="R165" i="10"/>
  <c r="P165" i="10"/>
  <c r="J165" i="10"/>
  <c r="BE165" i="10" s="1"/>
  <c r="BK164" i="10"/>
  <c r="BI164" i="10"/>
  <c r="BH164" i="10"/>
  <c r="BG164" i="10"/>
  <c r="BF164" i="10"/>
  <c r="T164" i="10"/>
  <c r="R164" i="10"/>
  <c r="P164" i="10"/>
  <c r="J164" i="10"/>
  <c r="BE164" i="10" s="1"/>
  <c r="BK163" i="10"/>
  <c r="BI163" i="10"/>
  <c r="BH163" i="10"/>
  <c r="BG163" i="10"/>
  <c r="BF163" i="10"/>
  <c r="T163" i="10"/>
  <c r="R163" i="10"/>
  <c r="P163" i="10"/>
  <c r="J163" i="10"/>
  <c r="BE163" i="10" s="1"/>
  <c r="BK161" i="10"/>
  <c r="BI161" i="10"/>
  <c r="BH161" i="10"/>
  <c r="BG161" i="10"/>
  <c r="BF161" i="10"/>
  <c r="T161" i="10"/>
  <c r="R161" i="10"/>
  <c r="P161" i="10"/>
  <c r="J161" i="10"/>
  <c r="BE161" i="10" s="1"/>
  <c r="BK160" i="10"/>
  <c r="BI160" i="10"/>
  <c r="BH160" i="10"/>
  <c r="BG160" i="10"/>
  <c r="BF160" i="10"/>
  <c r="T160" i="10"/>
  <c r="R160" i="10"/>
  <c r="P160" i="10"/>
  <c r="J160" i="10"/>
  <c r="BE160" i="10" s="1"/>
  <c r="BK159" i="10"/>
  <c r="BI159" i="10"/>
  <c r="BH159" i="10"/>
  <c r="BG159" i="10"/>
  <c r="BF159" i="10"/>
  <c r="T159" i="10"/>
  <c r="R159" i="10"/>
  <c r="P159" i="10"/>
  <c r="J159" i="10"/>
  <c r="BE159" i="10" s="1"/>
  <c r="BK158" i="10"/>
  <c r="BI158" i="10"/>
  <c r="BH158" i="10"/>
  <c r="BG158" i="10"/>
  <c r="BF158" i="10"/>
  <c r="T158" i="10"/>
  <c r="R158" i="10"/>
  <c r="P158" i="10"/>
  <c r="P157" i="10" s="1"/>
  <c r="J158" i="10"/>
  <c r="BE158" i="10" s="1"/>
  <c r="BK155" i="10"/>
  <c r="BI155" i="10"/>
  <c r="BH155" i="10"/>
  <c r="BG155" i="10"/>
  <c r="BF155" i="10"/>
  <c r="T155" i="10"/>
  <c r="R155" i="10"/>
  <c r="P155" i="10"/>
  <c r="J155" i="10"/>
  <c r="BE155" i="10" s="1"/>
  <c r="BK153" i="10"/>
  <c r="BI153" i="10"/>
  <c r="BH153" i="10"/>
  <c r="BG153" i="10"/>
  <c r="BF153" i="10"/>
  <c r="T153" i="10"/>
  <c r="R153" i="10"/>
  <c r="P153" i="10"/>
  <c r="J153" i="10"/>
  <c r="BE153" i="10" s="1"/>
  <c r="BK151" i="10"/>
  <c r="BI151" i="10"/>
  <c r="BH151" i="10"/>
  <c r="BG151" i="10"/>
  <c r="BF151" i="10"/>
  <c r="T151" i="10"/>
  <c r="R151" i="10"/>
  <c r="P151" i="10"/>
  <c r="J151" i="10"/>
  <c r="BE151" i="10" s="1"/>
  <c r="BK149" i="10"/>
  <c r="BI149" i="10"/>
  <c r="BH149" i="10"/>
  <c r="BG149" i="10"/>
  <c r="BF149" i="10"/>
  <c r="T149" i="10"/>
  <c r="R149" i="10"/>
  <c r="P149" i="10"/>
  <c r="J149" i="10"/>
  <c r="BE149" i="10" s="1"/>
  <c r="BK146" i="10"/>
  <c r="BI146" i="10"/>
  <c r="BH146" i="10"/>
  <c r="BG146" i="10"/>
  <c r="BF146" i="10"/>
  <c r="T146" i="10"/>
  <c r="R146" i="10"/>
  <c r="P146" i="10"/>
  <c r="J146" i="10"/>
  <c r="BE146" i="10" s="1"/>
  <c r="BK145" i="10"/>
  <c r="BI145" i="10"/>
  <c r="BH145" i="10"/>
  <c r="BG145" i="10"/>
  <c r="BF145" i="10"/>
  <c r="T145" i="10"/>
  <c r="R145" i="10"/>
  <c r="P145" i="10"/>
  <c r="J145" i="10"/>
  <c r="BE145" i="10" s="1"/>
  <c r="BK143" i="10"/>
  <c r="BI143" i="10"/>
  <c r="BH143" i="10"/>
  <c r="BG143" i="10"/>
  <c r="BF143" i="10"/>
  <c r="T143" i="10"/>
  <c r="R143" i="10"/>
  <c r="P143" i="10"/>
  <c r="J143" i="10"/>
  <c r="BE143" i="10" s="1"/>
  <c r="BK141" i="10"/>
  <c r="BI141" i="10"/>
  <c r="BH141" i="10"/>
  <c r="BG141" i="10"/>
  <c r="BF141" i="10"/>
  <c r="T141" i="10"/>
  <c r="R141" i="10"/>
  <c r="P141" i="10"/>
  <c r="J141" i="10"/>
  <c r="BE141" i="10" s="1"/>
  <c r="BK139" i="10"/>
  <c r="BI139" i="10"/>
  <c r="BH139" i="10"/>
  <c r="BG139" i="10"/>
  <c r="BF139" i="10"/>
  <c r="T139" i="10"/>
  <c r="R139" i="10"/>
  <c r="P139" i="10"/>
  <c r="J139" i="10"/>
  <c r="BE139" i="10" s="1"/>
  <c r="BK137" i="10"/>
  <c r="BI137" i="10"/>
  <c r="BH137" i="10"/>
  <c r="BG137" i="10"/>
  <c r="BF137" i="10"/>
  <c r="T137" i="10"/>
  <c r="R137" i="10"/>
  <c r="P137" i="10"/>
  <c r="J137" i="10"/>
  <c r="BE137" i="10" s="1"/>
  <c r="BK135" i="10"/>
  <c r="BI135" i="10"/>
  <c r="BH135" i="10"/>
  <c r="BG135" i="10"/>
  <c r="BF135" i="10"/>
  <c r="T135" i="10"/>
  <c r="R135" i="10"/>
  <c r="P135" i="10"/>
  <c r="J135" i="10"/>
  <c r="BE135" i="10" s="1"/>
  <c r="BK133" i="10"/>
  <c r="BI133" i="10"/>
  <c r="BH133" i="10"/>
  <c r="BG133" i="10"/>
  <c r="BF133" i="10"/>
  <c r="T133" i="10"/>
  <c r="R133" i="10"/>
  <c r="P133" i="10"/>
  <c r="J133" i="10"/>
  <c r="BE133" i="10" s="1"/>
  <c r="BK132" i="10"/>
  <c r="BI132" i="10"/>
  <c r="BH132" i="10"/>
  <c r="BG132" i="10"/>
  <c r="BF132" i="10"/>
  <c r="T132" i="10"/>
  <c r="R132" i="10"/>
  <c r="P132" i="10"/>
  <c r="J132" i="10"/>
  <c r="BE132" i="10" s="1"/>
  <c r="BK130" i="10"/>
  <c r="BI130" i="10"/>
  <c r="BH130" i="10"/>
  <c r="BG130" i="10"/>
  <c r="BF130" i="10"/>
  <c r="T130" i="10"/>
  <c r="R130" i="10"/>
  <c r="P130" i="10"/>
  <c r="J130" i="10"/>
  <c r="BE130" i="10" s="1"/>
  <c r="BK128" i="10"/>
  <c r="BI128" i="10"/>
  <c r="BH128" i="10"/>
  <c r="BG128" i="10"/>
  <c r="BF128" i="10"/>
  <c r="T128" i="10"/>
  <c r="R128" i="10"/>
  <c r="P128" i="10"/>
  <c r="J128" i="10"/>
  <c r="BE128" i="10" s="1"/>
  <c r="BK126" i="10"/>
  <c r="BI126" i="10"/>
  <c r="BH126" i="10"/>
  <c r="BG126" i="10"/>
  <c r="BF126" i="10"/>
  <c r="T126" i="10"/>
  <c r="R126" i="10"/>
  <c r="P126" i="10"/>
  <c r="J126" i="10"/>
  <c r="BE126" i="10" s="1"/>
  <c r="BK124" i="10"/>
  <c r="BI124" i="10"/>
  <c r="BH124" i="10"/>
  <c r="BG124" i="10"/>
  <c r="BF124" i="10"/>
  <c r="T124" i="10"/>
  <c r="R124" i="10"/>
  <c r="P124" i="10"/>
  <c r="J124" i="10"/>
  <c r="BE124" i="10" s="1"/>
  <c r="BK122" i="10"/>
  <c r="BI122" i="10"/>
  <c r="BH122" i="10"/>
  <c r="BG122" i="10"/>
  <c r="BF122" i="10"/>
  <c r="T122" i="10"/>
  <c r="R122" i="10"/>
  <c r="P122" i="10"/>
  <c r="J122" i="10"/>
  <c r="BE122" i="10" s="1"/>
  <c r="BK119" i="10"/>
  <c r="BI119" i="10"/>
  <c r="BH119" i="10"/>
  <c r="BG119" i="10"/>
  <c r="BF119" i="10"/>
  <c r="T119" i="10"/>
  <c r="R119" i="10"/>
  <c r="P119" i="10"/>
  <c r="J119" i="10"/>
  <c r="BE119" i="10" s="1"/>
  <c r="BK117" i="10"/>
  <c r="BI117" i="10"/>
  <c r="BH117" i="10"/>
  <c r="BG117" i="10"/>
  <c r="BF117" i="10"/>
  <c r="T117" i="10"/>
  <c r="R117" i="10"/>
  <c r="P117" i="10"/>
  <c r="J117" i="10"/>
  <c r="BE117" i="10" s="1"/>
  <c r="BK115" i="10"/>
  <c r="BI115" i="10"/>
  <c r="BH115" i="10"/>
  <c r="BG115" i="10"/>
  <c r="BF115" i="10"/>
  <c r="T115" i="10"/>
  <c r="R115" i="10"/>
  <c r="P115" i="10"/>
  <c r="J115" i="10"/>
  <c r="BE115" i="10" s="1"/>
  <c r="BK113" i="10"/>
  <c r="BI113" i="10"/>
  <c r="BH113" i="10"/>
  <c r="BG113" i="10"/>
  <c r="BF113" i="10"/>
  <c r="T113" i="10"/>
  <c r="R113" i="10"/>
  <c r="P113" i="10"/>
  <c r="J113" i="10"/>
  <c r="BE113" i="10" s="1"/>
  <c r="BK112" i="10"/>
  <c r="BI112" i="10"/>
  <c r="BH112" i="10"/>
  <c r="BG112" i="10"/>
  <c r="BF112" i="10"/>
  <c r="T112" i="10"/>
  <c r="R112" i="10"/>
  <c r="P112" i="10"/>
  <c r="J112" i="10"/>
  <c r="BE112" i="10" s="1"/>
  <c r="BK111" i="10"/>
  <c r="BI111" i="10"/>
  <c r="BH111" i="10"/>
  <c r="BG111" i="10"/>
  <c r="BF111" i="10"/>
  <c r="T111" i="10"/>
  <c r="R111" i="10"/>
  <c r="P111" i="10"/>
  <c r="J111" i="10"/>
  <c r="BE111" i="10" s="1"/>
  <c r="BK110" i="10"/>
  <c r="BI110" i="10"/>
  <c r="BH110" i="10"/>
  <c r="BG110" i="10"/>
  <c r="BF110" i="10"/>
  <c r="T110" i="10"/>
  <c r="R110" i="10"/>
  <c r="P110" i="10"/>
  <c r="J110" i="10"/>
  <c r="BE110" i="10" s="1"/>
  <c r="BK108" i="10"/>
  <c r="BI108" i="10"/>
  <c r="BH108" i="10"/>
  <c r="BG108" i="10"/>
  <c r="BF108" i="10"/>
  <c r="T108" i="10"/>
  <c r="R108" i="10"/>
  <c r="P108" i="10"/>
  <c r="J108" i="10"/>
  <c r="BE108" i="10" s="1"/>
  <c r="BK105" i="10"/>
  <c r="BI105" i="10"/>
  <c r="BH105" i="10"/>
  <c r="BG105" i="10"/>
  <c r="BF105" i="10"/>
  <c r="T105" i="10"/>
  <c r="R105" i="10"/>
  <c r="P105" i="10"/>
  <c r="J105" i="10"/>
  <c r="BE105" i="10" s="1"/>
  <c r="BK103" i="10"/>
  <c r="BK102" i="10" s="1"/>
  <c r="BI103" i="10"/>
  <c r="BH103" i="10"/>
  <c r="BG103" i="10"/>
  <c r="BF103" i="10"/>
  <c r="T103" i="10"/>
  <c r="T102" i="10" s="1"/>
  <c r="R103" i="10"/>
  <c r="P103" i="10"/>
  <c r="J103" i="10"/>
  <c r="BE103" i="10" s="1"/>
  <c r="J96" i="10"/>
  <c r="F96" i="10"/>
  <c r="F94" i="10"/>
  <c r="E92" i="10"/>
  <c r="J67" i="10"/>
  <c r="J55" i="10"/>
  <c r="F55" i="10"/>
  <c r="F53" i="10"/>
  <c r="E51" i="10"/>
  <c r="J20" i="10"/>
  <c r="E20" i="10"/>
  <c r="F97" i="10" s="1"/>
  <c r="J19" i="10"/>
  <c r="J14" i="10"/>
  <c r="J94" i="10" s="1"/>
  <c r="E7" i="10"/>
  <c r="E47" i="10" s="1"/>
  <c r="BK147" i="9"/>
  <c r="BI147" i="9"/>
  <c r="BH147" i="9"/>
  <c r="BG147" i="9"/>
  <c r="BF147" i="9"/>
  <c r="T147" i="9"/>
  <c r="R147" i="9"/>
  <c r="P147" i="9"/>
  <c r="J147" i="9"/>
  <c r="BE147" i="9" s="1"/>
  <c r="BK145" i="9"/>
  <c r="BK144" i="9" s="1"/>
  <c r="J144" i="9" s="1"/>
  <c r="J72" i="9" s="1"/>
  <c r="BI145" i="9"/>
  <c r="BH145" i="9"/>
  <c r="BG145" i="9"/>
  <c r="BF145" i="9"/>
  <c r="T145" i="9"/>
  <c r="R145" i="9"/>
  <c r="P145" i="9"/>
  <c r="P144" i="9" s="1"/>
  <c r="J145" i="9"/>
  <c r="BE145" i="9" s="1"/>
  <c r="BK142" i="9"/>
  <c r="BI142" i="9"/>
  <c r="BH142" i="9"/>
  <c r="BG142" i="9"/>
  <c r="BF142" i="9"/>
  <c r="T142" i="9"/>
  <c r="R142" i="9"/>
  <c r="P142" i="9"/>
  <c r="J142" i="9"/>
  <c r="BE142" i="9" s="1"/>
  <c r="BK140" i="9"/>
  <c r="BI140" i="9"/>
  <c r="BH140" i="9"/>
  <c r="BG140" i="9"/>
  <c r="BF140" i="9"/>
  <c r="T140" i="9"/>
  <c r="R140" i="9"/>
  <c r="P140" i="9"/>
  <c r="J140" i="9"/>
  <c r="BE140" i="9" s="1"/>
  <c r="T139" i="9"/>
  <c r="BK137" i="9"/>
  <c r="BI137" i="9"/>
  <c r="BH137" i="9"/>
  <c r="BG137" i="9"/>
  <c r="BF137" i="9"/>
  <c r="T137" i="9"/>
  <c r="R137" i="9"/>
  <c r="P137" i="9"/>
  <c r="J137" i="9"/>
  <c r="BE137" i="9" s="1"/>
  <c r="BK135" i="9"/>
  <c r="BI135" i="9"/>
  <c r="BH135" i="9"/>
  <c r="BG135" i="9"/>
  <c r="BF135" i="9"/>
  <c r="T135" i="9"/>
  <c r="R135" i="9"/>
  <c r="P135" i="9"/>
  <c r="J135" i="9"/>
  <c r="BE135" i="9" s="1"/>
  <c r="BK133" i="9"/>
  <c r="BI133" i="9"/>
  <c r="BH133" i="9"/>
  <c r="BG133" i="9"/>
  <c r="BF133" i="9"/>
  <c r="T133" i="9"/>
  <c r="R133" i="9"/>
  <c r="P133" i="9"/>
  <c r="J133" i="9"/>
  <c r="BE133" i="9" s="1"/>
  <c r="BK131" i="9"/>
  <c r="BI131" i="9"/>
  <c r="BH131" i="9"/>
  <c r="BG131" i="9"/>
  <c r="BF131" i="9"/>
  <c r="T131" i="9"/>
  <c r="R131" i="9"/>
  <c r="P131" i="9"/>
  <c r="J131" i="9"/>
  <c r="BE131" i="9" s="1"/>
  <c r="BK127" i="9"/>
  <c r="BI127" i="9"/>
  <c r="BH127" i="9"/>
  <c r="BG127" i="9"/>
  <c r="BF127" i="9"/>
  <c r="T127" i="9"/>
  <c r="R127" i="9"/>
  <c r="P127" i="9"/>
  <c r="J127" i="9"/>
  <c r="BE127" i="9" s="1"/>
  <c r="BK125" i="9"/>
  <c r="BI125" i="9"/>
  <c r="BH125" i="9"/>
  <c r="BG125" i="9"/>
  <c r="BF125" i="9"/>
  <c r="T125" i="9"/>
  <c r="R125" i="9"/>
  <c r="P125" i="9"/>
  <c r="P124" i="9" s="1"/>
  <c r="J125" i="9"/>
  <c r="BE125" i="9" s="1"/>
  <c r="BK122" i="9"/>
  <c r="BI122" i="9"/>
  <c r="BH122" i="9"/>
  <c r="BG122" i="9"/>
  <c r="BF122" i="9"/>
  <c r="T122" i="9"/>
  <c r="R122" i="9"/>
  <c r="P122" i="9"/>
  <c r="J122" i="9"/>
  <c r="BE122" i="9" s="1"/>
  <c r="BK120" i="9"/>
  <c r="BI120" i="9"/>
  <c r="BH120" i="9"/>
  <c r="BG120" i="9"/>
  <c r="BF120" i="9"/>
  <c r="T120" i="9"/>
  <c r="R120" i="9"/>
  <c r="P120" i="9"/>
  <c r="J120" i="9"/>
  <c r="BE120" i="9" s="1"/>
  <c r="BK117" i="9"/>
  <c r="BI117" i="9"/>
  <c r="BH117" i="9"/>
  <c r="BG117" i="9"/>
  <c r="BF117" i="9"/>
  <c r="T117" i="9"/>
  <c r="R117" i="9"/>
  <c r="P117" i="9"/>
  <c r="J117" i="9"/>
  <c r="BE117" i="9" s="1"/>
  <c r="BK115" i="9"/>
  <c r="BK114" i="9" s="1"/>
  <c r="J114" i="9" s="1"/>
  <c r="J67" i="9" s="1"/>
  <c r="BI115" i="9"/>
  <c r="BH115" i="9"/>
  <c r="BG115" i="9"/>
  <c r="BF115" i="9"/>
  <c r="T115" i="9"/>
  <c r="R115" i="9"/>
  <c r="P115" i="9"/>
  <c r="J115" i="9"/>
  <c r="BE115" i="9" s="1"/>
  <c r="BK112" i="9"/>
  <c r="BK111" i="9" s="1"/>
  <c r="J111" i="9" s="1"/>
  <c r="J66" i="9" s="1"/>
  <c r="BI112" i="9"/>
  <c r="BH112" i="9"/>
  <c r="BG112" i="9"/>
  <c r="BF112" i="9"/>
  <c r="T112" i="9"/>
  <c r="R112" i="9"/>
  <c r="P112" i="9"/>
  <c r="P111" i="9" s="1"/>
  <c r="J112" i="9"/>
  <c r="BE112" i="9" s="1"/>
  <c r="BK109" i="9"/>
  <c r="BI109" i="9"/>
  <c r="BH109" i="9"/>
  <c r="BG109" i="9"/>
  <c r="BF109" i="9"/>
  <c r="T109" i="9"/>
  <c r="R109" i="9"/>
  <c r="P109" i="9"/>
  <c r="J109" i="9"/>
  <c r="BE109" i="9" s="1"/>
  <c r="BK106" i="9"/>
  <c r="BI106" i="9"/>
  <c r="BH106" i="9"/>
  <c r="BG106" i="9"/>
  <c r="BF106" i="9"/>
  <c r="T106" i="9"/>
  <c r="R106" i="9"/>
  <c r="P106" i="9"/>
  <c r="J106" i="9"/>
  <c r="BE106" i="9" s="1"/>
  <c r="BK104" i="9"/>
  <c r="BI104" i="9"/>
  <c r="BH104" i="9"/>
  <c r="BG104" i="9"/>
  <c r="BF104" i="9"/>
  <c r="T104" i="9"/>
  <c r="R104" i="9"/>
  <c r="P104" i="9"/>
  <c r="J104" i="9"/>
  <c r="BE104" i="9" s="1"/>
  <c r="BK102" i="9"/>
  <c r="BI102" i="9"/>
  <c r="BH102" i="9"/>
  <c r="BG102" i="9"/>
  <c r="BF102" i="9"/>
  <c r="T102" i="9"/>
  <c r="R102" i="9"/>
  <c r="P102" i="9"/>
  <c r="J102" i="9"/>
  <c r="BE102" i="9" s="1"/>
  <c r="BK99" i="9"/>
  <c r="BK98" i="9" s="1"/>
  <c r="J98" i="9" s="1"/>
  <c r="J63" i="9" s="1"/>
  <c r="BI99" i="9"/>
  <c r="BH99" i="9"/>
  <c r="BG99" i="9"/>
  <c r="BF99" i="9"/>
  <c r="T99" i="9"/>
  <c r="T98" i="9" s="1"/>
  <c r="R99" i="9"/>
  <c r="R98" i="9" s="1"/>
  <c r="P99" i="9"/>
  <c r="P98" i="9" s="1"/>
  <c r="J99" i="9"/>
  <c r="BE99" i="9" s="1"/>
  <c r="BK97" i="9"/>
  <c r="BK96" i="9" s="1"/>
  <c r="BI97" i="9"/>
  <c r="BH97" i="9"/>
  <c r="BG97" i="9"/>
  <c r="BF97" i="9"/>
  <c r="T97" i="9"/>
  <c r="T96" i="9" s="1"/>
  <c r="T95" i="9" s="1"/>
  <c r="R97" i="9"/>
  <c r="P97" i="9"/>
  <c r="P96" i="9" s="1"/>
  <c r="J97" i="9"/>
  <c r="BE97" i="9" s="1"/>
  <c r="R96" i="9"/>
  <c r="J90" i="9"/>
  <c r="F90" i="9"/>
  <c r="F88" i="9"/>
  <c r="E86" i="9"/>
  <c r="J55" i="9"/>
  <c r="F55" i="9"/>
  <c r="F53" i="9"/>
  <c r="E51" i="9"/>
  <c r="J20" i="9"/>
  <c r="E20" i="9"/>
  <c r="J19" i="9"/>
  <c r="J14" i="9"/>
  <c r="J53" i="9" s="1"/>
  <c r="E7" i="9"/>
  <c r="E47" i="9" s="1"/>
  <c r="BK146" i="7"/>
  <c r="BI146" i="7"/>
  <c r="BH146" i="7"/>
  <c r="BG146" i="7"/>
  <c r="BF146" i="7"/>
  <c r="T146" i="7"/>
  <c r="R146" i="7"/>
  <c r="P146" i="7"/>
  <c r="J146" i="7"/>
  <c r="BE146" i="7" s="1"/>
  <c r="BK144" i="7"/>
  <c r="BI144" i="7"/>
  <c r="BH144" i="7"/>
  <c r="BG144" i="7"/>
  <c r="BF144" i="7"/>
  <c r="T144" i="7"/>
  <c r="T142" i="7" s="1"/>
  <c r="R144" i="7"/>
  <c r="P144" i="7"/>
  <c r="J144" i="7"/>
  <c r="BE144" i="7" s="1"/>
  <c r="BK143" i="7"/>
  <c r="BI143" i="7"/>
  <c r="BH143" i="7"/>
  <c r="BG143" i="7"/>
  <c r="BF143" i="7"/>
  <c r="T143" i="7"/>
  <c r="R143" i="7"/>
  <c r="P143" i="7"/>
  <c r="J143" i="7"/>
  <c r="BE143" i="7" s="1"/>
  <c r="BK140" i="7"/>
  <c r="BI140" i="7"/>
  <c r="BH140" i="7"/>
  <c r="BG140" i="7"/>
  <c r="BF140" i="7"/>
  <c r="T140" i="7"/>
  <c r="R140" i="7"/>
  <c r="P140" i="7"/>
  <c r="J140" i="7"/>
  <c r="BE140" i="7" s="1"/>
  <c r="BK138" i="7"/>
  <c r="BI138" i="7"/>
  <c r="BH138" i="7"/>
  <c r="BG138" i="7"/>
  <c r="BF138" i="7"/>
  <c r="T138" i="7"/>
  <c r="R138" i="7"/>
  <c r="P138" i="7"/>
  <c r="J138" i="7"/>
  <c r="BE138" i="7" s="1"/>
  <c r="BK135" i="7"/>
  <c r="BI135" i="7"/>
  <c r="BH135" i="7"/>
  <c r="BG135" i="7"/>
  <c r="BF135" i="7"/>
  <c r="T135" i="7"/>
  <c r="R135" i="7"/>
  <c r="P135" i="7"/>
  <c r="J135" i="7"/>
  <c r="BE135" i="7" s="1"/>
  <c r="BK132" i="7"/>
  <c r="BI132" i="7"/>
  <c r="BH132" i="7"/>
  <c r="BG132" i="7"/>
  <c r="BF132" i="7"/>
  <c r="T132" i="7"/>
  <c r="R132" i="7"/>
  <c r="P132" i="7"/>
  <c r="J132" i="7"/>
  <c r="BE132" i="7" s="1"/>
  <c r="BK130" i="7"/>
  <c r="BK129" i="7" s="1"/>
  <c r="J129" i="7" s="1"/>
  <c r="J66" i="7" s="1"/>
  <c r="BI130" i="7"/>
  <c r="BH130" i="7"/>
  <c r="BG130" i="7"/>
  <c r="BF130" i="7"/>
  <c r="T130" i="7"/>
  <c r="T129" i="7" s="1"/>
  <c r="R130" i="7"/>
  <c r="R129" i="7" s="1"/>
  <c r="P130" i="7"/>
  <c r="P129" i="7" s="1"/>
  <c r="J130" i="7"/>
  <c r="BE130" i="7" s="1"/>
  <c r="BK128" i="7"/>
  <c r="BI128" i="7"/>
  <c r="BH128" i="7"/>
  <c r="BG128" i="7"/>
  <c r="BF128" i="7"/>
  <c r="T128" i="7"/>
  <c r="R128" i="7"/>
  <c r="P128" i="7"/>
  <c r="J128" i="7"/>
  <c r="BE128" i="7" s="1"/>
  <c r="BK127" i="7"/>
  <c r="BI127" i="7"/>
  <c r="BH127" i="7"/>
  <c r="BG127" i="7"/>
  <c r="BF127" i="7"/>
  <c r="T127" i="7"/>
  <c r="R127" i="7"/>
  <c r="P127" i="7"/>
  <c r="J127" i="7"/>
  <c r="BE127" i="7" s="1"/>
  <c r="BK125" i="7"/>
  <c r="BK124" i="7" s="1"/>
  <c r="J124" i="7" s="1"/>
  <c r="J64" i="7" s="1"/>
  <c r="BI125" i="7"/>
  <c r="BH125" i="7"/>
  <c r="BG125" i="7"/>
  <c r="BF125" i="7"/>
  <c r="T125" i="7"/>
  <c r="R125" i="7"/>
  <c r="R124" i="7" s="1"/>
  <c r="P125" i="7"/>
  <c r="P124" i="7" s="1"/>
  <c r="J125" i="7"/>
  <c r="BE125" i="7" s="1"/>
  <c r="T124" i="7"/>
  <c r="BK122" i="7"/>
  <c r="BI122" i="7"/>
  <c r="BH122" i="7"/>
  <c r="BG122" i="7"/>
  <c r="BF122" i="7"/>
  <c r="T122" i="7"/>
  <c r="R122" i="7"/>
  <c r="P122" i="7"/>
  <c r="J122" i="7"/>
  <c r="BE122" i="7" s="1"/>
  <c r="BK121" i="7"/>
  <c r="BI121" i="7"/>
  <c r="BH121" i="7"/>
  <c r="BG121" i="7"/>
  <c r="BF121" i="7"/>
  <c r="T121" i="7"/>
  <c r="R121" i="7"/>
  <c r="P121" i="7"/>
  <c r="J121" i="7"/>
  <c r="BE121" i="7" s="1"/>
  <c r="BK119" i="7"/>
  <c r="BI119" i="7"/>
  <c r="BH119" i="7"/>
  <c r="BG119" i="7"/>
  <c r="BF119" i="7"/>
  <c r="T119" i="7"/>
  <c r="R119" i="7"/>
  <c r="P119" i="7"/>
  <c r="J119" i="7"/>
  <c r="BE119" i="7" s="1"/>
  <c r="BK117" i="7"/>
  <c r="BI117" i="7"/>
  <c r="BH117" i="7"/>
  <c r="BG117" i="7"/>
  <c r="BF117" i="7"/>
  <c r="T117" i="7"/>
  <c r="R117" i="7"/>
  <c r="P117" i="7"/>
  <c r="J117" i="7"/>
  <c r="BE117" i="7" s="1"/>
  <c r="BK116" i="7"/>
  <c r="BI116" i="7"/>
  <c r="BH116" i="7"/>
  <c r="BG116" i="7"/>
  <c r="BF116" i="7"/>
  <c r="T116" i="7"/>
  <c r="R116" i="7"/>
  <c r="P116" i="7"/>
  <c r="J116" i="7"/>
  <c r="BE116" i="7" s="1"/>
  <c r="BK114" i="7"/>
  <c r="BI114" i="7"/>
  <c r="BH114" i="7"/>
  <c r="BG114" i="7"/>
  <c r="BF114" i="7"/>
  <c r="T114" i="7"/>
  <c r="R114" i="7"/>
  <c r="P114" i="7"/>
  <c r="J114" i="7"/>
  <c r="BE114" i="7" s="1"/>
  <c r="BK112" i="7"/>
  <c r="BI112" i="7"/>
  <c r="BH112" i="7"/>
  <c r="BG112" i="7"/>
  <c r="BF112" i="7"/>
  <c r="T112" i="7"/>
  <c r="R112" i="7"/>
  <c r="P112" i="7"/>
  <c r="J112" i="7"/>
  <c r="BE112" i="7" s="1"/>
  <c r="BK111" i="7"/>
  <c r="BI111" i="7"/>
  <c r="BH111" i="7"/>
  <c r="BG111" i="7"/>
  <c r="BF111" i="7"/>
  <c r="T111" i="7"/>
  <c r="R111" i="7"/>
  <c r="P111" i="7"/>
  <c r="J111" i="7"/>
  <c r="BE111" i="7" s="1"/>
  <c r="BK109" i="7"/>
  <c r="BI109" i="7"/>
  <c r="BH109" i="7"/>
  <c r="BG109" i="7"/>
  <c r="BF109" i="7"/>
  <c r="T109" i="7"/>
  <c r="R109" i="7"/>
  <c r="P109" i="7"/>
  <c r="J109" i="7"/>
  <c r="BE109" i="7" s="1"/>
  <c r="BK107" i="7"/>
  <c r="BI107" i="7"/>
  <c r="BH107" i="7"/>
  <c r="BG107" i="7"/>
  <c r="BF107" i="7"/>
  <c r="T107" i="7"/>
  <c r="R107" i="7"/>
  <c r="P107" i="7"/>
  <c r="J107" i="7"/>
  <c r="BE107" i="7" s="1"/>
  <c r="BK105" i="7"/>
  <c r="BI105" i="7"/>
  <c r="BH105" i="7"/>
  <c r="BG105" i="7"/>
  <c r="BF105" i="7"/>
  <c r="T105" i="7"/>
  <c r="R105" i="7"/>
  <c r="P105" i="7"/>
  <c r="J105" i="7"/>
  <c r="BE105" i="7" s="1"/>
  <c r="BK103" i="7"/>
  <c r="BI103" i="7"/>
  <c r="BH103" i="7"/>
  <c r="BG103" i="7"/>
  <c r="BF103" i="7"/>
  <c r="T103" i="7"/>
  <c r="R103" i="7"/>
  <c r="P103" i="7"/>
  <c r="J103" i="7"/>
  <c r="BE103" i="7" s="1"/>
  <c r="BK101" i="7"/>
  <c r="BI101" i="7"/>
  <c r="BH101" i="7"/>
  <c r="BG101" i="7"/>
  <c r="BF101" i="7"/>
  <c r="T101" i="7"/>
  <c r="R101" i="7"/>
  <c r="P101" i="7"/>
  <c r="J101" i="7"/>
  <c r="BE101" i="7" s="1"/>
  <c r="BK99" i="7"/>
  <c r="BI99" i="7"/>
  <c r="BH99" i="7"/>
  <c r="BG99" i="7"/>
  <c r="BF99" i="7"/>
  <c r="T99" i="7"/>
  <c r="R99" i="7"/>
  <c r="P99" i="7"/>
  <c r="J99" i="7"/>
  <c r="BE99" i="7" s="1"/>
  <c r="BK98" i="7"/>
  <c r="BI98" i="7"/>
  <c r="BH98" i="7"/>
  <c r="BG98" i="7"/>
  <c r="BF98" i="7"/>
  <c r="T98" i="7"/>
  <c r="R98" i="7"/>
  <c r="P98" i="7"/>
  <c r="J98" i="7"/>
  <c r="BE98" i="7" s="1"/>
  <c r="BK95" i="7"/>
  <c r="BI95" i="7"/>
  <c r="BH95" i="7"/>
  <c r="BG95" i="7"/>
  <c r="BF95" i="7"/>
  <c r="T95" i="7"/>
  <c r="R95" i="7"/>
  <c r="P95" i="7"/>
  <c r="J95" i="7"/>
  <c r="BE95" i="7" s="1"/>
  <c r="BK93" i="7"/>
  <c r="BI93" i="7"/>
  <c r="BH93" i="7"/>
  <c r="BG93" i="7"/>
  <c r="BF93" i="7"/>
  <c r="T93" i="7"/>
  <c r="T92" i="7" s="1"/>
  <c r="R93" i="7"/>
  <c r="P93" i="7"/>
  <c r="P92" i="7" s="1"/>
  <c r="J93" i="7"/>
  <c r="BE93" i="7" s="1"/>
  <c r="J86" i="7"/>
  <c r="F86" i="7"/>
  <c r="F84" i="7"/>
  <c r="E82" i="7"/>
  <c r="J55" i="7"/>
  <c r="F55" i="7"/>
  <c r="F53" i="7"/>
  <c r="E51" i="7"/>
  <c r="J20" i="7"/>
  <c r="E20" i="7"/>
  <c r="F87" i="7" s="1"/>
  <c r="J19" i="7"/>
  <c r="J14" i="7"/>
  <c r="J84" i="7" s="1"/>
  <c r="E7" i="7"/>
  <c r="E47" i="7" s="1"/>
  <c r="BK88" i="4"/>
  <c r="BI88" i="4"/>
  <c r="BH88" i="4"/>
  <c r="BG88" i="4"/>
  <c r="BF88" i="4"/>
  <c r="T88" i="4"/>
  <c r="T86" i="4" s="1"/>
  <c r="T85" i="4" s="1"/>
  <c r="R88" i="4"/>
  <c r="P88" i="4"/>
  <c r="J88" i="4"/>
  <c r="BE88" i="4" s="1"/>
  <c r="BK87" i="4"/>
  <c r="BI87" i="4"/>
  <c r="BH87" i="4"/>
  <c r="BG87" i="4"/>
  <c r="BF87" i="4"/>
  <c r="T87" i="4"/>
  <c r="R87" i="4"/>
  <c r="R86" i="4" s="1"/>
  <c r="R85" i="4" s="1"/>
  <c r="P87" i="4"/>
  <c r="P86" i="4" s="1"/>
  <c r="P85" i="4" s="1"/>
  <c r="J87" i="4"/>
  <c r="BE87" i="4" s="1"/>
  <c r="J80" i="4"/>
  <c r="F80" i="4"/>
  <c r="F78" i="4"/>
  <c r="E76" i="4"/>
  <c r="J55" i="4"/>
  <c r="F55" i="4"/>
  <c r="F53" i="4"/>
  <c r="E51" i="4"/>
  <c r="J20" i="4"/>
  <c r="E20" i="4"/>
  <c r="F81" i="4" s="1"/>
  <c r="J19" i="4"/>
  <c r="J14" i="4"/>
  <c r="J78" i="4" s="1"/>
  <c r="E7" i="4"/>
  <c r="E47" i="4" s="1"/>
  <c r="BK111" i="3"/>
  <c r="BK110" i="3" s="1"/>
  <c r="J110" i="3" s="1"/>
  <c r="J63" i="3" s="1"/>
  <c r="BI111" i="3"/>
  <c r="BH111" i="3"/>
  <c r="BG111" i="3"/>
  <c r="BF111" i="3"/>
  <c r="T111" i="3"/>
  <c r="T110" i="3" s="1"/>
  <c r="R111" i="3"/>
  <c r="R110" i="3" s="1"/>
  <c r="P111" i="3"/>
  <c r="J111" i="3"/>
  <c r="BE111" i="3" s="1"/>
  <c r="P110" i="3"/>
  <c r="BK109" i="3"/>
  <c r="BI109" i="3"/>
  <c r="BH109" i="3"/>
  <c r="BG109" i="3"/>
  <c r="BF109" i="3"/>
  <c r="T109" i="3"/>
  <c r="R109" i="3"/>
  <c r="P109" i="3"/>
  <c r="J109" i="3"/>
  <c r="BE109" i="3" s="1"/>
  <c r="BK108" i="3"/>
  <c r="BI108" i="3"/>
  <c r="BH108" i="3"/>
  <c r="BG108" i="3"/>
  <c r="BF108" i="3"/>
  <c r="T108" i="3"/>
  <c r="R108" i="3"/>
  <c r="P108" i="3"/>
  <c r="J108" i="3"/>
  <c r="BE108" i="3" s="1"/>
  <c r="BK106" i="3"/>
  <c r="BI106" i="3"/>
  <c r="BH106" i="3"/>
  <c r="BG106" i="3"/>
  <c r="BF106" i="3"/>
  <c r="T106" i="3"/>
  <c r="R106" i="3"/>
  <c r="P106" i="3"/>
  <c r="J106" i="3"/>
  <c r="BE106" i="3" s="1"/>
  <c r="BK105" i="3"/>
  <c r="BI105" i="3"/>
  <c r="BH105" i="3"/>
  <c r="BG105" i="3"/>
  <c r="BF105" i="3"/>
  <c r="T105" i="3"/>
  <c r="R105" i="3"/>
  <c r="P105" i="3"/>
  <c r="J105" i="3"/>
  <c r="BE105" i="3" s="1"/>
  <c r="BK104" i="3"/>
  <c r="BI104" i="3"/>
  <c r="BH104" i="3"/>
  <c r="BG104" i="3"/>
  <c r="BF104" i="3"/>
  <c r="T104" i="3"/>
  <c r="R104" i="3"/>
  <c r="P104" i="3"/>
  <c r="J104" i="3"/>
  <c r="BE104" i="3" s="1"/>
  <c r="BK102" i="3"/>
  <c r="BI102" i="3"/>
  <c r="BH102" i="3"/>
  <c r="BG102" i="3"/>
  <c r="BF102" i="3"/>
  <c r="T102" i="3"/>
  <c r="R102" i="3"/>
  <c r="P102" i="3"/>
  <c r="BE102" i="3"/>
  <c r="BK101" i="3"/>
  <c r="BI101" i="3"/>
  <c r="BH101" i="3"/>
  <c r="BG101" i="3"/>
  <c r="BF101" i="3"/>
  <c r="T101" i="3"/>
  <c r="R101" i="3"/>
  <c r="P101" i="3"/>
  <c r="J101" i="3"/>
  <c r="BE101" i="3" s="1"/>
  <c r="BK100" i="3"/>
  <c r="BI100" i="3"/>
  <c r="BH100" i="3"/>
  <c r="BG100" i="3"/>
  <c r="BF100" i="3"/>
  <c r="T100" i="3"/>
  <c r="R100" i="3"/>
  <c r="P100" i="3"/>
  <c r="J100" i="3"/>
  <c r="BE100" i="3" s="1"/>
  <c r="BK99" i="3"/>
  <c r="BI99" i="3"/>
  <c r="BH99" i="3"/>
  <c r="BG99" i="3"/>
  <c r="BF99" i="3"/>
  <c r="T99" i="3"/>
  <c r="R99" i="3"/>
  <c r="P99" i="3"/>
  <c r="J99" i="3"/>
  <c r="BE99" i="3" s="1"/>
  <c r="BK98" i="3"/>
  <c r="BI98" i="3"/>
  <c r="BH98" i="3"/>
  <c r="BG98" i="3"/>
  <c r="BF98" i="3"/>
  <c r="T98" i="3"/>
  <c r="R98" i="3"/>
  <c r="P98" i="3"/>
  <c r="J98" i="3"/>
  <c r="BE98" i="3" s="1"/>
  <c r="BK97" i="3"/>
  <c r="BI97" i="3"/>
  <c r="BH97" i="3"/>
  <c r="BG97" i="3"/>
  <c r="BF97" i="3"/>
  <c r="T97" i="3"/>
  <c r="R97" i="3"/>
  <c r="P97" i="3"/>
  <c r="P96" i="3" s="1"/>
  <c r="J97" i="3"/>
  <c r="BE97" i="3" s="1"/>
  <c r="BK95" i="3"/>
  <c r="BI95" i="3"/>
  <c r="BH95" i="3"/>
  <c r="BG95" i="3"/>
  <c r="BF95" i="3"/>
  <c r="T95" i="3"/>
  <c r="R95" i="3"/>
  <c r="P95" i="3"/>
  <c r="J95" i="3"/>
  <c r="BE95" i="3" s="1"/>
  <c r="BK94" i="3"/>
  <c r="BI94" i="3"/>
  <c r="BH94" i="3"/>
  <c r="BG94" i="3"/>
  <c r="BF94" i="3"/>
  <c r="T94" i="3"/>
  <c r="R94" i="3"/>
  <c r="P94" i="3"/>
  <c r="J94" i="3"/>
  <c r="BE94" i="3" s="1"/>
  <c r="BK93" i="3"/>
  <c r="BI93" i="3"/>
  <c r="BH93" i="3"/>
  <c r="BG93" i="3"/>
  <c r="BF93" i="3"/>
  <c r="BE93" i="3"/>
  <c r="T93" i="3"/>
  <c r="R93" i="3"/>
  <c r="P93" i="3"/>
  <c r="BK92" i="3"/>
  <c r="BI92" i="3"/>
  <c r="BH92" i="3"/>
  <c r="BG92" i="3"/>
  <c r="BF92" i="3"/>
  <c r="T92" i="3"/>
  <c r="R92" i="3"/>
  <c r="P92" i="3"/>
  <c r="J92" i="3"/>
  <c r="BE92" i="3" s="1"/>
  <c r="BK91" i="3"/>
  <c r="BI91" i="3"/>
  <c r="BH91" i="3"/>
  <c r="BG91" i="3"/>
  <c r="BF91" i="3"/>
  <c r="T91" i="3"/>
  <c r="R91" i="3"/>
  <c r="P91" i="3"/>
  <c r="J91" i="3"/>
  <c r="BE91" i="3" s="1"/>
  <c r="BK90" i="3"/>
  <c r="BI90" i="3"/>
  <c r="BH90" i="3"/>
  <c r="BG90" i="3"/>
  <c r="BF90" i="3"/>
  <c r="T90" i="3"/>
  <c r="T88" i="3" s="1"/>
  <c r="R90" i="3"/>
  <c r="P90" i="3"/>
  <c r="J90" i="3"/>
  <c r="BE90" i="3" s="1"/>
  <c r="BK89" i="3"/>
  <c r="BI89" i="3"/>
  <c r="BH89" i="3"/>
  <c r="BG89" i="3"/>
  <c r="BF89" i="3"/>
  <c r="T89" i="3"/>
  <c r="R89" i="3"/>
  <c r="P89" i="3"/>
  <c r="J89" i="3"/>
  <c r="BE89" i="3" s="1"/>
  <c r="BK87" i="3"/>
  <c r="BI87" i="3"/>
  <c r="BH87" i="3"/>
  <c r="BG87" i="3"/>
  <c r="BF87" i="3"/>
  <c r="T87" i="3"/>
  <c r="R87" i="3"/>
  <c r="P87" i="3"/>
  <c r="J87" i="3"/>
  <c r="BE87" i="3" s="1"/>
  <c r="BK86" i="3"/>
  <c r="BI86" i="3"/>
  <c r="BH86" i="3"/>
  <c r="BG86" i="3"/>
  <c r="BF86" i="3"/>
  <c r="T86" i="3"/>
  <c r="R86" i="3"/>
  <c r="P86" i="3"/>
  <c r="J86" i="3"/>
  <c r="BE86" i="3" s="1"/>
  <c r="J79" i="3"/>
  <c r="F79" i="3"/>
  <c r="F77" i="3"/>
  <c r="E75" i="3"/>
  <c r="J51" i="3"/>
  <c r="F51" i="3"/>
  <c r="F49" i="3"/>
  <c r="E47" i="3"/>
  <c r="J18" i="3"/>
  <c r="E18" i="3"/>
  <c r="F52" i="3" s="1"/>
  <c r="J17" i="3"/>
  <c r="J12" i="3"/>
  <c r="J49" i="3" s="1"/>
  <c r="E7" i="3"/>
  <c r="E73" i="3" s="1"/>
  <c r="L47" i="2"/>
  <c r="AM46" i="2"/>
  <c r="L46" i="2"/>
  <c r="AM44" i="2"/>
  <c r="L44" i="2"/>
  <c r="L42" i="2"/>
  <c r="L41" i="2"/>
  <c r="J29" i="19" l="1"/>
  <c r="P85" i="3"/>
  <c r="T85" i="3"/>
  <c r="P103" i="3"/>
  <c r="P107" i="3"/>
  <c r="R85" i="3"/>
  <c r="BK102" i="17"/>
  <c r="J102" i="17" s="1"/>
  <c r="J62" i="17" s="1"/>
  <c r="P87" i="17"/>
  <c r="P102" i="17"/>
  <c r="R111" i="17"/>
  <c r="T87" i="17"/>
  <c r="T102" i="17"/>
  <c r="T111" i="17"/>
  <c r="P192" i="10"/>
  <c r="T236" i="10"/>
  <c r="T280" i="10"/>
  <c r="R312" i="10"/>
  <c r="P112" i="12"/>
  <c r="P111" i="12" s="1"/>
  <c r="T182" i="12"/>
  <c r="R193" i="12"/>
  <c r="P209" i="12"/>
  <c r="T239" i="12"/>
  <c r="R121" i="14"/>
  <c r="T184" i="15"/>
  <c r="BK111" i="17"/>
  <c r="J111" i="17" s="1"/>
  <c r="J63" i="17" s="1"/>
  <c r="BK85" i="3"/>
  <c r="J85" i="3" s="1"/>
  <c r="J58" i="3" s="1"/>
  <c r="T207" i="10"/>
  <c r="T224" i="10"/>
  <c r="R224" i="10"/>
  <c r="T312" i="10"/>
  <c r="BK256" i="12"/>
  <c r="J256" i="12" s="1"/>
  <c r="J87" i="12" s="1"/>
  <c r="R102" i="17"/>
  <c r="J33" i="17"/>
  <c r="T134" i="10"/>
  <c r="T192" i="10"/>
  <c r="R192" i="10"/>
  <c r="P254" i="10"/>
  <c r="R209" i="12"/>
  <c r="P85" i="16"/>
  <c r="P84" i="16" s="1"/>
  <c r="P111" i="17"/>
  <c r="R107" i="3"/>
  <c r="T107" i="3"/>
  <c r="R245" i="10"/>
  <c r="P132" i="12"/>
  <c r="F33" i="17"/>
  <c r="R88" i="3"/>
  <c r="P88" i="3"/>
  <c r="R103" i="3"/>
  <c r="P97" i="7"/>
  <c r="R102" i="10"/>
  <c r="P102" i="10"/>
  <c r="P260" i="10"/>
  <c r="BK280" i="10"/>
  <c r="J280" i="10" s="1"/>
  <c r="J76" i="10" s="1"/>
  <c r="P292" i="10"/>
  <c r="R178" i="12"/>
  <c r="BK182" i="12"/>
  <c r="J182" i="12" s="1"/>
  <c r="J73" i="12" s="1"/>
  <c r="P215" i="12"/>
  <c r="T256" i="12"/>
  <c r="T250" i="12" s="1"/>
  <c r="BK179" i="13"/>
  <c r="J179" i="13" s="1"/>
  <c r="J77" i="13" s="1"/>
  <c r="BK198" i="15"/>
  <c r="J198" i="15" s="1"/>
  <c r="J70" i="15" s="1"/>
  <c r="R96" i="3"/>
  <c r="P226" i="12"/>
  <c r="R147" i="15"/>
  <c r="R87" i="17"/>
  <c r="BK87" i="17"/>
  <c r="BK86" i="17" s="1"/>
  <c r="J86" i="17" s="1"/>
  <c r="BK142" i="7"/>
  <c r="J142" i="7" s="1"/>
  <c r="J68" i="7" s="1"/>
  <c r="R107" i="10"/>
  <c r="BK134" i="10"/>
  <c r="J134" i="10" s="1"/>
  <c r="J64" i="10" s="1"/>
  <c r="R280" i="10"/>
  <c r="P251" i="12"/>
  <c r="T178" i="15"/>
  <c r="T198" i="15"/>
  <c r="J87" i="15"/>
  <c r="J77" i="3"/>
  <c r="F36" i="17"/>
  <c r="F35" i="17"/>
  <c r="F34" i="17"/>
  <c r="T138" i="14"/>
  <c r="R91" i="14"/>
  <c r="P115" i="14"/>
  <c r="F87" i="14"/>
  <c r="P158" i="14"/>
  <c r="T91" i="14"/>
  <c r="T115" i="14"/>
  <c r="R115" i="14"/>
  <c r="P121" i="14"/>
  <c r="P102" i="14"/>
  <c r="T109" i="14"/>
  <c r="R138" i="14"/>
  <c r="T154" i="14"/>
  <c r="R154" i="14"/>
  <c r="T102" i="14"/>
  <c r="BK109" i="14"/>
  <c r="J109" i="14" s="1"/>
  <c r="J63" i="14" s="1"/>
  <c r="P138" i="14"/>
  <c r="P91" i="14"/>
  <c r="T121" i="14"/>
  <c r="T90" i="14" s="1"/>
  <c r="P154" i="14"/>
  <c r="R109" i="14"/>
  <c r="P109" i="14"/>
  <c r="R158" i="14"/>
  <c r="T138" i="13"/>
  <c r="R138" i="13"/>
  <c r="P131" i="13"/>
  <c r="T131" i="13"/>
  <c r="T101" i="13"/>
  <c r="P114" i="13"/>
  <c r="P101" i="13"/>
  <c r="T156" i="13"/>
  <c r="T108" i="13"/>
  <c r="R114" i="13"/>
  <c r="P138" i="13"/>
  <c r="P119" i="13"/>
  <c r="T142" i="13"/>
  <c r="R108" i="13"/>
  <c r="P108" i="13"/>
  <c r="T119" i="13"/>
  <c r="R119" i="13"/>
  <c r="R156" i="13"/>
  <c r="P166" i="13"/>
  <c r="P179" i="13"/>
  <c r="R131" i="13"/>
  <c r="P142" i="13"/>
  <c r="P145" i="13"/>
  <c r="P171" i="13"/>
  <c r="R101" i="13"/>
  <c r="BK108" i="13"/>
  <c r="J108" i="13" s="1"/>
  <c r="J63" i="13" s="1"/>
  <c r="BK138" i="13"/>
  <c r="J138" i="13" s="1"/>
  <c r="J68" i="13" s="1"/>
  <c r="R166" i="13"/>
  <c r="R179" i="13"/>
  <c r="R289" i="11"/>
  <c r="R187" i="11"/>
  <c r="P145" i="11"/>
  <c r="T248" i="11"/>
  <c r="T96" i="11"/>
  <c r="P248" i="11"/>
  <c r="T145" i="11"/>
  <c r="T187" i="11"/>
  <c r="P96" i="11"/>
  <c r="R106" i="11"/>
  <c r="P289" i="11"/>
  <c r="BK248" i="11"/>
  <c r="P106" i="11"/>
  <c r="R114" i="9"/>
  <c r="BK119" i="9"/>
  <c r="J119" i="9" s="1"/>
  <c r="J68" i="9" s="1"/>
  <c r="R124" i="9"/>
  <c r="T124" i="9"/>
  <c r="BK139" i="9"/>
  <c r="J139" i="9" s="1"/>
  <c r="J71" i="9" s="1"/>
  <c r="R144" i="9"/>
  <c r="T114" i="9"/>
  <c r="P114" i="9"/>
  <c r="T111" i="9"/>
  <c r="R139" i="9"/>
  <c r="BK101" i="9"/>
  <c r="R111" i="9"/>
  <c r="P139" i="9"/>
  <c r="R101" i="9"/>
  <c r="P101" i="9"/>
  <c r="R130" i="9"/>
  <c r="P130" i="9"/>
  <c r="BK130" i="9"/>
  <c r="J130" i="9" s="1"/>
  <c r="J70" i="9" s="1"/>
  <c r="T144" i="9"/>
  <c r="T101" i="9"/>
  <c r="P119" i="9"/>
  <c r="T130" i="9"/>
  <c r="P95" i="9"/>
  <c r="T119" i="9"/>
  <c r="R119" i="9"/>
  <c r="R97" i="7"/>
  <c r="R131" i="7"/>
  <c r="P142" i="7"/>
  <c r="T97" i="7"/>
  <c r="T126" i="7"/>
  <c r="T131" i="7"/>
  <c r="R142" i="7"/>
  <c r="BK131" i="7"/>
  <c r="J131" i="7" s="1"/>
  <c r="J67" i="7" s="1"/>
  <c r="BK126" i="7"/>
  <c r="J126" i="7" s="1"/>
  <c r="J65" i="7" s="1"/>
  <c r="R92" i="7"/>
  <c r="R126" i="7"/>
  <c r="P126" i="7"/>
  <c r="BK107" i="3"/>
  <c r="J107" i="3" s="1"/>
  <c r="J62" i="3" s="1"/>
  <c r="BK96" i="11"/>
  <c r="J96" i="11" s="1"/>
  <c r="J64" i="11" s="1"/>
  <c r="BK162" i="12"/>
  <c r="BK215" i="12"/>
  <c r="J215" i="12" s="1"/>
  <c r="J79" i="12" s="1"/>
  <c r="BK114" i="13"/>
  <c r="J114" i="13" s="1"/>
  <c r="J64" i="13" s="1"/>
  <c r="BK145" i="13"/>
  <c r="J145" i="13" s="1"/>
  <c r="J71" i="13" s="1"/>
  <c r="BK171" i="13"/>
  <c r="J171" i="13" s="1"/>
  <c r="J75" i="13" s="1"/>
  <c r="BK156" i="13"/>
  <c r="J156" i="13" s="1"/>
  <c r="J72" i="13" s="1"/>
  <c r="BK166" i="13"/>
  <c r="J166" i="13" s="1"/>
  <c r="J74" i="13" s="1"/>
  <c r="BK138" i="14"/>
  <c r="J138" i="14" s="1"/>
  <c r="J66" i="14" s="1"/>
  <c r="BK115" i="14"/>
  <c r="J115" i="14" s="1"/>
  <c r="J64" i="14" s="1"/>
  <c r="BK178" i="15"/>
  <c r="J178" i="15" s="1"/>
  <c r="J66" i="15" s="1"/>
  <c r="BK194" i="15"/>
  <c r="J194" i="15" s="1"/>
  <c r="J69" i="15" s="1"/>
  <c r="BK141" i="15"/>
  <c r="BK187" i="11"/>
  <c r="J187" i="11" s="1"/>
  <c r="J67" i="11" s="1"/>
  <c r="J93" i="11"/>
  <c r="J62" i="11" s="1"/>
  <c r="BK92" i="11"/>
  <c r="J92" i="11" s="1"/>
  <c r="J61" i="11" s="1"/>
  <c r="BK292" i="10"/>
  <c r="J292" i="10" s="1"/>
  <c r="J77" i="10" s="1"/>
  <c r="BK224" i="10"/>
  <c r="J224" i="10" s="1"/>
  <c r="J71" i="10" s="1"/>
  <c r="BK260" i="10"/>
  <c r="J260" i="10" s="1"/>
  <c r="J75" i="10" s="1"/>
  <c r="BK245" i="10"/>
  <c r="J245" i="10" s="1"/>
  <c r="J73" i="10" s="1"/>
  <c r="BK157" i="10"/>
  <c r="J157" i="10" s="1"/>
  <c r="J65" i="10" s="1"/>
  <c r="BK168" i="10"/>
  <c r="J168" i="10" s="1"/>
  <c r="J66" i="10" s="1"/>
  <c r="F32" i="3"/>
  <c r="BK88" i="3"/>
  <c r="J88" i="3" s="1"/>
  <c r="J59" i="3" s="1"/>
  <c r="BK86" i="4"/>
  <c r="BK103" i="3"/>
  <c r="J103" i="3" s="1"/>
  <c r="J61" i="3" s="1"/>
  <c r="J30" i="3"/>
  <c r="BK116" i="16"/>
  <c r="J116" i="16" s="1"/>
  <c r="J62" i="16" s="1"/>
  <c r="F34" i="16"/>
  <c r="F32" i="16"/>
  <c r="J33" i="16"/>
  <c r="BK85" i="16"/>
  <c r="J85" i="16" s="1"/>
  <c r="J61" i="16" s="1"/>
  <c r="F36" i="16"/>
  <c r="BK201" i="15"/>
  <c r="J201" i="15" s="1"/>
  <c r="J71" i="15" s="1"/>
  <c r="BK184" i="15"/>
  <c r="J184" i="15" s="1"/>
  <c r="J68" i="15" s="1"/>
  <c r="BK174" i="15"/>
  <c r="J174" i="15" s="1"/>
  <c r="J65" i="15" s="1"/>
  <c r="BK159" i="15"/>
  <c r="J159" i="15" s="1"/>
  <c r="J64" i="15" s="1"/>
  <c r="BK147" i="15"/>
  <c r="J147" i="15" s="1"/>
  <c r="J63" i="15" s="1"/>
  <c r="F33" i="15"/>
  <c r="F36" i="15"/>
  <c r="BK94" i="15"/>
  <c r="J94" i="15" s="1"/>
  <c r="J61" i="15" s="1"/>
  <c r="F34" i="15"/>
  <c r="BK158" i="14"/>
  <c r="J158" i="14" s="1"/>
  <c r="J68" i="14" s="1"/>
  <c r="BK154" i="14"/>
  <c r="J154" i="14" s="1"/>
  <c r="J67" i="14" s="1"/>
  <c r="BK121" i="14"/>
  <c r="J121" i="14" s="1"/>
  <c r="J65" i="14" s="1"/>
  <c r="BK102" i="14"/>
  <c r="J102" i="14" s="1"/>
  <c r="J62" i="14" s="1"/>
  <c r="J33" i="14"/>
  <c r="BK91" i="14"/>
  <c r="J91" i="14" s="1"/>
  <c r="J61" i="14" s="1"/>
  <c r="F36" i="14"/>
  <c r="BK142" i="13"/>
  <c r="BK119" i="13"/>
  <c r="J119" i="13" s="1"/>
  <c r="J66" i="13" s="1"/>
  <c r="F35" i="13"/>
  <c r="F36" i="13"/>
  <c r="J32" i="13"/>
  <c r="J33" i="13"/>
  <c r="BK101" i="13"/>
  <c r="J101" i="13" s="1"/>
  <c r="J62" i="13" s="1"/>
  <c r="F34" i="13"/>
  <c r="F34" i="3"/>
  <c r="F33" i="3"/>
  <c r="BK251" i="12"/>
  <c r="BK239" i="12"/>
  <c r="J239" i="12" s="1"/>
  <c r="J83" i="12" s="1"/>
  <c r="J33" i="12"/>
  <c r="BK178" i="12"/>
  <c r="J178" i="12" s="1"/>
  <c r="J72" i="12" s="1"/>
  <c r="BK132" i="12"/>
  <c r="J132" i="12" s="1"/>
  <c r="J65" i="12" s="1"/>
  <c r="BK149" i="12"/>
  <c r="J149" i="12" s="1"/>
  <c r="J66" i="12" s="1"/>
  <c r="BK289" i="11"/>
  <c r="J289" i="11" s="1"/>
  <c r="J69" i="11" s="1"/>
  <c r="BK145" i="11"/>
  <c r="J145" i="11" s="1"/>
  <c r="J66" i="11" s="1"/>
  <c r="BK106" i="11"/>
  <c r="F35" i="11"/>
  <c r="F36" i="11"/>
  <c r="BK236" i="10"/>
  <c r="J236" i="10" s="1"/>
  <c r="J72" i="10" s="1"/>
  <c r="BK207" i="10"/>
  <c r="J207" i="10" s="1"/>
  <c r="J70" i="10" s="1"/>
  <c r="J33" i="4"/>
  <c r="F33" i="4"/>
  <c r="F35" i="4"/>
  <c r="F34" i="4"/>
  <c r="BK124" i="9"/>
  <c r="J124" i="9" s="1"/>
  <c r="J69" i="9" s="1"/>
  <c r="F35" i="9"/>
  <c r="F34" i="9"/>
  <c r="F36" i="7"/>
  <c r="BK97" i="7"/>
  <c r="J97" i="7" s="1"/>
  <c r="J63" i="7" s="1"/>
  <c r="F34" i="7"/>
  <c r="F33" i="7"/>
  <c r="BK92" i="7"/>
  <c r="F56" i="10"/>
  <c r="E47" i="13"/>
  <c r="F56" i="16"/>
  <c r="E45" i="3"/>
  <c r="E72" i="4"/>
  <c r="E82" i="9"/>
  <c r="E97" i="12"/>
  <c r="J93" i="13"/>
  <c r="F56" i="17"/>
  <c r="J53" i="12"/>
  <c r="E47" i="15"/>
  <c r="E78" i="7"/>
  <c r="E79" i="11"/>
  <c r="F56" i="15"/>
  <c r="J88" i="9"/>
  <c r="E88" i="10"/>
  <c r="F96" i="13"/>
  <c r="F32" i="4"/>
  <c r="J53" i="4"/>
  <c r="R84" i="4"/>
  <c r="J32" i="7"/>
  <c r="F32" i="7"/>
  <c r="F30" i="3"/>
  <c r="F31" i="3"/>
  <c r="BK96" i="3"/>
  <c r="J96" i="3" s="1"/>
  <c r="J60" i="3" s="1"/>
  <c r="T96" i="3"/>
  <c r="J33" i="10"/>
  <c r="F80" i="3"/>
  <c r="J32" i="4"/>
  <c r="J31" i="3"/>
  <c r="T103" i="3"/>
  <c r="P84" i="4"/>
  <c r="F36" i="4"/>
  <c r="T84" i="4"/>
  <c r="F35" i="7"/>
  <c r="J33" i="7"/>
  <c r="T191" i="10"/>
  <c r="R91" i="7"/>
  <c r="R90" i="7" s="1"/>
  <c r="J106" i="11"/>
  <c r="J65" i="11" s="1"/>
  <c r="F56" i="4"/>
  <c r="T91" i="7"/>
  <c r="T90" i="7" s="1"/>
  <c r="P131" i="7"/>
  <c r="P91" i="7" s="1"/>
  <c r="P90" i="7" s="1"/>
  <c r="F91" i="9"/>
  <c r="F56" i="9"/>
  <c r="J32" i="9"/>
  <c r="F32" i="9"/>
  <c r="J33" i="9"/>
  <c r="F33" i="9"/>
  <c r="J96" i="9"/>
  <c r="J62" i="9" s="1"/>
  <c r="BK95" i="9"/>
  <c r="J102" i="10"/>
  <c r="J62" i="10" s="1"/>
  <c r="F36" i="10"/>
  <c r="F33" i="10"/>
  <c r="T107" i="10"/>
  <c r="T168" i="10"/>
  <c r="J32" i="11"/>
  <c r="F36" i="9"/>
  <c r="J53" i="10"/>
  <c r="J32" i="10"/>
  <c r="F32" i="10"/>
  <c r="R134" i="10"/>
  <c r="P134" i="10"/>
  <c r="T157" i="10"/>
  <c r="T101" i="10" s="1"/>
  <c r="T100" i="10" s="1"/>
  <c r="P236" i="10"/>
  <c r="F32" i="11"/>
  <c r="R96" i="11"/>
  <c r="J33" i="11"/>
  <c r="T106" i="11"/>
  <c r="F56" i="7"/>
  <c r="R95" i="9"/>
  <c r="F34" i="10"/>
  <c r="BK107" i="10"/>
  <c r="J107" i="10" s="1"/>
  <c r="J63" i="10" s="1"/>
  <c r="R157" i="10"/>
  <c r="R207" i="10"/>
  <c r="P207" i="10"/>
  <c r="P191" i="10" s="1"/>
  <c r="P280" i="10"/>
  <c r="P312" i="10"/>
  <c r="F34" i="11"/>
  <c r="J53" i="7"/>
  <c r="F35" i="10"/>
  <c r="P107" i="10"/>
  <c r="R168" i="10"/>
  <c r="R101" i="10" s="1"/>
  <c r="P168" i="10"/>
  <c r="BK192" i="10"/>
  <c r="R260" i="10"/>
  <c r="R292" i="10"/>
  <c r="F88" i="11"/>
  <c r="F56" i="11"/>
  <c r="F33" i="11"/>
  <c r="R145" i="11"/>
  <c r="R248" i="11"/>
  <c r="F36" i="12"/>
  <c r="J53" i="11"/>
  <c r="P187" i="11"/>
  <c r="T112" i="12"/>
  <c r="T111" i="12" s="1"/>
  <c r="F35" i="12"/>
  <c r="R149" i="12"/>
  <c r="R111" i="12" s="1"/>
  <c r="BK161" i="12"/>
  <c r="J161" i="12" s="1"/>
  <c r="J69" i="12" s="1"/>
  <c r="J162" i="12"/>
  <c r="J70" i="12" s="1"/>
  <c r="T289" i="11"/>
  <c r="J32" i="12"/>
  <c r="F32" i="12"/>
  <c r="F33" i="12"/>
  <c r="BK112" i="12"/>
  <c r="F34" i="12"/>
  <c r="T132" i="12"/>
  <c r="R162" i="12"/>
  <c r="T192" i="12"/>
  <c r="F56" i="12"/>
  <c r="R182" i="12"/>
  <c r="P182" i="12"/>
  <c r="P161" i="12" s="1"/>
  <c r="P110" i="12" s="1"/>
  <c r="P109" i="12" s="1"/>
  <c r="P193" i="12"/>
  <c r="P192" i="12" s="1"/>
  <c r="P225" i="12"/>
  <c r="P250" i="12"/>
  <c r="T162" i="12"/>
  <c r="T161" i="12" s="1"/>
  <c r="BK209" i="12"/>
  <c r="J209" i="12" s="1"/>
  <c r="J78" i="12" s="1"/>
  <c r="R239" i="12"/>
  <c r="R225" i="12" s="1"/>
  <c r="R250" i="12"/>
  <c r="R256" i="12"/>
  <c r="F32" i="13"/>
  <c r="BK193" i="12"/>
  <c r="R215" i="12"/>
  <c r="R192" i="12" s="1"/>
  <c r="BK226" i="12"/>
  <c r="T226" i="12"/>
  <c r="T225" i="12" s="1"/>
  <c r="J251" i="12"/>
  <c r="J86" i="12" s="1"/>
  <c r="BK250" i="12"/>
  <c r="J250" i="12" s="1"/>
  <c r="J85" i="12" s="1"/>
  <c r="J84" i="14"/>
  <c r="J53" i="14"/>
  <c r="J32" i="14"/>
  <c r="F32" i="14"/>
  <c r="J141" i="15"/>
  <c r="J62" i="15" s="1"/>
  <c r="R142" i="13"/>
  <c r="F33" i="14"/>
  <c r="F34" i="14"/>
  <c r="F33" i="13"/>
  <c r="BK131" i="13"/>
  <c r="J131" i="13" s="1"/>
  <c r="J67" i="13" s="1"/>
  <c r="R145" i="13"/>
  <c r="T166" i="13"/>
  <c r="R171" i="13"/>
  <c r="T114" i="13"/>
  <c r="T145" i="13"/>
  <c r="P156" i="13"/>
  <c r="T171" i="13"/>
  <c r="T179" i="13"/>
  <c r="E78" i="14"/>
  <c r="E47" i="14"/>
  <c r="F35" i="14"/>
  <c r="R102" i="14"/>
  <c r="J32" i="15"/>
  <c r="F32" i="15"/>
  <c r="J33" i="15"/>
  <c r="F35" i="15"/>
  <c r="R174" i="15"/>
  <c r="P178" i="15"/>
  <c r="P184" i="15"/>
  <c r="R194" i="15"/>
  <c r="P198" i="15"/>
  <c r="E47" i="16"/>
  <c r="F35" i="16"/>
  <c r="J32" i="17"/>
  <c r="F32" i="17"/>
  <c r="R94" i="15"/>
  <c r="T141" i="15"/>
  <c r="T159" i="15"/>
  <c r="R201" i="15"/>
  <c r="F33" i="16"/>
  <c r="T85" i="16"/>
  <c r="T84" i="16" s="1"/>
  <c r="E74" i="17"/>
  <c r="E47" i="17"/>
  <c r="T93" i="15"/>
  <c r="J32" i="16"/>
  <c r="P141" i="15"/>
  <c r="P159" i="15"/>
  <c r="P93" i="15" s="1"/>
  <c r="R116" i="16"/>
  <c r="R84" i="16" s="1"/>
  <c r="J78" i="16"/>
  <c r="J53" i="17"/>
  <c r="J38" i="19" l="1"/>
  <c r="AG69" i="2"/>
  <c r="AN69" i="2" s="1"/>
  <c r="P86" i="17"/>
  <c r="R84" i="3"/>
  <c r="R83" i="3" s="1"/>
  <c r="P84" i="3"/>
  <c r="P83" i="3" s="1"/>
  <c r="T86" i="17"/>
  <c r="R86" i="17"/>
  <c r="J29" i="17"/>
  <c r="AG68" i="2" s="1"/>
  <c r="AG63" i="2" s="1"/>
  <c r="J60" i="17"/>
  <c r="P90" i="14"/>
  <c r="J87" i="17"/>
  <c r="J61" i="17" s="1"/>
  <c r="AN68" i="2"/>
  <c r="R191" i="10"/>
  <c r="T84" i="3"/>
  <c r="T83" i="3" s="1"/>
  <c r="P100" i="9"/>
  <c r="P94" i="9" s="1"/>
  <c r="R161" i="12"/>
  <c r="R90" i="14"/>
  <c r="J142" i="13"/>
  <c r="J70" i="13" s="1"/>
  <c r="BK141" i="13"/>
  <c r="P141" i="13"/>
  <c r="R141" i="13"/>
  <c r="T141" i="13"/>
  <c r="R100" i="13"/>
  <c r="R99" i="13" s="1"/>
  <c r="P100" i="13"/>
  <c r="T100" i="13"/>
  <c r="J248" i="11"/>
  <c r="J68" i="11" s="1"/>
  <c r="T95" i="11"/>
  <c r="T91" i="11" s="1"/>
  <c r="P95" i="11"/>
  <c r="P91" i="11" s="1"/>
  <c r="T100" i="9"/>
  <c r="T94" i="9" s="1"/>
  <c r="J101" i="9"/>
  <c r="J65" i="9" s="1"/>
  <c r="BK100" i="9"/>
  <c r="R100" i="9"/>
  <c r="R94" i="9" s="1"/>
  <c r="BK91" i="7"/>
  <c r="BK90" i="7" s="1"/>
  <c r="J86" i="4"/>
  <c r="J62" i="4" s="1"/>
  <c r="BK85" i="4"/>
  <c r="J85" i="4" s="1"/>
  <c r="J61" i="4" s="1"/>
  <c r="BK95" i="11"/>
  <c r="BK91" i="11" s="1"/>
  <c r="J95" i="11"/>
  <c r="J91" i="11" s="1"/>
  <c r="J100" i="9"/>
  <c r="J64" i="9" s="1"/>
  <c r="J141" i="13"/>
  <c r="J69" i="13" s="1"/>
  <c r="J92" i="7"/>
  <c r="J62" i="7" s="1"/>
  <c r="BK84" i="16"/>
  <c r="J84" i="16" s="1"/>
  <c r="J60" i="16" s="1"/>
  <c r="BK93" i="15"/>
  <c r="J93" i="15" s="1"/>
  <c r="J60" i="15" s="1"/>
  <c r="BK90" i="14"/>
  <c r="J90" i="14" s="1"/>
  <c r="J60" i="14" s="1"/>
  <c r="J38" i="17"/>
  <c r="R110" i="12"/>
  <c r="R109" i="12" s="1"/>
  <c r="R93" i="15"/>
  <c r="J193" i="12"/>
  <c r="J76" i="12" s="1"/>
  <c r="BK192" i="12"/>
  <c r="J192" i="12" s="1"/>
  <c r="J75" i="12" s="1"/>
  <c r="J112" i="12"/>
  <c r="J63" i="12" s="1"/>
  <c r="BK111" i="12"/>
  <c r="J192" i="10"/>
  <c r="J69" i="10" s="1"/>
  <c r="BK191" i="10"/>
  <c r="J191" i="10" s="1"/>
  <c r="J68" i="10" s="1"/>
  <c r="J95" i="9"/>
  <c r="J61" i="9" s="1"/>
  <c r="W30" i="2"/>
  <c r="BK101" i="10"/>
  <c r="T110" i="12"/>
  <c r="T109" i="12" s="1"/>
  <c r="R100" i="10"/>
  <c r="J226" i="12"/>
  <c r="J82" i="12" s="1"/>
  <c r="BK225" i="12"/>
  <c r="J225" i="12" s="1"/>
  <c r="J81" i="12" s="1"/>
  <c r="BK100" i="13"/>
  <c r="BK84" i="3"/>
  <c r="P101" i="10"/>
  <c r="P100" i="10" s="1"/>
  <c r="R95" i="11"/>
  <c r="R91" i="11" s="1"/>
  <c r="J91" i="7" l="1"/>
  <c r="J61" i="7" s="1"/>
  <c r="P99" i="13"/>
  <c r="T99" i="13"/>
  <c r="J60" i="11"/>
  <c r="AG61" i="2" s="1"/>
  <c r="AN61" i="2" s="1"/>
  <c r="BK84" i="4"/>
  <c r="J84" i="4" s="1"/>
  <c r="J63" i="11"/>
  <c r="BK94" i="9"/>
  <c r="J94" i="9" s="1"/>
  <c r="J60" i="9" s="1"/>
  <c r="J29" i="16"/>
  <c r="AG67" i="2" s="1"/>
  <c r="AN67" i="2" s="1"/>
  <c r="J29" i="15"/>
  <c r="AG66" i="2" s="1"/>
  <c r="AN66" i="2" s="1"/>
  <c r="J29" i="14"/>
  <c r="J38" i="14" s="1"/>
  <c r="J29" i="11"/>
  <c r="J38" i="11" s="1"/>
  <c r="J60" i="4"/>
  <c r="J29" i="4"/>
  <c r="J84" i="3"/>
  <c r="J57" i="3" s="1"/>
  <c r="BK83" i="3"/>
  <c r="J83" i="3" s="1"/>
  <c r="BK100" i="10"/>
  <c r="J100" i="10" s="1"/>
  <c r="J101" i="10"/>
  <c r="J61" i="10" s="1"/>
  <c r="W28" i="2"/>
  <c r="J38" i="15"/>
  <c r="J90" i="7"/>
  <c r="J100" i="13"/>
  <c r="J61" i="13" s="1"/>
  <c r="BK99" i="13"/>
  <c r="J99" i="13" s="1"/>
  <c r="J111" i="12"/>
  <c r="J62" i="12" s="1"/>
  <c r="BK110" i="12"/>
  <c r="J29" i="9" l="1"/>
  <c r="AG59" i="2" s="1"/>
  <c r="AN59" i="2" s="1"/>
  <c r="J38" i="16"/>
  <c r="AG65" i="2"/>
  <c r="AN65" i="2" s="1"/>
  <c r="W27" i="2"/>
  <c r="AK27" i="2"/>
  <c r="J60" i="13"/>
  <c r="J29" i="13"/>
  <c r="AN55" i="2"/>
  <c r="BK109" i="12"/>
  <c r="J109" i="12" s="1"/>
  <c r="J110" i="12"/>
  <c r="J61" i="12" s="1"/>
  <c r="J29" i="10"/>
  <c r="J60" i="10"/>
  <c r="AG54" i="2"/>
  <c r="J38" i="4"/>
  <c r="J56" i="3"/>
  <c r="J27" i="3"/>
  <c r="J60" i="7"/>
  <c r="J29" i="7"/>
  <c r="W29" i="2"/>
  <c r="W26" i="2"/>
  <c r="J38" i="9" l="1"/>
  <c r="AN58" i="2"/>
  <c r="J60" i="12"/>
  <c r="J29" i="12"/>
  <c r="J36" i="3"/>
  <c r="AG52" i="2"/>
  <c r="AG51" i="2" s="1"/>
  <c r="J38" i="7"/>
  <c r="AG57" i="2"/>
  <c r="AN57" i="2" s="1"/>
  <c r="AN56" i="2"/>
  <c r="J38" i="13"/>
  <c r="AG64" i="2"/>
  <c r="AK26" i="2"/>
  <c r="AN54" i="2"/>
  <c r="J38" i="10"/>
  <c r="AG60" i="2"/>
  <c r="AN60" i="2" s="1"/>
  <c r="AN52" i="2" l="1"/>
  <c r="J38" i="12"/>
  <c r="AG62" i="2"/>
  <c r="AN63" i="2" l="1"/>
  <c r="AN62" i="2"/>
  <c r="AG53" i="2"/>
  <c r="AN53" i="2" l="1"/>
  <c r="AK23" i="2" l="1"/>
  <c r="AK32" i="2" s="1"/>
  <c r="AN51" i="2"/>
</calcChain>
</file>

<file path=xl/sharedStrings.xml><?xml version="1.0" encoding="utf-8"?>
<sst xmlns="http://schemas.openxmlformats.org/spreadsheetml/2006/main" count="13726" uniqueCount="2654">
  <si>
    <t>Tento dokument byl exportován z Numbers. Všechny tabulky byly převedeny do pracovních listů Excel. Všechny ostatní objekty ze všech listů Numbers byly umístěny na samostatné pracovní listy. Je možné, že výpočty vzorců budou v aplikaci Excel odlišné.</t>
  </si>
  <si>
    <t>Název listu Numbers</t>
  </si>
  <si>
    <t>Název tabulky Numbers</t>
  </si>
  <si>
    <t>Název pracovního listu Excel</t>
  </si>
  <si>
    <t>Rekapitulace stavby</t>
  </si>
  <si>
    <t>Tabulka 1</t>
  </si>
  <si>
    <t>Export VZ</t>
  </si>
  <si>
    <t>List obsahuje:</t>
  </si>
  <si>
    <r>
      <rPr>
        <u/>
        <sz val="10"/>
        <color indexed="11"/>
        <rFont val="Trebuchet MS"/>
        <family val="2"/>
        <charset val="238"/>
      </rPr>
      <t>1) Rekapitulace stavby</t>
    </r>
  </si>
  <si>
    <r>
      <rPr>
        <u/>
        <sz val="10"/>
        <color indexed="11"/>
        <rFont val="Trebuchet MS"/>
        <family val="2"/>
        <charset val="238"/>
      </rPr>
      <t>2) Rekapitulace objektů stavby a soupisů prací</t>
    </r>
  </si>
  <si>
    <t>3.0</t>
  </si>
  <si>
    <t>ZAMOK</t>
  </si>
  <si>
    <t>False</t>
  </si>
  <si>
    <t>{25ad8eba-b72b-4afc-9a8c-c6ae92297a6e}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</si>
  <si>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</si>
  <si>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</si>
  <si>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</si>
  <si>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</si>
  <si>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</si>
  <si>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</si>
  <si>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</si>
  <si>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</si>
  <si>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318d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</si>
  <si>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</si>
  <si>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</si>
  <si>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</si>
  <si>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CC-CZ:</t>
  </si>
  <si>
    <t>Místo:</t>
  </si>
  <si>
    <t>ulice L. Zápotockého a Klikorkova</t>
  </si>
  <si>
    <t>Datum:</t>
  </si>
  <si>
    <t>Zadavatel:</t>
  </si>
  <si>
    <t>IČ:</t>
  </si>
  <si>
    <t>26110113</t>
  </si>
  <si>
    <t>Qarta architektura, s.r.o., Jindřišská 17, Praha 1</t>
  </si>
  <si>
    <t>DIČ:</t>
  </si>
  <si>
    <t>Uchazeč: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</si>
  <si>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</si>
  <si>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</si>
  <si>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</si>
  <si>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</si>
  <si>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</si>
  <si>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</si>
  <si>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</si>
  <si>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</si>
  <si>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</si>
  <si>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</si>
  <si>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</si>
  <si>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</si>
  <si>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</si>
  <si>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</si>
  <si>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</si>
  <si>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</si>
  <si>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</si>
  <si>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</si>
  <si>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</si>
  <si>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</si>
  <si>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</si>
  <si>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</si>
  <si>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</si>
  <si>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</si>
  <si>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</si>
  <si>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</si>
  <si>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</si>
  <si>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</si>
  <si>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</si>
  <si>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</si>
  <si>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</si>
  <si>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</si>
  <si>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</si>
  <si>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</si>
  <si>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</si>
  <si>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</si>
  <si>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</si>
  <si>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</si>
  <si>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</si>
  <si>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</si>
  <si>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</si>
  <si>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r>
      <rPr>
        <sz val="18"/>
        <color indexed="11"/>
        <rFont val="Wingdings 2"/>
        <family val="1"/>
        <charset val="2"/>
      </rPr>
      <t>/</t>
    </r>
  </si>
  <si>
    <t>318/000</t>
  </si>
  <si>
    <t>VRN</t>
  </si>
  <si>
    <t>VON</t>
  </si>
  <si>
    <t>1</t>
  </si>
  <si>
    <t>{69e957e9-6e27-49a3-8735-01bb2e0faa1f}</t>
  </si>
  <si>
    <t>2</t>
  </si>
  <si>
    <t>318/001</t>
  </si>
  <si>
    <t>Stavební a konstrukční část</t>
  </si>
  <si>
    <t>STA</t>
  </si>
  <si>
    <t>{7c6648c5-8f72-4f0e-863c-533c946ea605}</t>
  </si>
  <si>
    <t>01</t>
  </si>
  <si>
    <t>Zemní práce</t>
  </si>
  <si>
    <t>Soupis</t>
  </si>
  <si>
    <t>{3f863d7f-5cfe-45bc-b8f3-c2e931b319f2}</t>
  </si>
  <si>
    <t>02</t>
  </si>
  <si>
    <t>{afd6b74a-fca4-434a-af8d-63dfd3145a27}</t>
  </si>
  <si>
    <t>03</t>
  </si>
  <si>
    <t>{65801c52-0e20-4442-a279-cf8b8220ac47}</t>
  </si>
  <si>
    <t>04</t>
  </si>
  <si>
    <t>Prefabrikované a ocelové konstrukce</t>
  </si>
  <si>
    <t>{8236785f-0003-4ebd-9dbb-1ba5ea773b06}</t>
  </si>
  <si>
    <t>05</t>
  </si>
  <si>
    <t>{f7865be8-86be-42ea-96d0-e69eebe78a20}</t>
  </si>
  <si>
    <t>06</t>
  </si>
  <si>
    <t>Fasáda</t>
  </si>
  <si>
    <t>{ff512acf-4694-45d4-abc9-080a94aa1503}</t>
  </si>
  <si>
    <t>07</t>
  </si>
  <si>
    <t>Dokončovací práce</t>
  </si>
  <si>
    <t>{6ca0d3fc-7fbb-4065-b807-0a46cb791655}</t>
  </si>
  <si>
    <t>08</t>
  </si>
  <si>
    <t>Výrobky PSV</t>
  </si>
  <si>
    <t>{fa2549de-3048-4176-93f3-a1534dfe78aa}</t>
  </si>
  <si>
    <t>09</t>
  </si>
  <si>
    <t>Oplocení a venkovní plochy</t>
  </si>
  <si>
    <t>{b98f0955-b855-4d19-85bd-03cfd82f735a}</t>
  </si>
  <si>
    <t>318/002</t>
  </si>
  <si>
    <t>Profese PSV</t>
  </si>
  <si>
    <t>{f100c45f-fdda-4bbc-88a9-2f431a1a1b4d}</t>
  </si>
  <si>
    <t>ZTI</t>
  </si>
  <si>
    <t>{3d06841c-7027-444d-b6d0-b3142d4c1aca}</t>
  </si>
  <si>
    <t>UT</t>
  </si>
  <si>
    <t>{fac40f84-03bd-4276-9d6f-d853a7662c27}</t>
  </si>
  <si>
    <t>Silnoproud</t>
  </si>
  <si>
    <t>{67ad6314-ee61-4ee9-9c53-45a955261e89}</t>
  </si>
  <si>
    <t>Slaboproud</t>
  </si>
  <si>
    <t>{fdf86069-696e-4a88-aa72-45e2464c8c22}</t>
  </si>
  <si>
    <t>{18919835-73bb-4e15-b283-b6c53579959b}</t>
  </si>
  <si>
    <t>318-000 - VRN</t>
  </si>
  <si>
    <r>
      <rPr>
        <sz val="10"/>
        <color indexed="11"/>
        <rFont val="Trebuchet MS"/>
        <family val="2"/>
        <charset val="238"/>
      </rPr>
      <t>1) Krycí list soupisu</t>
    </r>
  </si>
  <si>
    <r>
      <rPr>
        <sz val="10"/>
        <color indexed="11"/>
        <rFont val="Trebuchet MS"/>
        <family val="2"/>
        <charset val="238"/>
      </rPr>
      <t>2) Rekapitulace</t>
    </r>
  </si>
  <si>
    <r>
      <rPr>
        <sz val="10"/>
        <color indexed="11"/>
        <rFont val="Trebuchet MS"/>
        <family val="2"/>
        <charset val="238"/>
      </rPr>
      <t>3) Soupis prací</t>
    </r>
  </si>
  <si>
    <t>Zpět na list:</t>
  </si>
  <si>
    <r>
      <rPr>
        <sz val="10"/>
        <color indexed="11"/>
        <rFont val="Trebuchet MS"/>
        <family val="2"/>
        <charset val="238"/>
      </rPr>
      <t>Rekapitulace stavby</t>
    </r>
  </si>
  <si>
    <t>KRYCÍ LIST SOUPISU</t>
  </si>
  <si>
    <t>Objekt:</t>
  </si>
  <si>
    <t>318/000 - VRN</t>
  </si>
  <si>
    <t xml:space="preserve">Celková cena díla musí obsahovat veškeré náklady nutné k provedení a předání funkčního díla tak, jak je požadováno zadavatelem v zadávacích podmínkách výběrového řízení, a musí splňovat podmínky vymezené územním rozhodnutím a stavebním povolením. Při zpracování nabídky musí nabízející předpokládat použití veškerých zařízení a materiálů, které bude považovat za účelné nebo nezbytné, tak aby zajistil dokonalou realizaci předmětu díla vyplývající z jeho účelu a požadované funkce při zajištění potřeb. Pokud není výslovně uvedeno jinak, cenou se rozumí cena za dodávku a montáž včetně všech nezbytných pomocných, montážních a kotevních materiálů, stejně jako veškerých funkčních souvisejících prvků. Pokud jsou v této dokumentaci uvedena jména konkrétních výrobců či výrobků, znamená to specifikaci požadovaného technického standardu. Nabízené zařízení musí být s uvedeným standardem minimálně srovnatelné.  Práce, dodávky a služby, které nabízející považuje za nezbytné pro realizaci díla a které nejsou uvedené v rámci předloženého výkazu výměr, doplní do dílu Vícepráce jednotlivých objektů stavby.  </t>
  </si>
  <si>
    <t>REKAPITULACE ČLENĚNÍ SOUPISU PRACÍ</t>
  </si>
  <si>
    <t>Kód dílu - Popis</t>
  </si>
  <si>
    <t>Cena celkem [CZK]</t>
  </si>
  <si>
    <t>Náklady soupisu celkem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</si>
  <si>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</si>
  <si>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</si>
  <si>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</si>
  <si>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</si>
  <si>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</si>
  <si>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</si>
  <si>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</si>
  <si>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</si>
  <si>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</si>
  <si>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</si>
  <si>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</si>
  <si>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</si>
  <si>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</si>
  <si>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</si>
  <si>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</si>
  <si>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</si>
  <si>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</si>
  <si>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</si>
  <si>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</si>
  <si>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</si>
  <si>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</si>
  <si>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</si>
  <si>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</si>
  <si>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</si>
  <si>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</si>
  <si>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</si>
  <si>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</si>
  <si>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</si>
  <si>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012002000</t>
  </si>
  <si>
    <t>Hlavní tituly průvodních činností a nákladů průzkumné, geodetické a projektové práce geodetické práce</t>
  </si>
  <si>
    <t>Kč</t>
  </si>
  <si>
    <t>CS ÚRS 2016 02</t>
  </si>
  <si>
    <t>1024</t>
  </si>
  <si>
    <t>-1205384613</t>
  </si>
  <si>
    <t>013002000</t>
  </si>
  <si>
    <t>Hlavní tituly průvodních činností a nákladů průzkumné, geodetické a projektové práce projektové práce</t>
  </si>
  <si>
    <t>19530273</t>
  </si>
  <si>
    <t>VRN3</t>
  </si>
  <si>
    <t>Zařízení staveniště</t>
  </si>
  <si>
    <t>3</t>
  </si>
  <si>
    <t>031002000</t>
  </si>
  <si>
    <t>Hlavní tituly průvodních činností a nákladů zařízení staveniště související (přípravné) práce</t>
  </si>
  <si>
    <t>939637718</t>
  </si>
  <si>
    <t>4</t>
  </si>
  <si>
    <t>032002000</t>
  </si>
  <si>
    <t>Hlavní tituly průvodních činností a nákladů zařízení staveniště vybavení staveniště</t>
  </si>
  <si>
    <t>-1857190499</t>
  </si>
  <si>
    <t>032903000</t>
  </si>
  <si>
    <t>Zařízení staveniště vybavení staveniště náklady na provoz a údržbu vybavení staveniště</t>
  </si>
  <si>
    <t>330012256</t>
  </si>
  <si>
    <t>6</t>
  </si>
  <si>
    <t>033002000</t>
  </si>
  <si>
    <t>Hlavní tituly průvodních činností a nákladů zařízení staveniště připojení na inženýrské sítě</t>
  </si>
  <si>
    <t>2128876239</t>
  </si>
  <si>
    <t>7</t>
  </si>
  <si>
    <t>034002000</t>
  </si>
  <si>
    <t>Hlavní tituly průvodních činností a nákladů zařízení staveniště zabezpečení staveniště</t>
  </si>
  <si>
    <t>1722068512</t>
  </si>
  <si>
    <t>8</t>
  </si>
  <si>
    <t>034303000</t>
  </si>
  <si>
    <t>Zařízení staveniště zabezpečení staveniště opatření na ochranu sousedních pozemků</t>
  </si>
  <si>
    <t>458857909</t>
  </si>
  <si>
    <t>9</t>
  </si>
  <si>
    <t>039002000</t>
  </si>
  <si>
    <t>Hlavní tituly průvodních činností a nákladů zařízení staveniště zrušení zařízení staveniště</t>
  </si>
  <si>
    <t>-1576596330</t>
  </si>
  <si>
    <t>VRN4</t>
  </si>
  <si>
    <t>Inženýrská činnost</t>
  </si>
  <si>
    <t>10</t>
  </si>
  <si>
    <t>041403000</t>
  </si>
  <si>
    <t>Inženýrská činnost dozory koordinátor BOZP na staveništi</t>
  </si>
  <si>
    <t>-2075722382</t>
  </si>
  <si>
    <t>11</t>
  </si>
  <si>
    <t>042002000</t>
  </si>
  <si>
    <t>Hlavní tituly průvodních činností a nákladů inženýrská činnost posudky</t>
  </si>
  <si>
    <t>CS ÚRS 2017 01</t>
  </si>
  <si>
    <t>569437599</t>
  </si>
  <si>
    <t>12</t>
  </si>
  <si>
    <t>042503000</t>
  </si>
  <si>
    <t>Inženýrská činnost posudky plán BOZP na staveništi</t>
  </si>
  <si>
    <t>-967294168</t>
  </si>
  <si>
    <t>13</t>
  </si>
  <si>
    <t>043002000</t>
  </si>
  <si>
    <t>Hlavní tituly průvodních činností a nákladů inženýrská činnost zkoušky a ostatní měření</t>
  </si>
  <si>
    <t>269156129</t>
  </si>
  <si>
    <t>14</t>
  </si>
  <si>
    <t>044002000</t>
  </si>
  <si>
    <t>Hlavní tituly průvodních činností a nákladů inženýrská činnost revize</t>
  </si>
  <si>
    <t>1143002279</t>
  </si>
  <si>
    <t>045002000</t>
  </si>
  <si>
    <t>Hlavní tituly průvodních činností a nákladů inženýrská činnost kompletační a koordinační činnost</t>
  </si>
  <si>
    <t>1362166338</t>
  </si>
  <si>
    <t>VRN5</t>
  </si>
  <si>
    <t>Finanční náklady</t>
  </si>
  <si>
    <t>16</t>
  </si>
  <si>
    <t>051002000</t>
  </si>
  <si>
    <t>Hlavní tituly průvodních činností a nákladů finanční náklady pojistné</t>
  </si>
  <si>
    <t>1370966430</t>
  </si>
  <si>
    <t>17</t>
  </si>
  <si>
    <t>18</t>
  </si>
  <si>
    <t>053002000</t>
  </si>
  <si>
    <t>Hlavní tituly průvodních činností a nákladů finanční náklady poplatky</t>
  </si>
  <si>
    <t>-1013231120</t>
  </si>
  <si>
    <t>19</t>
  </si>
  <si>
    <t>056002000</t>
  </si>
  <si>
    <t>Hlavní tituly průvodních činností a nákladů finanční náklady bankovní záruka</t>
  </si>
  <si>
    <t>974420596</t>
  </si>
  <si>
    <t>20</t>
  </si>
  <si>
    <t>VRN7</t>
  </si>
  <si>
    <t>Provozní vlivy</t>
  </si>
  <si>
    <t>075002000</t>
  </si>
  <si>
    <t>Hlavní tituly průvodních činností a nákladů provozní vlivy ochranná pásma</t>
  </si>
  <si>
    <t>390194142</t>
  </si>
  <si>
    <t>22</t>
  </si>
  <si>
    <t>079002000</t>
  </si>
  <si>
    <t>Hlavní tituly průvodních činností a nákladů provozní vlivy ostatní provozní vlivy</t>
  </si>
  <si>
    <t>1953358927</t>
  </si>
  <si>
    <t>VRN9</t>
  </si>
  <si>
    <t>Ostatní náklady</t>
  </si>
  <si>
    <t>23</t>
  </si>
  <si>
    <t>091002000</t>
  </si>
  <si>
    <t>-1975197276</t>
  </si>
  <si>
    <t>01 - Zemní práce</t>
  </si>
  <si>
    <t>318/001 - Stavební a konstrukční část</t>
  </si>
  <si>
    <t>Soupis:</t>
  </si>
  <si>
    <t>HSV - Práce a dodávky HSV</t>
  </si>
  <si>
    <t xml:space="preserve">    18 - Zemní práce - povrchové úpravy terénu</t>
  </si>
  <si>
    <t>HSV</t>
  </si>
  <si>
    <t>Práce a dodávky HSV</t>
  </si>
  <si>
    <t>kpl</t>
  </si>
  <si>
    <t>m2</t>
  </si>
  <si>
    <t>CS ÚRS 2017 02</t>
  </si>
  <si>
    <t>M</t>
  </si>
  <si>
    <t>t</t>
  </si>
  <si>
    <t>P</t>
  </si>
  <si>
    <t>m3</t>
  </si>
  <si>
    <t>132201101</t>
  </si>
  <si>
    <t>Hloubení zapažených i nezapažených rýh šířky do 600 mm s urovnáním dna do předepsaného profilu a spádu v hornině tř. 3 do 100 m3</t>
  </si>
  <si>
    <t>132201109</t>
  </si>
  <si>
    <t>Hloubení zapažených i nezapažených rýh šířky do 600 mm s urovnáním dna do předepsaného profilu a spádu v hornině tř. 3 Příplatek k cenám za lepivost horniny tř. 3</t>
  </si>
  <si>
    <t>Poznámka k položce:
předběžně 25% objemu</t>
  </si>
  <si>
    <t>VV</t>
  </si>
  <si>
    <t>m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</si>
  <si>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</si>
  <si>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</si>
  <si>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</si>
  <si>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</si>
  <si>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Poznámka k položce:
do 20 km</t>
  </si>
  <si>
    <t>24</t>
  </si>
  <si>
    <t>25</t>
  </si>
  <si>
    <t>26</t>
  </si>
  <si>
    <t>171201201</t>
  </si>
  <si>
    <t>Uložení sypaniny na skládky</t>
  </si>
  <si>
    <t>Poznámka k položce:
na trvalou skládku</t>
  </si>
  <si>
    <t>27</t>
  </si>
  <si>
    <t>171201211</t>
  </si>
  <si>
    <t>Uložení sypaniny poplatek za uložení sypaniny na skládce (skládkovné)</t>
  </si>
  <si>
    <t>28</t>
  </si>
  <si>
    <t>29</t>
  </si>
  <si>
    <t>Zemní práce - povrchové úpravy terénu</t>
  </si>
  <si>
    <t>30</t>
  </si>
  <si>
    <t>181301115</t>
  </si>
  <si>
    <t>Rozprostření a urovnání ornice v rovině nebo ve svahu sklonu do 1:5 při souvislé ploše přes 500 m2, tl. vrstvy přes 250 do 300 mm</t>
  </si>
  <si>
    <t>261120341</t>
  </si>
  <si>
    <t>31</t>
  </si>
  <si>
    <t>181301106</t>
  </si>
  <si>
    <t>Rozprostření a urovnání ornice v rovině nebo ve svahu sklonu do 1:5 při souvislé ploše do 500 m2, tl. vrstvy přes 300 do 400 mm</t>
  </si>
  <si>
    <t>-1498670596</t>
  </si>
  <si>
    <t>02 - Spodní stavba</t>
  </si>
  <si>
    <t xml:space="preserve">    3 - Svislé a kompletní konstrukce</t>
  </si>
  <si>
    <t xml:space="preserve">    4 - Vodorovné konstrukce</t>
  </si>
  <si>
    <t xml:space="preserve">    63 - Podlahy a podlahové konstrukce</t>
  </si>
  <si>
    <t xml:space="preserve">    95 - Různé dokončovací konstrukce a práce pozemních staveb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</si>
  <si>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</si>
  <si>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</si>
  <si>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</si>
  <si>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</si>
  <si>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783 - Dokončovací práce - nátěry</t>
  </si>
  <si>
    <t>Zakládání</t>
  </si>
  <si>
    <t>273351215</t>
  </si>
  <si>
    <t>Bednění základových stěn desek svislé nebo šikmé (odkloněné), půdorysně přímé nebo zalomené ve volných nebo zapažených jámách, rýhách, šachtách, včetně případných vzpěr zřízení</t>
  </si>
  <si>
    <t>273351216</t>
  </si>
  <si>
    <t>Bednění základových stěn desek svislé nebo šikmé (odkloněné), půdorysně přímé nebo zalomené ve volných nebo zapažených jámách, rýhách, šachtách, včetně případných vzpěr odstranění</t>
  </si>
  <si>
    <t>Svislé a kompletní konstrukce</t>
  </si>
  <si>
    <t>38</t>
  </si>
  <si>
    <t>Vodorovné konstrukce</t>
  </si>
  <si>
    <t>32</t>
  </si>
  <si>
    <t>33</t>
  </si>
  <si>
    <t>63</t>
  </si>
  <si>
    <t>Podlahy a podlahové konstrukce</t>
  </si>
  <si>
    <t>34</t>
  </si>
  <si>
    <t>631311126</t>
  </si>
  <si>
    <t>Mazanina z betonu prostého bez zvýšených nároků na prostředí tl. přes 80 do 120 mm tř. C 25/30</t>
  </si>
  <si>
    <t>35</t>
  </si>
  <si>
    <t>36</t>
  </si>
  <si>
    <t>37</t>
  </si>
  <si>
    <t>631319173</t>
  </si>
  <si>
    <t>Příplatek k cenám mazanin za stržení povrchu spodní vrstvy mazaniny latí před vložením výztuže nebo pletiva pro tl. obou vrstev mazaniny přes 80 do 120 mm</t>
  </si>
  <si>
    <t>39</t>
  </si>
  <si>
    <t>631362021</t>
  </si>
  <si>
    <t>Výztuž mazanin ze svařovaných sítí z drátů typu KARI</t>
  </si>
  <si>
    <t>40</t>
  </si>
  <si>
    <t>95</t>
  </si>
  <si>
    <t>Různé dokončovací konstrukce a práce pozemních staveb</t>
  </si>
  <si>
    <t>41</t>
  </si>
  <si>
    <t>kus</t>
  </si>
  <si>
    <t>42</t>
  </si>
  <si>
    <t>998</t>
  </si>
  <si>
    <t>Přesun hmot</t>
  </si>
  <si>
    <t>43</t>
  </si>
  <si>
    <t>PSV</t>
  </si>
  <si>
    <t>Práce a dodávky PSV</t>
  </si>
  <si>
    <t>711</t>
  </si>
  <si>
    <t>Izolace proti vodě, vlhkosti a plynům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</si>
  <si>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</si>
  <si>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</si>
  <si>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</si>
  <si>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</si>
  <si>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</si>
  <si>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</si>
  <si>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</si>
  <si>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</si>
  <si>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</si>
  <si>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</si>
  <si>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</si>
  <si>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</si>
  <si>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998711101</t>
  </si>
  <si>
    <t>Přesun hmot pro izolace proti vodě, vlhkosti a plynům stanovený z hmotnosti přesunovaného materiálu vodorovná dopravní vzdálenost do 50 m v objektech výšky do 6 m</t>
  </si>
  <si>
    <t>713</t>
  </si>
  <si>
    <t>Izolace tepelné</t>
  </si>
  <si>
    <t>56</t>
  </si>
  <si>
    <t>713121111</t>
  </si>
  <si>
    <t>Montáž tepelné izolace podlah rohožemi, pásy, deskami, dílci, bloky (izolační materiál ve specifikaci) kladenými volně jednovrstvá</t>
  </si>
  <si>
    <t>57</t>
  </si>
  <si>
    <t>58</t>
  </si>
  <si>
    <t>59</t>
  </si>
  <si>
    <t>60</t>
  </si>
  <si>
    <t>61</t>
  </si>
  <si>
    <t>62</t>
  </si>
  <si>
    <t>998713101</t>
  </si>
  <si>
    <t>Přesun hmot pro izolace tepelné stanovený z hmotnosti přesunovaného materiálu vodorovná dopravní vzdálenost do 50 m v objektech výšky do 6 m</t>
  </si>
  <si>
    <t>783</t>
  </si>
  <si>
    <t>Dokončovací práce - nátěry</t>
  </si>
  <si>
    <t>64</t>
  </si>
  <si>
    <t>783801403</t>
  </si>
  <si>
    <t>Příprava podkladu omítek před provedením nátěru oprášení</t>
  </si>
  <si>
    <t>65</t>
  </si>
  <si>
    <t>783813101</t>
  </si>
  <si>
    <t>Penetrační nátěr omítek hladkých betonových povrchů syntetický</t>
  </si>
  <si>
    <t>66</t>
  </si>
  <si>
    <t>783817401</t>
  </si>
  <si>
    <t>Krycí (ochranný ) nátěr omítek dvojnásobný hladkých betonových povrchů nebo povrchů z desek na bázi dřeva (dřevovláknitých apod.) syntetický</t>
  </si>
  <si>
    <t>03 - Hrubá stavba</t>
  </si>
  <si>
    <t xml:space="preserve">    62 - Úprava povrchů vnějších</t>
  </si>
  <si>
    <t xml:space="preserve">    94 - Lešení a stavební výtahy</t>
  </si>
  <si>
    <t xml:space="preserve">    762 - Konstrukce tesařské</t>
  </si>
  <si>
    <t xml:space="preserve">    767 - Konstrukce zámečnické</t>
  </si>
  <si>
    <t>Úprava povrchů vnějších</t>
  </si>
  <si>
    <t>631351101</t>
  </si>
  <si>
    <t>Bednění v podlahách rýh a hran zřízení</t>
  </si>
  <si>
    <t>631351102</t>
  </si>
  <si>
    <t>Bednění v podlahách rýh a hran odstranění</t>
  </si>
  <si>
    <t>94</t>
  </si>
  <si>
    <t>Lešení a stavební výtahy</t>
  </si>
  <si>
    <t>949101111</t>
  </si>
  <si>
    <t>Lešení pomocné pracovní pro objekty pozemních staveb pro zatížení do 150 kg/m2, o výšce lešeňové podlahy do 1,9 m</t>
  </si>
  <si>
    <t>949101112</t>
  </si>
  <si>
    <t>Lešení pomocné pracovní pro objekty pozemních staveb pro zatížení do 150 kg/m2, o výšce lešeňové podlahy přes 1,9 do 3,5 m</t>
  </si>
  <si>
    <t>998011001</t>
  </si>
  <si>
    <t>Přesun hmot pro budovy občanské výstavby, bydlení, výrobu a služby s nosnou svislou konstrukcí zděnou z cihel, tvárnic nebo kamene vodorovná dopravní vzdálenost do 100 m pro budovy výšky do 6 m</t>
  </si>
  <si>
    <t>762</t>
  </si>
  <si>
    <t>Konstrukce tesařské</t>
  </si>
  <si>
    <t>762822110</t>
  </si>
  <si>
    <t>Montáž stropních trámů z hraněného a polohraněného řeziva s trámovými výměnami, průřezové plochy do 144 cm2</t>
  </si>
  <si>
    <t>Poznámka k položce:
S.02</t>
  </si>
  <si>
    <t>762895000</t>
  </si>
  <si>
    <t>Spojovací prostředky záklopu stropů, stropnic, podbíjení hřebíky, svory</t>
  </si>
  <si>
    <t>998762101</t>
  </si>
  <si>
    <t>Přesun hmot pro konstrukce tesařské stanovený z hmotnosti přesunovaného materiálu vodorovná dopravní vzdálenost do 50 m v objektech výšky do 6 m</t>
  </si>
  <si>
    <t>767</t>
  </si>
  <si>
    <t>Konstrukce zámečnické</t>
  </si>
  <si>
    <t>kg</t>
  </si>
  <si>
    <t>67</t>
  </si>
  <si>
    <t>04 - Prefabrikované a oce...</t>
  </si>
  <si>
    <t>04 - Prefabrikované a ocelové konstrukce</t>
  </si>
  <si>
    <t>PER - Pergola</t>
  </si>
  <si>
    <t>PER</t>
  </si>
  <si>
    <t>Pergola</t>
  </si>
  <si>
    <t>331123901</t>
  </si>
  <si>
    <t>Montáž sloupů ze železobetonu osazených do dutiny patky, v budovách výšky do 18 m, hmotnosti do 1,5 t</t>
  </si>
  <si>
    <t>-1641069450</t>
  </si>
  <si>
    <t>Poznámka k položce:
předpokládaná úprava kotvení na trny
včetně zálivky</t>
  </si>
  <si>
    <t>593001</t>
  </si>
  <si>
    <t>sloup pergoly 30 x 30 x 410 cm z pohledového ŽB min. C 30/37 XC4 XF1</t>
  </si>
  <si>
    <t>-849238883</t>
  </si>
  <si>
    <t xml:space="preserve">Poznámka k položce:
návrh, výroba a dodávka sloupu
předpokládaná úprava hlavy pro nožovou konzolu, kotvení na trny, vybrání pro světla apod.
</t>
  </si>
  <si>
    <t>413123921</t>
  </si>
  <si>
    <t>Montáž trámů, průvlaků, ztužidel a obdobných dílců vodorovných konstrukcí se svařovanými spoji do 18 m, hmotnosti do 1,5 t</t>
  </si>
  <si>
    <t>1894048118</t>
  </si>
  <si>
    <t>593003</t>
  </si>
  <si>
    <t>trám pergoly 30 x 30 x 330 cm z pohledového ŽB min. C 30/37 XC4 XF1</t>
  </si>
  <si>
    <t>531167983</t>
  </si>
  <si>
    <t>Poznámka k položce:
návrh, výroba a dodávka trámu
předpokládaná úprava čela pro nožovou konzolu</t>
  </si>
  <si>
    <t>593004</t>
  </si>
  <si>
    <t>trám pergoly 30 x 30 x 351,4 cm z pohledového ŽB min. C 30/37 XC4 XF1</t>
  </si>
  <si>
    <t>868866558</t>
  </si>
  <si>
    <t>593005</t>
  </si>
  <si>
    <t>trám pergoly 30 x 30 x 334,6 cm z pohledového ŽB min. C 30/37 XC4 XF1</t>
  </si>
  <si>
    <t>-620378305</t>
  </si>
  <si>
    <t>593006</t>
  </si>
  <si>
    <t>trám pergoly 30 x 30 x 175 cm z pohledového ŽB min. C 30/37 XC4 XF1</t>
  </si>
  <si>
    <t>685966581</t>
  </si>
  <si>
    <t>593007</t>
  </si>
  <si>
    <t>trám pergoly 30 x 30 x 308,6 cm z pohledového ŽB min. C 30/37 XC4 XF1</t>
  </si>
  <si>
    <t>2126715136</t>
  </si>
  <si>
    <t>593008</t>
  </si>
  <si>
    <t>trám pergoly 30 x 30 x 300 cm z pohledového ŽB min. C 30/37 XC4 XF1</t>
  </si>
  <si>
    <t>-1261905663</t>
  </si>
  <si>
    <t>413123922</t>
  </si>
  <si>
    <t>Montáž trámů, průvlaků, ztužidel a obdobných dílců vodorovných konstrukcí se svařovanými spoji do 18 m, hmotnosti přes 1,5 do 3 t</t>
  </si>
  <si>
    <t>1886952343</t>
  </si>
  <si>
    <t>593009</t>
  </si>
  <si>
    <t>trám pergoly 30 x 30 x 680,5 cm z pohledového ŽB min. C 30/37 XC4 XF1</t>
  </si>
  <si>
    <t>-1420215573</t>
  </si>
  <si>
    <t>593010</t>
  </si>
  <si>
    <t>trám pergoly 30 x 30 x 630 cm z pohledového ŽB min. C 30/37 XC4 XF1</t>
  </si>
  <si>
    <t>1726795765</t>
  </si>
  <si>
    <t>444143903</t>
  </si>
  <si>
    <t>Montáž střešních desek nebo panelů v budovách výšky do 18 m, hmotnosti přes 1 do 2 t</t>
  </si>
  <si>
    <t>-166412510</t>
  </si>
  <si>
    <t>593012</t>
  </si>
  <si>
    <t>panel stínění pergoly pl. 5,1 m2 tl. 100 mm z pohledového ŽB min. C 30/37 XC4 XF1</t>
  </si>
  <si>
    <t>-740194170</t>
  </si>
  <si>
    <t>Poznámka k položce:
návrh, výroba a dodávka panelu
včetně prvků pro zavěšení</t>
  </si>
  <si>
    <t>593013</t>
  </si>
  <si>
    <t>716934756</t>
  </si>
  <si>
    <t>444143904</t>
  </si>
  <si>
    <t>Montáž střešních desek nebo panelů v budovách výšky do 18 m, hmotnosti přes 2 do 5 t</t>
  </si>
  <si>
    <t>1348851921</t>
  </si>
  <si>
    <t>593014</t>
  </si>
  <si>
    <t>1208710865</t>
  </si>
  <si>
    <t>1359987200</t>
  </si>
  <si>
    <t>953241511</t>
  </si>
  <si>
    <t xml:space="preserve">Osazení smykových trnů do dilatačních spár pro vysoká zatížení z nerezové oceli s pouzdrem z nerezové oceli, min. únosnost pro spáru 40 mm 37,6 kN </t>
  </si>
  <si>
    <t>1014683506</t>
  </si>
  <si>
    <t>548793200</t>
  </si>
  <si>
    <t>trn pro přenos smykové síly u dilatačních spár s možností příčného i podélného pohybu pro zatížení 37,6 kN</t>
  </si>
  <si>
    <t>-475308773</t>
  </si>
  <si>
    <t>998014111</t>
  </si>
  <si>
    <t>Přesun hmot pro budovy a haly občanské výstavby, bydlení, výrobu a služby s nosnou svislou konstrukcí montovanou z dílců betonových tyčových s vyzdívaným obvodovým pláštěm vodorovná dopravní vzdálenost do 100 m, pro budovy a haly jednopodlažní</t>
  </si>
  <si>
    <t>277102713</t>
  </si>
  <si>
    <t>7679951xx.1</t>
  </si>
  <si>
    <t>Kotvení desek pergoly z nerezové oceli ozn. K1 - výroba, dodávka, montáž</t>
  </si>
  <si>
    <t>1568828297</t>
  </si>
  <si>
    <t>Poznámka k položce:
viz v.č. D.1.2.103 - Prefabrikované konstrukce
rezerva 10%</t>
  </si>
  <si>
    <t>85,26*1,1 'Přepočtené koeficientem množství</t>
  </si>
  <si>
    <t>7679951xx.2</t>
  </si>
  <si>
    <t>-923206948</t>
  </si>
  <si>
    <t>5,8*1,1 'Přepočtené koeficientem množství</t>
  </si>
  <si>
    <t>7679951xx.3</t>
  </si>
  <si>
    <t>Bezp. mech. kotva, samořezná s vysokou odolností, vnější závit (nerezová ocel), včetně vyvrtání otvoru</t>
  </si>
  <si>
    <t>-673268492</t>
  </si>
  <si>
    <t>Poznámka k položce:
viz v.č. D.1.2.103 - Prefabrikované konstrukce
ref. např. HILTI HSC-AR-M8x40</t>
  </si>
  <si>
    <t>7679951xx.4</t>
  </si>
  <si>
    <t>Závitová kotva dle PD zhotovitele</t>
  </si>
  <si>
    <t>1637431825</t>
  </si>
  <si>
    <t>Poznámka k položce:
viz v.č. D.1.2.103 - Prefabrikované konstrukce</t>
  </si>
  <si>
    <t>-2136672851</t>
  </si>
  <si>
    <t>1221037970</t>
  </si>
  <si>
    <t>Poznámka k položce:
bezbarvý uzavírací nátěr na ŽB konstrukci pro použití v exteriéru</t>
  </si>
  <si>
    <t>399934613</t>
  </si>
  <si>
    <t>943111111</t>
  </si>
  <si>
    <t>Montáž lešení prostorového trubkového lehkého pracovního bez podlah s provozním zatížením tř. 3 do 200 kg/m2, výšky do 10 m</t>
  </si>
  <si>
    <t>943111211</t>
  </si>
  <si>
    <t>Montáž lešení prostorového trubkového lehkého pracovního bez podlah Příplatek za první a každý další den použití lešení k ceně -1111</t>
  </si>
  <si>
    <t>317,6*15 'Přepočtené koeficientem množství</t>
  </si>
  <si>
    <t>943111811</t>
  </si>
  <si>
    <t>Demontáž lešení prostorového trubkového lehkého pracovního bez podlah s provozním zatížením tř. 3 do 200 kg/m2, výšky do 10 m</t>
  </si>
  <si>
    <t>949211121</t>
  </si>
  <si>
    <t>Montáž lešeňové podlahy pro trubková lešení z fošen, prken nebo dřevěných sbíjených lešeňových dílců bez příčníků, ve výšce do 10 m</t>
  </si>
  <si>
    <t>949211221</t>
  </si>
  <si>
    <t>Montáž lešeňové podlahy pro trubková lešení Příplatek za první a každý další den použití lešení k ceně -1121 nebo -1122</t>
  </si>
  <si>
    <t>949211821</t>
  </si>
  <si>
    <t>Demontáž lešeňové podlahy pro trubková lešení z fošen, prken nebo dřevěných sbíjených lešeňových dílců bez příčníků, ve výšce do 10 m</t>
  </si>
  <si>
    <t>68</t>
  </si>
  <si>
    <t>69</t>
  </si>
  <si>
    <t>70</t>
  </si>
  <si>
    <t>71</t>
  </si>
  <si>
    <t>05 - Střecha</t>
  </si>
  <si>
    <t>06 - Fasáda</t>
  </si>
  <si>
    <t>FAS - Fasáda</t>
  </si>
  <si>
    <t xml:space="preserve">    L.01, L.03 - Obvodová stěna z cihelných bloků s keramickými obkladovými pásky</t>
  </si>
  <si>
    <t xml:space="preserve">    L.02 - Obvodová stěna s lícovým zdivem</t>
  </si>
  <si>
    <t xml:space="preserve">    L.04 - Obvodová stěna z cihelných bloků s omítkou</t>
  </si>
  <si>
    <t xml:space="preserve">    L.05 - Obvodová stěna z cihelných bloků s omítkou, v oblasti soklu nad terénem</t>
  </si>
  <si>
    <t xml:space="preserve">    L.08 - Atika</t>
  </si>
  <si>
    <t xml:space="preserve">    L.09 - Obvodová stěna portálu do hlavního sálu</t>
  </si>
  <si>
    <t xml:space="preserve">    L.10 - Obvodová stěna z cihelných bloků s omítkou a nepravidelně lepenými obkladovými pásky</t>
  </si>
  <si>
    <t xml:space="preserve">    OKP - Ostění a rohy z obkladových pásků</t>
  </si>
  <si>
    <t>629991011</t>
  </si>
  <si>
    <t>Zakrytí vnějších ploch před znečištěním včetně pozdějšího odkrytí výplní otvorů a svislých ploch fólií přilepenou lepící páskou</t>
  </si>
  <si>
    <t>1608185274</t>
  </si>
  <si>
    <t>-506607834</t>
  </si>
  <si>
    <t>FAS</t>
  </si>
  <si>
    <t>L.01, L.03</t>
  </si>
  <si>
    <t>Obvodová stěna z cihelných bloků s keramickými obkladovými pásky</t>
  </si>
  <si>
    <t>L.01, L.03-001</t>
  </si>
  <si>
    <t>Obvodová stěna z cihelných bloků s obkladovými pásky - podkladní vrstva</t>
  </si>
  <si>
    <t>686853719</t>
  </si>
  <si>
    <t>Poznámka k položce:
výměra včetně plochy A.01 ve dvorku
očištění a vyspravení podkladu
nástřik cementovým mlékem a postřik cementovou maltou nanášený síťovitě
jádrová cementová omítka tl. 20 mm
včetně pomocného montážního materiálu apod. - viz Detaily
včetně mimostaveništní dopravy, vnitrostaveništního přesunu hmot a technologické manipulace</t>
  </si>
  <si>
    <t>L.01, L.03-002</t>
  </si>
  <si>
    <t>Obkladové keramické pásky - montáž</t>
  </si>
  <si>
    <t>-1183721992</t>
  </si>
  <si>
    <t>Poznámka k položce:
výměra včetně plochy A.01 ve dvorku
očištění a penetrace podkladu
lepení pásků flexibilní lepící maltou a spárování, včetně dodání spojovací a spárovací hmoty
včetně pomocného montážního materiálu apod. - viz Detaily
včetně vnitrostaveništního přesunu hmot a technologické manipulace</t>
  </si>
  <si>
    <t>L.01, L.03-002MAT</t>
  </si>
  <si>
    <t>obkladové keramické pásky - dodávka</t>
  </si>
  <si>
    <t>-465095708</t>
  </si>
  <si>
    <t xml:space="preserve">Poznámka k položce:
prořez 10%
obkladové keramické pásky tl. 25 mm z cihelného střepu v tmavším šedohnědém barevném odstínu
řezaný formát
včetně mimostaveništní dopravy
</t>
  </si>
  <si>
    <t>9,34*1,1 'Přepočtené koeficientem množství</t>
  </si>
  <si>
    <t>L.01, L.03-003</t>
  </si>
  <si>
    <t>Úprava pro dešťový svod v drážce zdiva</t>
  </si>
  <si>
    <t>-418762794</t>
  </si>
  <si>
    <t>Poznámka k položce:
viz Detail D 604
výměra je délka svodu
očištění a penetrace podkladu
obalení svodu tvrzenou fenolickou pěnou tl. 20 mm
včetně mimostaveništní dopravy, vnitrostaveništního přesunu hmot a technologické manipulace</t>
  </si>
  <si>
    <t>L.02</t>
  </si>
  <si>
    <t>Obvodová stěna s lícovým zdivem</t>
  </si>
  <si>
    <t>L.02-001</t>
  </si>
  <si>
    <t>Obvodová stěna z cihelných bloků s lícovým zdivem</t>
  </si>
  <si>
    <t>-2025987128</t>
  </si>
  <si>
    <t>Poznámka k položce:
přizdívka z lícových cihel tl. 100 mm, lícovky budou založeny na nerezový systémový úložný profil v úrovni soklu a kotveny do zdiva systémovými sponami, spárování zdiva
nepravidelné uspořádání cihel a jejich různá velikost bude tvořit tektoniku a hloubku povrchu fasády
tato konstrukce se neuvažuje jako provětrávaná, mezera cca 20 mm mezi nosnou stěnou a lícovou přizdívkou je pouze montážní pro případné eliminování nerovností
včetně dodání spojovací a spárovací hmoty
včetně spojovacího, kotevního a pomocného montážního materiálu apod. - viz Detail 601
včetně mimostaveništní dopravy, vnitrostaveništního přesunu hmot a technologické manipulace</t>
  </si>
  <si>
    <t>L.04</t>
  </si>
  <si>
    <t>Obvodová stěna z cihelných bloků s omítkou</t>
  </si>
  <si>
    <t>L.04-001</t>
  </si>
  <si>
    <t>Obvodová stěna z cihelných bloků s omítkou - podkladní vrstva</t>
  </si>
  <si>
    <t>-2017671413</t>
  </si>
  <si>
    <t>Poznámka k položce:
očištění a vyspravení podkladu
nástřik cementovým mlékem a postřik cementovou maltou nanášený síťovitě
jádrová omítka tl. 20 mm
penetrační nátěr
vyrovnávací stěrka tl. 5 mm vyztužená sklotextilní síťovinou
včetně pomocného montážního materiálu apod. - viz Detaily
včetně mimostaveništní dopravy, vnitrostaveništního přesunu hmot a technologické manipulace</t>
  </si>
  <si>
    <t>L.04-002</t>
  </si>
  <si>
    <t>Obvodová stěna z cihelných bloků s omítkou - vrchní omítka</t>
  </si>
  <si>
    <t>-2144530121</t>
  </si>
  <si>
    <t>Poznámka k položce:
penetrační nátěr
vnější minerální tenkovrstvá omítka probarvená tl. 3 mm, difuzně otevřená, nahrubo tažená, zrnitost min. 2 mm
včetně pomocného montážního materiálu apod. - viz Detaily
včetně mimostaveništní dopravy, vnitrostaveništního přesunu hmot a technologické manipulace</t>
  </si>
  <si>
    <t>L.05</t>
  </si>
  <si>
    <t>Obvodová stěna z cihelných bloků s omítkou, v oblasti soklu nad terénem</t>
  </si>
  <si>
    <t>L.05-001</t>
  </si>
  <si>
    <t>Obvodová stěna z cihelných bloků s omítkou, v oblasti soklu nad terénem - podkladní vrstva</t>
  </si>
  <si>
    <t>1444181660</t>
  </si>
  <si>
    <t>Poznámka k položce:
očištění a penetrace podkladu
vyrovnávací stěrka tl. 5 mm vyztužená sklotextilní síťovinou
včetně pomocného montážního materiálu apod. - viz Detail 607, 618
včetně mimostaveništní dopravy, vnitrostaveništního přesunu hmot a technologické manipulace</t>
  </si>
  <si>
    <t>L.05-002</t>
  </si>
  <si>
    <t>Obvodová stěna z cihelných bloků s omítkou, v oblasti soklu nad terénem - vrchní omítka s nátěrem</t>
  </si>
  <si>
    <t>-286948158</t>
  </si>
  <si>
    <t>Poznámka k položce:
penetrační nátěr
vnější minerální tenkovrstvá omítka probarvená tl. 5 mm, difuzně otevřená, nahrubo tažená, zrnitost min. 2 mm
hydrofobní nátěr proti odstřikující vodě
včetně pomocného montážního materiálu apod. - viz Detail 607, 618
včetně mimostaveništní dopravy, vnitrostaveništního přesunu hmot a technologické manipulace</t>
  </si>
  <si>
    <t>L.08</t>
  </si>
  <si>
    <t>Atika</t>
  </si>
  <si>
    <t>L.08-002</t>
  </si>
  <si>
    <t>-1218857875</t>
  </si>
  <si>
    <t>Poznámka k položce:
očištění a penetrace podkladu
lepení pásků flexibilní lepící maltou a spárování, včetně dodání spojovací a spárovací hmoty
včetně pomocného montážního materiálu apod. - viz Detaily
včetně vnitrostaveništního přesunu hmot a technologické manipulace</t>
  </si>
  <si>
    <t>L.08-002MAT</t>
  </si>
  <si>
    <t>-217031943</t>
  </si>
  <si>
    <t>114,24*1,1 'Přepočtené koeficientem množství</t>
  </si>
  <si>
    <t>L.09</t>
  </si>
  <si>
    <t>Obvodová stěna portálu do hlavního sálu</t>
  </si>
  <si>
    <t>L.09-001</t>
  </si>
  <si>
    <t>Zateplení vyzdívky a sloupů</t>
  </si>
  <si>
    <t>-1438462339</t>
  </si>
  <si>
    <t>L.09-002</t>
  </si>
  <si>
    <t>Hliníkový rošt dřevěného obkladu</t>
  </si>
  <si>
    <t>1102584632</t>
  </si>
  <si>
    <t>Poznámka k položce:
hliníkový nosný rošt pro obkladové desky v rovině tepelné izolace
včetně spojovacího, kotevního a pomocného montážního materiálu apod. -  viz Detaily 610, 611, 622, 623
včetně mimostaveništní dopravy, vnitrostaveništního přesunu hmot a technologické manipulace</t>
  </si>
  <si>
    <t>L.09-003</t>
  </si>
  <si>
    <t>Spárovka z masivního dřeva - montáž</t>
  </si>
  <si>
    <t>1167196458</t>
  </si>
  <si>
    <t>Poznámka k položce:
včetně pomocného spojovacího, kotevního a montážního materiálu apod. - viz Detaily 610, 611, 622, 623
do obkladu budou osazeny atyp. dveře ozn. D.01 P/L
včetně vnitrostaveništního přesunu hmot a technologické manipulace</t>
  </si>
  <si>
    <t>L-09-003MAT</t>
  </si>
  <si>
    <t>spárovka z masivního dřeva - dodávka</t>
  </si>
  <si>
    <t>213311934</t>
  </si>
  <si>
    <t>Poznámka k položce:
bez prořezu, započíst do JC
spárovka tl. 80 mm lepená z masivního dřeva pro venkovní použití, kompletní dodávka včetně povrchové úpravy
včetně mimostaveništní dopravy</t>
  </si>
  <si>
    <t>L.10</t>
  </si>
  <si>
    <t>Obvodová stěna z cihelných bloků s omítkou a nepravidelně lepenými obkladovými pásky</t>
  </si>
  <si>
    <t>L.10-001</t>
  </si>
  <si>
    <t>Obvodová stěna z cihelných bloků s omítkou a nepravidelně lepenými obkladovými pásky - podkladní vrstva</t>
  </si>
  <si>
    <t>-2039857321</t>
  </si>
  <si>
    <t>L.10-002</t>
  </si>
  <si>
    <t>Obvodová stěna z cihelných bloků s omítkou a nepravidelně lepenými obkladovými pásky - vrchní omítka a pásky</t>
  </si>
  <si>
    <t>-1410288890</t>
  </si>
  <si>
    <t>Poznámka k položce:
penetrační nátěr
vnější minerální tenkovrstvá omítka probarvená tl. 3 mm, difuzně otevřená, nahrubo tažená, zrnitost min. 2 mm
penetrace podkladu
nepravidelné lepení pásků flexibilní lepící maltou a spárování, včetně dodání pásků tl. 25 mm, spojovací a spárovací hmoty
včetně pomocného montážního materiálu apod. - viz Detaily
včetně mimostaveništní dopravy, vnitrostaveništního přesunu hmot a technologické manipulace</t>
  </si>
  <si>
    <t>OKP</t>
  </si>
  <si>
    <t>Ostění a rohy z obkladových pásků</t>
  </si>
  <si>
    <t>OKP-001</t>
  </si>
  <si>
    <t>Ostrý roh ostění a nadpraží z tvarovek keramických obkladových pásků</t>
  </si>
  <si>
    <t>-3602897</t>
  </si>
  <si>
    <t>Poznámka k položce:
očištění a penetrace podkladu
systémové tvarovky obkladových keramických pásků tl. 25 mm z cihelného střepu v tmavším šedohnědém barevném odstínu lepené flexibilní lepící maltou, spárování
včetně dodávky pásků a spojovací a spárovací hmoty
včetně pomocného montážního materiálu apod. - viz Detaily (interiér)
včetně mimostaveništní dopravy, vnitrostaveništního přesunu hmot a technologické manipulace</t>
  </si>
  <si>
    <t>OKP-002</t>
  </si>
  <si>
    <t>Příplatek za vytvoření ostrého rohu v obkladu z keramických pásků s použítm systémových tvarovek (ostění, nadpraží, nároží)</t>
  </si>
  <si>
    <t>-197012317</t>
  </si>
  <si>
    <t>Poznámka k položce:
očištění a penetrace podkladu
seříznutí pod úhlem 45st a lepení pásků flexibilní lepící maltou a spárování, včetně dodání pásků a spojovací a spárovací hmoty
včetně pomocného montážního materiálu apod. - viz Detaily (exteriér)
včetně mimostaveništní dopravy, vnitrostaveništního přesunu hmot a technologické manipulace</t>
  </si>
  <si>
    <t>07 - Dokončovací práce</t>
  </si>
  <si>
    <t xml:space="preserve">    61 - Úprava povrchů vnitřních</t>
  </si>
  <si>
    <t xml:space="preserve">    714 - Akustická a protiotřesová opatření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</si>
  <si>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</si>
  <si>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</si>
  <si>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</si>
  <si>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</si>
  <si>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</si>
  <si>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</si>
  <si>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311113135</t>
  </si>
  <si>
    <t>Nadzákladové zdi z tvárnic ztraceného bednění hladkých, včetně výplně z betonu třídy C 16/20, tloušťky zdiva přes 300 do 400 mm</t>
  </si>
  <si>
    <t>-865585379</t>
  </si>
  <si>
    <t>Poznámka k položce:
zdivo oltáře</t>
  </si>
  <si>
    <t>313234xxx</t>
  </si>
  <si>
    <t>Zdivo lícované obkladové kotvené do zdiva</t>
  </si>
  <si>
    <t>1805407708</t>
  </si>
  <si>
    <t>Poznámka k položce:
A.04 včetně ostění
vnitřní přizdívka z řezaného lícového zdiva
lícové cihly včetně systémového kotvení a spárování, řezaný formát tl. 75 mm s nepravidelným rozmístěním překonzolovaných cihel běžného formátu napříč
vyrovnávací spára tl. 25 mm</t>
  </si>
  <si>
    <t>Úprava povrchů vnitřních</t>
  </si>
  <si>
    <t>611142002</t>
  </si>
  <si>
    <t>Potažení vnitřních ploch pletivem v ploše nebo pruzích, na plném podkladu sklovláknitým provizorním přichycením stropů</t>
  </si>
  <si>
    <t>-971077281</t>
  </si>
  <si>
    <t>Poznámka k položce:
předběžně 15% z celkové plochy omítek, upravit podle skutečnosti</t>
  </si>
  <si>
    <t>611131121</t>
  </si>
  <si>
    <t>Podkladní a spojovací vrstva vnitřních omítaných ploch penetrace akrylát-silikonová nanášená ručně stropů</t>
  </si>
  <si>
    <t>401675290</t>
  </si>
  <si>
    <t>611341321</t>
  </si>
  <si>
    <t>Omítka sádrová nebo vápenosádrová vnitřních ploch nanášená strojně jednovrstvá, tloušťky do 10 mm hladká vodorovných konstrukcí stropů rovných</t>
  </si>
  <si>
    <t>-1908221219</t>
  </si>
  <si>
    <t>611341391</t>
  </si>
  <si>
    <t>Omítka sádrová nebo vápenosádrová vnitřních ploch nanášená strojně Příplatek k cenám za každých dalších i započatých 5 mm tloušťky omítky přes 10 mm stropů</t>
  </si>
  <si>
    <t>934204074</t>
  </si>
  <si>
    <t>612142002</t>
  </si>
  <si>
    <t>Potažení vnitřních ploch pletivem v ploše nebo pruzích, na plném podkladu sklovláknitým provizorním přichycením stěn</t>
  </si>
  <si>
    <t>-1351006195</t>
  </si>
  <si>
    <t>612131302</t>
  </si>
  <si>
    <t>Podkladní a spojovací vrstva vnitřních omítaných ploch cementový postřik nanášený strojně síťovitě (pokrytí plochy 50 až 75 %) stěn</t>
  </si>
  <si>
    <t>-2009858537</t>
  </si>
  <si>
    <t>Poznámka k položce:
A.01</t>
  </si>
  <si>
    <t>612331121</t>
  </si>
  <si>
    <t>Omítka cementová vnitřních ploch nanášená ručně jednovrstvá, tloušťky do 10 mm hladká svislých konstrukcí stěn</t>
  </si>
  <si>
    <t>-2054500052</t>
  </si>
  <si>
    <t>612331191</t>
  </si>
  <si>
    <t>Omítka cementová vnitřních ploch nanášená ručně Příplatek k cenám za každých dalších i započatých 5 mm tloušťky omítky přes 10 mm stěn</t>
  </si>
  <si>
    <t>561027678</t>
  </si>
  <si>
    <t>108,27*2 'Přepočtené koeficientem množství</t>
  </si>
  <si>
    <t>612131121</t>
  </si>
  <si>
    <t>Podkladní a spojovací vrstva vnitřních omítaných ploch penetrace akrylát-silikonová nanášená ručně stěn</t>
  </si>
  <si>
    <t>-320195096</t>
  </si>
  <si>
    <t>Poznámka k položce:
A.02</t>
  </si>
  <si>
    <t>1394905654</t>
  </si>
  <si>
    <t>1667576144</t>
  </si>
  <si>
    <t>Poznámka k položce:
A.03</t>
  </si>
  <si>
    <t>612341121</t>
  </si>
  <si>
    <t>Omítka sádrová nebo vápenosádrová vnitřních ploch nanášená ručně jednovrstvá, tloušťky do 10 mm hladká svislých konstrukcí stěn</t>
  </si>
  <si>
    <t>1654419973</t>
  </si>
  <si>
    <t>612341191</t>
  </si>
  <si>
    <t>Omítka sádrová nebo vápenosádrová vnitřních ploch nanášená ručně Příplatek k cenám za každých dalších i započatých 5 mm tloušťky omítky přes 10 mm stěn</t>
  </si>
  <si>
    <t>-1504139155</t>
  </si>
  <si>
    <t>619991011</t>
  </si>
  <si>
    <t>Zakrytí vnitřních ploch před znečištěním včetně pozdějšího odkrytí konstrukcí a prvků obalením fólií a přelepením páskou</t>
  </si>
  <si>
    <t>1745006189</t>
  </si>
  <si>
    <t>619999xxx</t>
  </si>
  <si>
    <t>Příplatek za kovové podomítkové rohovníky, ukončovací omítkové profily, dilatační okenní profily apod.</t>
  </si>
  <si>
    <t>-159056302</t>
  </si>
  <si>
    <t>631311116</t>
  </si>
  <si>
    <t>Mazanina z betonu prostého bez zvýšených nároků na prostředí tl. přes 50 do 80 mm tř. C 25/30</t>
  </si>
  <si>
    <t>146406722</t>
  </si>
  <si>
    <t>Poznámka k položce:
P01.04 0,79
P01.03 0,49</t>
  </si>
  <si>
    <t>631319171</t>
  </si>
  <si>
    <t>Příplatek k cenám mazanin za stržení povrchu spodní vrstvy mazaniny latí před vložením výztuže nebo pletiva pro tl. obou vrstev mazaniny přes 50 do 80 mm</t>
  </si>
  <si>
    <t>-2019720295</t>
  </si>
  <si>
    <t>Poznámka k položce:
P01.04</t>
  </si>
  <si>
    <t>-1261005103</t>
  </si>
  <si>
    <t>1895372755</t>
  </si>
  <si>
    <t>813007028</t>
  </si>
  <si>
    <t>-52874342</t>
  </si>
  <si>
    <t>-906855003</t>
  </si>
  <si>
    <t>Poznámka k položce:
P01.04 0,151
P01.03 0,033</t>
  </si>
  <si>
    <t>0,114*1,15 'Přepočtené koeficientem množství</t>
  </si>
  <si>
    <t>632453351</t>
  </si>
  <si>
    <t>Potěr betonový samonivelační litý tl. přes 40 mm do 50 mm tř. C 25/30</t>
  </si>
  <si>
    <t>877037322</t>
  </si>
  <si>
    <t xml:space="preserve">Poznámka k položce:
P01.02
litý samonivelační cementový potěr tl. 45 mm
technologie lití potěru, případné opravy trhlin a nerovností bude provedena podle předpisů výrobce
požadovaná rovinnost podlahy je +/- 1 mm na 2 m lati
</t>
  </si>
  <si>
    <t>632453361</t>
  </si>
  <si>
    <t>Potěr betonový samonivelační litý tl. přes 50 mm do 60 mm tř. C 25/30</t>
  </si>
  <si>
    <t>303018637</t>
  </si>
  <si>
    <t xml:space="preserve">Poznámka k položce:
P01.01
litý samonivelační cementový potěr tl. 58 mm
technologie lití potěru, případné opravy trhlin a nerovností bude provedena podle předpisů výrobce
požadovaná rovinnost podlahy je +/- 1 mm na 2 m lati
</t>
  </si>
  <si>
    <t>632481213</t>
  </si>
  <si>
    <t>Separační vrstva k oddělení podlahových vrstev z polyetylénové fólie</t>
  </si>
  <si>
    <t>1955757778</t>
  </si>
  <si>
    <t>Poznámka k položce:
P01.01 309,51
P01.02 25,77
P01.03 7,09
P01.04 15,12</t>
  </si>
  <si>
    <t>635111241</t>
  </si>
  <si>
    <t>Násyp ze štěrkopísku, písku nebo kameniva pod podlahy se zhutněním z kameniva hrubého 8-16</t>
  </si>
  <si>
    <t>435100805</t>
  </si>
  <si>
    <t>1088227220</t>
  </si>
  <si>
    <t>-2093089437</t>
  </si>
  <si>
    <t>-507337022</t>
  </si>
  <si>
    <t>-1132582549</t>
  </si>
  <si>
    <t>988286776</t>
  </si>
  <si>
    <t>-1623529189</t>
  </si>
  <si>
    <t>2141264168</t>
  </si>
  <si>
    <t>41,25*15 'Přepočtené koeficientem množství</t>
  </si>
  <si>
    <t>1980458351</t>
  </si>
  <si>
    <t>952901111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</si>
  <si>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</si>
  <si>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-1270115559</t>
  </si>
  <si>
    <t>952901114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</si>
  <si>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přes 4 m</t>
  </si>
  <si>
    <t>1483180690</t>
  </si>
  <si>
    <t>95xxxxxxx.2</t>
  </si>
  <si>
    <t>Vybavení objektu výstražnými a bezpečnostními tabulkami dle PBŘ a platných nařízení, vyhlášek a norem</t>
  </si>
  <si>
    <t>34753064</t>
  </si>
  <si>
    <t>95xxxxxxx.3</t>
  </si>
  <si>
    <t>Osazení rámu VZT kanálku při lití čisté podlahy (bez dodávky rámu - viz část VZT)</t>
  </si>
  <si>
    <t>-317869601</t>
  </si>
  <si>
    <t>Poznámka k položce:
viz Detail 601, 616</t>
  </si>
  <si>
    <t>95xxxxxxx.4</t>
  </si>
  <si>
    <t>Impregnovaná OSB deska tl. min. 15 mm kotvená do žb průvlaku pro osazení parapetního plechu Z.12</t>
  </si>
  <si>
    <t>-1771610043</t>
  </si>
  <si>
    <t>Poznámka k položce:
viz Detail 605</t>
  </si>
  <si>
    <t>95xxxxxxx.5</t>
  </si>
  <si>
    <t xml:space="preserve">Opláštění SDK deskami tl. 12,5 mm včetně kotevního hranolu 60x60 mm á 1,0 m a výplně minerální vatou </t>
  </si>
  <si>
    <t>-321779541</t>
  </si>
  <si>
    <t>Poznámka k položce:
viz Detail 606, 6XX
včetně nátěru SDK desek</t>
  </si>
  <si>
    <t>95xxxxxxx.6</t>
  </si>
  <si>
    <t>Úprava u parapetu nabetonávka tl. 100 mm, podkladní profil z tvrdé PIR pěny tl. 80 mm a přířez z EPS tl. 60 mm</t>
  </si>
  <si>
    <t>378111799</t>
  </si>
  <si>
    <t>Poznámka k položce:
viz Detail 608
profil ref. např. PURENIT</t>
  </si>
  <si>
    <t>95xxxxxxx.7</t>
  </si>
  <si>
    <t>Úprava u stropu přířez z EPS tl. 40 mm</t>
  </si>
  <si>
    <t>-1942783377</t>
  </si>
  <si>
    <t>Poznámka k položce:
viz Detail 612</t>
  </si>
  <si>
    <t>95xxxxxxx.8</t>
  </si>
  <si>
    <t>Úprava u podlahy profil z tvrdé PIR pěny tl. 60-70 mm a geotextilie min. 500 g/m2</t>
  </si>
  <si>
    <t>1480807172</t>
  </si>
  <si>
    <t>Poznámka k položce:
viz Detail 611, 613, 614, 616, 620
profil ref. např. PURENIT</t>
  </si>
  <si>
    <t>95xxxxxxx.9</t>
  </si>
  <si>
    <t>Úprava ostění přířezem z EPS včetně vyříznutí drážky 250 x 100 mm</t>
  </si>
  <si>
    <t>-1848663821</t>
  </si>
  <si>
    <t>Poznámka k položce:
viz Detail 623, 626</t>
  </si>
  <si>
    <t>95xxxxxxx.10</t>
  </si>
  <si>
    <t>Úprava dilatace podlah separační pásek tl. 5 mm, vymezovací provazec a hybridní tmel</t>
  </si>
  <si>
    <t>854443110</t>
  </si>
  <si>
    <t>Poznámka k položce:
viz Detaily</t>
  </si>
  <si>
    <t>95xxxxxxx.11</t>
  </si>
  <si>
    <t xml:space="preserve">Revizní dvířka dle požadavků profesí, systémová se skrytými panty případně v provedení pod obklad </t>
  </si>
  <si>
    <t>-1845863223</t>
  </si>
  <si>
    <t>-1545788906</t>
  </si>
  <si>
    <t>711113111</t>
  </si>
  <si>
    <t>Izolace proti zemní vlhkosti natěradly a tmely za studena na ploše vodorovné V emulzí elastickou plošnou (kombinace bitumenu a plastu)</t>
  </si>
  <si>
    <t>314998831</t>
  </si>
  <si>
    <t>Poznámka k položce:
P01.02 25,77
P01.03 7,32</t>
  </si>
  <si>
    <t>711113117</t>
  </si>
  <si>
    <t>Izolace proti zemní vlhkosti natěradly a tmely za studena na ploše vodorovné V těsnicí stěrkou nepružnou (cementem pojená)</t>
  </si>
  <si>
    <t>1708209310</t>
  </si>
  <si>
    <t>Poznámka k položce:
P01.02 (přechod podlaha/stěna) 4,33
P01.03 (přechod podlaha/stěna) 1,01</t>
  </si>
  <si>
    <t>711113121</t>
  </si>
  <si>
    <t>Izolace proti zemní vlhkosti natěradly a tmely za studena na ploše svislé S emulzí elastickou plošnou (kombinace bitumenu a plastu)</t>
  </si>
  <si>
    <t>77776993</t>
  </si>
  <si>
    <t>Poznámka k položce:
P01.02 (vytažení 15 cm na stěnu) 6,49 
P01.03 (vytažení 15 cm na stěny) 1,51</t>
  </si>
  <si>
    <t>711113127</t>
  </si>
  <si>
    <t>Izolace proti zemní vlhkosti natěradly a tmely za studena na ploše svislé S těsnicí stěrkou nepružnou (cementem pojená)</t>
  </si>
  <si>
    <t>1212815945</t>
  </si>
  <si>
    <t>711491172</t>
  </si>
  <si>
    <t>Provedení izolace proti povrchové a podpovrchové tlakové vodě ostatní na ploše vodorovné V z textilií, vrstvy ochranné</t>
  </si>
  <si>
    <t>-401462911</t>
  </si>
  <si>
    <t>693110640</t>
  </si>
  <si>
    <t>geotextilie z polyesterových vláken netkaná, 500 g/m2, šíře 200 cm</t>
  </si>
  <si>
    <t>-1149102884</t>
  </si>
  <si>
    <t>Poznámka k položce:
geoNETEX M 500, Plošná hmotnost: 500 g/m2, Pevnost v tahu (podélně/příčně): 6/5,5 kN/m, Statické protržení (CBR): 900 N, Funkce: F, F+S  Šířka: 2 m, Délka nábalu: 50 m</t>
  </si>
  <si>
    <t>21,92*1,05 'Přepočtené koeficientem množství</t>
  </si>
  <si>
    <t>-1792943216</t>
  </si>
  <si>
    <t>713111121</t>
  </si>
  <si>
    <t>Montáž tepelné izolace stropů rohožemi, pásy, dílci, deskami, bloky (izolační materiál ve specifikaci) rovných spodem s uchycením (drátem, páskou apod.)</t>
  </si>
  <si>
    <t>987226466</t>
  </si>
  <si>
    <t>Poznámka k položce:
S.02 74,98
S.03 48,74</t>
  </si>
  <si>
    <t>631001</t>
  </si>
  <si>
    <t>deska akustická tl. 80 mm z minerální vlny</t>
  </si>
  <si>
    <t>-1435796700</t>
  </si>
  <si>
    <t>Poznámka k položce:
prořez 2%</t>
  </si>
  <si>
    <t>123,72*1,02 'Přepočtené koeficientem množství</t>
  </si>
  <si>
    <t>-1259255352</t>
  </si>
  <si>
    <t>Poznámka k položce:
P01.01 309,51
P01.02 24,35</t>
  </si>
  <si>
    <t>283756750</t>
  </si>
  <si>
    <t>deska pro kročejový útlum 1000x500x40 mm</t>
  </si>
  <si>
    <t>649392811</t>
  </si>
  <si>
    <t>333,86*1,02 'Přepočtené koeficientem množství</t>
  </si>
  <si>
    <t>713121121</t>
  </si>
  <si>
    <t>Montáž tepelné izolace podlah rohožemi, pásy, deskami, dílci, bloky (izolační materiál ve specifikaci) kladenými volně dvouvrstvá</t>
  </si>
  <si>
    <t>1860249213</t>
  </si>
  <si>
    <t>Poznámka k položce:
P01.03 7,09
P01.04 15,12</t>
  </si>
  <si>
    <t>283756730</t>
  </si>
  <si>
    <t>deska pro kročejový útlum 1000x500x30 mm</t>
  </si>
  <si>
    <t>-1664999694</t>
  </si>
  <si>
    <t>23,12*2,04 'Přepočtené koeficientem množství</t>
  </si>
  <si>
    <t>1758765736</t>
  </si>
  <si>
    <t>714</t>
  </si>
  <si>
    <t>Akustická a protiotřesová opatření</t>
  </si>
  <si>
    <t>714111xxx.1</t>
  </si>
  <si>
    <t>Montáž akustických podhledů nakotvením mezi nosné dřevěné trámy</t>
  </si>
  <si>
    <t>2000777730</t>
  </si>
  <si>
    <t xml:space="preserve">Poznámka k položce:
S.02
včetně impreg. námětků, kotevního, spojovacího a pomocného materiálu apod. </t>
  </si>
  <si>
    <t>595001</t>
  </si>
  <si>
    <t>akustická deska z dřevovláken pojených cementem tl. 25 mm</t>
  </si>
  <si>
    <t>-1802213610</t>
  </si>
  <si>
    <t>Poznámka k položce:
prořez 5%
ref. např. DCD HERAKUSTIK - C</t>
  </si>
  <si>
    <t>74,98*1,05 'Přepočtené koeficientem množství</t>
  </si>
  <si>
    <t>714111xxx.2</t>
  </si>
  <si>
    <t>Montáž akustických podhledů uchycením na jednosměrný dřevěný rošt</t>
  </si>
  <si>
    <t>395339645</t>
  </si>
  <si>
    <t xml:space="preserve">Poznámka k položce:
S.03
včetně jednosměrného impreg. dřevěného roštu z latí 40 x 30 mm, osově á 650 mm, a kotevního, spojovacího a pomocného materiálu apod. </t>
  </si>
  <si>
    <t>-1584911380</t>
  </si>
  <si>
    <t>48,74*1,05 'Přepočtené koeficientem množství</t>
  </si>
  <si>
    <t>998714101</t>
  </si>
  <si>
    <t>Přesun hmot pro akustická a protiotřesová opatření stanovený z hmotnosti přesunovaného materiálu vodorovná dopravní vzdálenost do 50 m v objektech výšky do 6 m</t>
  </si>
  <si>
    <t>12608177</t>
  </si>
  <si>
    <t>762083111</t>
  </si>
  <si>
    <t>Práce společné pro tesařské konstrukce impregnace řeziva máčením proti dřevokaznému hmyzu a houbám, třída ohrožení 1 a 2 (dřevo v interiéru)</t>
  </si>
  <si>
    <t>1564795143</t>
  </si>
  <si>
    <t>1208405705</t>
  </si>
  <si>
    <t>612001</t>
  </si>
  <si>
    <t xml:space="preserve">hranol konstrukční masivní KVH v kvalitě Si </t>
  </si>
  <si>
    <t>-1738865261</t>
  </si>
  <si>
    <t>Poznámka k položce:
profil 4/14</t>
  </si>
  <si>
    <t>0,835*1,08 'Přepočtené koeficientem množství</t>
  </si>
  <si>
    <t>72</t>
  </si>
  <si>
    <t>167856497</t>
  </si>
  <si>
    <t>73</t>
  </si>
  <si>
    <t>-1184450649</t>
  </si>
  <si>
    <t>763</t>
  </si>
  <si>
    <t>Konstrukce suché výstavby</t>
  </si>
  <si>
    <t>74</t>
  </si>
  <si>
    <t>763131511</t>
  </si>
  <si>
    <t>Podhled ze sádrokartonových desek jednovrstvá zavěšená spodní konstrukce z ocelových profilů CD, UD jednoduše opláštěná deskou standardní A, tl. 12,5 mm, bez TI</t>
  </si>
  <si>
    <t>2100282496</t>
  </si>
  <si>
    <t>75</t>
  </si>
  <si>
    <t>763131551</t>
  </si>
  <si>
    <t>Podhled ze sádrokartonových desek jednovrstvá zavěšená spodní konstrukce z ocelových profilů CD, UD jednoduše opláštěná deskou impregnovanou H2, tl. 12,5 mm, bez TI</t>
  </si>
  <si>
    <t>-1412145882</t>
  </si>
  <si>
    <t>76</t>
  </si>
  <si>
    <t>763131713</t>
  </si>
  <si>
    <t>Podhled ze sádrokartonových desek ostatní práce a konstrukce na podhledech ze sádrokartonových desek napojení na obvodové konstrukce profilem</t>
  </si>
  <si>
    <t>-1460554441</t>
  </si>
  <si>
    <t>77</t>
  </si>
  <si>
    <t>763131714</t>
  </si>
  <si>
    <t>Podhled ze sádrokartonových desek ostatní práce a konstrukce na podhledech ze sádrokartonových desek základní penetrační nátěr</t>
  </si>
  <si>
    <t>-968135199</t>
  </si>
  <si>
    <t>78</t>
  </si>
  <si>
    <t>763131721</t>
  </si>
  <si>
    <t>Podhled ze sádrokartonových desek ostatní práce a konstrukce na podhledech ze sádrokartonových desek skokové změny výšky podhledu do 0,5 m</t>
  </si>
  <si>
    <t>-1836244914</t>
  </si>
  <si>
    <t>Poznámka k položce:
přechod z vodorovné na svislou rovinu (čela)</t>
  </si>
  <si>
    <t>79</t>
  </si>
  <si>
    <t>763131772</t>
  </si>
  <si>
    <t xml:space="preserve">Podhled ze sádrokartonových desek Příplatek k cenám za rovinnost kvality celoplošné tmelení </t>
  </si>
  <si>
    <t>1014128171</t>
  </si>
  <si>
    <t>80</t>
  </si>
  <si>
    <t>998763301</t>
  </si>
  <si>
    <t>Přesun hmot pro konstrukce montované z desek sádrokartonových, sádrovláknitých, cementovláknitých nebo cementových stanovený z hmotnosti přesunovaného materiálu vodorovná dopravní vzdálenost do 50 m v objektech výšky do 6 m</t>
  </si>
  <si>
    <t>1462563047</t>
  </si>
  <si>
    <t>766</t>
  </si>
  <si>
    <t>Konstrukce truhlářské</t>
  </si>
  <si>
    <t>81</t>
  </si>
  <si>
    <t>766416xxx</t>
  </si>
  <si>
    <t>Montáž obložení stěn plochy přes 5 m2 obkladovými DT deskami s laminovaným povrchem</t>
  </si>
  <si>
    <t>-2094019330</t>
  </si>
  <si>
    <t>Poznámka k položce:
A.06, montáž neviditelným kotvením lepením nebo na zámek, včetně primárního impreg. dřevěného roštu z prken tl. 20 mm 
včetně tepelné izolace kolem ocelových sloupů a stěny vstupu viz Detail 622, 623
včetně kotevního, spojovacího a pomocného materiálu apod.</t>
  </si>
  <si>
    <t>82</t>
  </si>
  <si>
    <t>624001</t>
  </si>
  <si>
    <t>obkladové desky tl. 20 mm na bázi dřevotřískové desky s laminovaným povrchem včetně hran, odstín a typ lamina bude vyvzorkován při realizaci, neviditelné kotvení lepením nebo na zámek</t>
  </si>
  <si>
    <t>1723229173</t>
  </si>
  <si>
    <t>Poznámka k položce:
prořez 10%</t>
  </si>
  <si>
    <t>93,904*1,1 'Přepočtené koeficientem množství</t>
  </si>
  <si>
    <t>771</t>
  </si>
  <si>
    <t>Podlahy z dlaždic</t>
  </si>
  <si>
    <t>83</t>
  </si>
  <si>
    <t>771474113</t>
  </si>
  <si>
    <t>Montáž soklíků z dlaždic keramických lepených flexibilním lepidlem rovných výšky přes 90 do 120 mm</t>
  </si>
  <si>
    <t>-980149948</t>
  </si>
  <si>
    <t>Poznámka k položce:
P01.02 28,81
P01.03 10,07</t>
  </si>
  <si>
    <t>84</t>
  </si>
  <si>
    <t>597001</t>
  </si>
  <si>
    <t>keramická dlaždice slinutá rektifikovaná max. rozměr 300 (295) x 600 (595) x 10 mm, dle výběru investora</t>
  </si>
  <si>
    <t>-732574820</t>
  </si>
  <si>
    <t>3,888*1,1 'Přepočtené koeficientem množství</t>
  </si>
  <si>
    <t>85</t>
  </si>
  <si>
    <t>771574154</t>
  </si>
  <si>
    <t>Montáž podlah z dlaždic keramických lepených flexibilním lepidlem režných nebo glazovaných velkoformátových s rozlivovým lepidlem přes 4 do 6 ks/ m2</t>
  </si>
  <si>
    <t>69599759</t>
  </si>
  <si>
    <t>Poznámka k položce:
P01.02 24,35
P01.03 7,09</t>
  </si>
  <si>
    <t>86</t>
  </si>
  <si>
    <t>-654542635</t>
  </si>
  <si>
    <t>31,44*1,1 'Přepočtené koeficientem množství</t>
  </si>
  <si>
    <t>87</t>
  </si>
  <si>
    <t>771591111</t>
  </si>
  <si>
    <t>Podlahy - ostatní práce penetrace podkladu</t>
  </si>
  <si>
    <t>-1643465377</t>
  </si>
  <si>
    <t>88</t>
  </si>
  <si>
    <t>771591185</t>
  </si>
  <si>
    <t>Podlahy - ostatní práce řezání dlaždic keramických rovné</t>
  </si>
  <si>
    <t>2108471949</t>
  </si>
  <si>
    <t>Poznámka k položce:
P1.03</t>
  </si>
  <si>
    <t>89</t>
  </si>
  <si>
    <t>771990112</t>
  </si>
  <si>
    <t>Vyrovnání podkladní vrstvy samonivelační stěrkou tl. 4 mm, min. pevnosti 30 MPa</t>
  </si>
  <si>
    <t>473756871</t>
  </si>
  <si>
    <t>Poznámka k položce:
P01.04 vodorovně</t>
  </si>
  <si>
    <t>90</t>
  </si>
  <si>
    <t>771990192</t>
  </si>
  <si>
    <t>Vyrovnání podkladní vrstvy samonivelační stěrkou tl. 4 mm, min. pevnosti Příplatek k cenám za každý další 1 mm tloušťky, min. pevnosti 30 MPa</t>
  </si>
  <si>
    <t>-315554629</t>
  </si>
  <si>
    <t>15,12*6 'Přepočtené koeficientem množství</t>
  </si>
  <si>
    <t>91</t>
  </si>
  <si>
    <t>998771101</t>
  </si>
  <si>
    <t>Přesun hmot pro podlahy z dlaždic stanovený z hmotnosti přesunovaného materiálu vodorovná dopravní vzdálenost do 50 m v objektech výšky do 6 m</t>
  </si>
  <si>
    <t>1808733061</t>
  </si>
  <si>
    <t>777</t>
  </si>
  <si>
    <t>Podlahy lité</t>
  </si>
  <si>
    <t>92</t>
  </si>
  <si>
    <t>777111111</t>
  </si>
  <si>
    <t>Příprava podkladu před provedením litých podlah vysátí</t>
  </si>
  <si>
    <t>1702431588</t>
  </si>
  <si>
    <t>Poznámka k položce:
P01.01, P01.04</t>
  </si>
  <si>
    <t>93</t>
  </si>
  <si>
    <t>777111121</t>
  </si>
  <si>
    <t>Příprava podkladu před provedením litých podlah obroušení ruční ( v místě styku se stěnou, v rozích apod.)</t>
  </si>
  <si>
    <t>1727048707</t>
  </si>
  <si>
    <t>777111123</t>
  </si>
  <si>
    <t>Příprava podkladu před provedením litých podlah obroušení strojní</t>
  </si>
  <si>
    <t>1843724294</t>
  </si>
  <si>
    <t>777-R01a</t>
  </si>
  <si>
    <t>Leštěná samonivelační cementová stěrka tl. 2 mm</t>
  </si>
  <si>
    <t>1776648193</t>
  </si>
  <si>
    <t>Poznámka k položce:
P01.01, P01.04 včetně svislých ploch stupňů oltáře
kompletní systém včetně řešení detailů a návazností dle výrobce
očištění, vyspravení a penetrace podkladu
leštěná samonivelační cementová stěrka tl. 2 mm
variantně velmi tvrdá epoxidová stěrka typu Betonepox imitující betonovou plochu 
včetně mimostaveništní dopravy, vnitrostaveništního přesunu hmot a technologické manipulace</t>
  </si>
  <si>
    <t>96</t>
  </si>
  <si>
    <t>777-R01b</t>
  </si>
  <si>
    <t>Napojení na stěnu (sokl) leštěné samonivelační cementové stěrky</t>
  </si>
  <si>
    <t>1920534040</t>
  </si>
  <si>
    <t>Poznámka k položce:
P01.01, P01.04 m.č. 1.03, 1.06, 1.07 
kompletní systém včetně řešení detailů a návazností dle výrobce
očištění, vyspravení a penetrace podkladu
napojení na stěnu (fabion)
variantně velmi tvrdá epoxidová stěrka typu Betonepox imitující betonovou plochu 
včetně mimostaveništní dopravy, vnitrostaveništního přesunu hmot a technologické manipulace</t>
  </si>
  <si>
    <t>97</t>
  </si>
  <si>
    <t>998777101</t>
  </si>
  <si>
    <t>Přesun hmot pro podlahy lité stanovený z hmotnosti přesunovaného materiálu vodorovná dopravní vzdálenost do 50 m v objektech výšky do 6 m</t>
  </si>
  <si>
    <t>100372904</t>
  </si>
  <si>
    <t>781</t>
  </si>
  <si>
    <t>Dokončovací práce - obklady</t>
  </si>
  <si>
    <t>98</t>
  </si>
  <si>
    <t>781474154</t>
  </si>
  <si>
    <t>Montáž obkladů vnitřních stěn z dlaždic keramických lepených flexibilním lepidlem velkoformátových s vysokopevnostním lepidlem přes 4 do 6 ks/m2</t>
  </si>
  <si>
    <t>1452697693</t>
  </si>
  <si>
    <t>Poznámka k položce:
A.02
obklady budou bez ukončovacích lišt, podél zárubní nebo zařizovacích předmětů, případně na dorazu s jiným materiálem bude spára vyplněna trvale pružným tmelem s fungicidní přísadou, vždy v barvě obkladového materiálu
spárovací hmota bude systémová v barvě obkladového materiálu</t>
  </si>
  <si>
    <t>99</t>
  </si>
  <si>
    <t>-783874338</t>
  </si>
  <si>
    <t>27,64*1,1 'Přepočtené koeficientem množství</t>
  </si>
  <si>
    <t>100</t>
  </si>
  <si>
    <t>781495111</t>
  </si>
  <si>
    <t>Ostatní prvky ostatní práce penetrace podkladu</t>
  </si>
  <si>
    <t>425697246</t>
  </si>
  <si>
    <t>101</t>
  </si>
  <si>
    <t>781734112</t>
  </si>
  <si>
    <t>Montáž obkladů vnějších stěn z obkladaček cihelných lepených flexibilním lepidlem přes 50 do 85 ks/m2</t>
  </si>
  <si>
    <t>1336245886</t>
  </si>
  <si>
    <t>Poznámka k položce:
A.01, analog. vnitřních obkladů
včetně řezání pásků</t>
  </si>
  <si>
    <t>102</t>
  </si>
  <si>
    <t>596001</t>
  </si>
  <si>
    <t>obkladový pásek z cihelného střepu v tmavším šedohnědém barevném odstínu - bude upřesněno architektem</t>
  </si>
  <si>
    <t>1509998950</t>
  </si>
  <si>
    <t>108,271*1,1 'Přepočtené koeficientem množství</t>
  </si>
  <si>
    <t>103</t>
  </si>
  <si>
    <t>-737313112</t>
  </si>
  <si>
    <t>104</t>
  </si>
  <si>
    <t>781739191</t>
  </si>
  <si>
    <t>Montáž obkladů vnějších stěn z obkladaček cihelných Příplatek k cenám za plochu do 10 m2 jednotlivě</t>
  </si>
  <si>
    <t>256322352</t>
  </si>
  <si>
    <t>Poznámka k položce:
A.01, analog. vnitřních obkladů (ostění)</t>
  </si>
  <si>
    <t>105</t>
  </si>
  <si>
    <t>781739195</t>
  </si>
  <si>
    <t>Montáž obkladů vnějších stěn z obkladaček cihelných Příplatek k cenám za spárování cement bílý</t>
  </si>
  <si>
    <t>753050392</t>
  </si>
  <si>
    <t>Poznámka k položce:
A.01, analog. vnitřních obkladů</t>
  </si>
  <si>
    <t>106</t>
  </si>
  <si>
    <t>998781101</t>
  </si>
  <si>
    <t>Přesun hmot pro obklady keramické stanovený z hmotnosti přesunovaného materiálu vodorovná dopravní vzdálenost do 50 m v objektech výšky do 6 m</t>
  </si>
  <si>
    <t>-1900963620</t>
  </si>
  <si>
    <t>784</t>
  </si>
  <si>
    <t>Dokončovací práce - malby a tapety</t>
  </si>
  <si>
    <t>107</t>
  </si>
  <si>
    <t>784111001</t>
  </si>
  <si>
    <t>Oprášení (ometení) podkladu v místnostech výšky do 3,80 m</t>
  </si>
  <si>
    <t>-1588824045</t>
  </si>
  <si>
    <t>108</t>
  </si>
  <si>
    <t>784111011</t>
  </si>
  <si>
    <t>Obroušení podkladu omítky v místnostech výšky do 3,80 m</t>
  </si>
  <si>
    <t>72096914</t>
  </si>
  <si>
    <t>Poznámka k položce:
sádrové omítky</t>
  </si>
  <si>
    <t>109</t>
  </si>
  <si>
    <t>784171101</t>
  </si>
  <si>
    <t>Zakrytí nemalovaných ploch (materiál ve specifikaci) včetně pozdějšího odkrytí podlah</t>
  </si>
  <si>
    <t>1097739929</t>
  </si>
  <si>
    <t>110</t>
  </si>
  <si>
    <t>581248420</t>
  </si>
  <si>
    <t>fólie pro malířské potřeby zakrývací,  7µ,  4 x 5 m</t>
  </si>
  <si>
    <t>1558601165</t>
  </si>
  <si>
    <t>227,3*1,05 'Přepočtené koeficientem množství</t>
  </si>
  <si>
    <t>111</t>
  </si>
  <si>
    <t>784171111</t>
  </si>
  <si>
    <t>Zakrytí nemalovaných ploch (materiál ve specifikaci) včetně pozdějšího odkrytí svislých ploch např. stěn, oken, dveří v místnostech výšky do 3,80</t>
  </si>
  <si>
    <t>-662352285</t>
  </si>
  <si>
    <t>112</t>
  </si>
  <si>
    <t>788225024</t>
  </si>
  <si>
    <t>174,844*1,05 'Přepočtené koeficientem množství</t>
  </si>
  <si>
    <t>113</t>
  </si>
  <si>
    <t>784181101</t>
  </si>
  <si>
    <t>Penetrace podkladu jednonásobná základní akrylátová v místnostech výšky do 3,80 m</t>
  </si>
  <si>
    <t>711886959</t>
  </si>
  <si>
    <t>114</t>
  </si>
  <si>
    <t>784211101</t>
  </si>
  <si>
    <t>Malby z malířských směsí otěruvzdorných za mokra dvojnásobné, bílé za mokra otěruvzdorné výborně v místnostech výšky do 3,80 m</t>
  </si>
  <si>
    <t>-57849144</t>
  </si>
  <si>
    <t>08 - Výrobky PSV</t>
  </si>
  <si>
    <t xml:space="preserve">    764 - Konstrukce klempířské</t>
  </si>
  <si>
    <t xml:space="preserve">    OV - Ostatní výrobky</t>
  </si>
  <si>
    <t xml:space="preserve">    DVV - Dveře a vnitřní výplně</t>
  </si>
  <si>
    <t>949999xxx</t>
  </si>
  <si>
    <t xml:space="preserve">Pomocné pracovní lešení, pojízdné věže, montážní plošiny apod. potřebné pro montáž výrobků PSV </t>
  </si>
  <si>
    <t>-759942023</t>
  </si>
  <si>
    <t>764</t>
  </si>
  <si>
    <t>Konstrukce klempířské</t>
  </si>
  <si>
    <t>764244306</t>
  </si>
  <si>
    <t>Oplechování horních ploch zdí a nadezdívek (atik) z titanzinkového lesklého válcovaného plechu mechanicky kotvené rš 500 mm</t>
  </si>
  <si>
    <t>763190115</t>
  </si>
  <si>
    <t>764244311</t>
  </si>
  <si>
    <t>Oplechování horních ploch zdí a nadezdívek (atik) z titanzinkového lesklého válcovaného plechu mechanicky kotvené přes rš 800 mm</t>
  </si>
  <si>
    <t>-1525333907</t>
  </si>
  <si>
    <t>764244404</t>
  </si>
  <si>
    <t>Oplechování horních ploch zdí a nadezdívek (atik) z titanzinkového předzvětralého plechu mechanicky kotvené rš 330 mm</t>
  </si>
  <si>
    <t>149951304</t>
  </si>
  <si>
    <t>764548304</t>
  </si>
  <si>
    <t>Svod z titanzinkového lesklého válcovaného plechu včetně objímek, kolen a odskoků hranatý, o straně 120 mm</t>
  </si>
  <si>
    <t>-383265913</t>
  </si>
  <si>
    <t>998764101</t>
  </si>
  <si>
    <t>Přesun hmot pro konstrukce klempířské stanovený z hmotnosti přesunovaného materiálu vodorovná dopravní vzdálenost do 50 m v objektech výšky do 6 m</t>
  </si>
  <si>
    <t>1328771064</t>
  </si>
  <si>
    <t>766-R01a</t>
  </si>
  <si>
    <t>Montáž úložného regálu do učebny</t>
  </si>
  <si>
    <t>1552874747</t>
  </si>
  <si>
    <t>Poznámka k položce:
montáž prvku včetně vnitrostaveništního přesunu hmot a technologické manipulace 
včetně pomocného (spojovacího, kotevního apod.) materiálu potřebného pro montáž prvku</t>
  </si>
  <si>
    <t>615001a</t>
  </si>
  <si>
    <t>úložný regál do učebny, dl. 2080 x hl. 475 (275) x v. 2990 mm, ozn. T.01A</t>
  </si>
  <si>
    <t>1035755648</t>
  </si>
  <si>
    <t>Poznámka k položce:
truhlářský výrobek ozn. T.01A
kompletní provedení včetně všech doplňků a příslušenství viz Tabulka truhlářských výrobků
výroba a dodávka prvku včetně vypracování dodavatelské a dílenské dokumentace a mimostaveništní dopravy</t>
  </si>
  <si>
    <t>766-R01b</t>
  </si>
  <si>
    <t>1603269795</t>
  </si>
  <si>
    <t>615001b</t>
  </si>
  <si>
    <t>úložný regál do učebny, dl. 2080 x hl. 475 x v. 2990 mm, ozn. T.01B</t>
  </si>
  <si>
    <t>1747037719</t>
  </si>
  <si>
    <t>Poznámka k položce:
truhlářský výrobek ozn. T.01B
kompletní provedení včetně všech doplňků a příslušenství viz Tabulka truhlářských výrobků
výroba a dodávka prvku včetně vypracování dodavatelské a dílenské dokumentace a mimostaveništní dopravy</t>
  </si>
  <si>
    <t>766-R02</t>
  </si>
  <si>
    <t>Montáž úložného regálu do úklidové místnosti</t>
  </si>
  <si>
    <t>-1269643481</t>
  </si>
  <si>
    <t>615002</t>
  </si>
  <si>
    <t>úložný regál do úklidové místnosti. dl. 2045 x hl. 400 x v. 2990 mm, ozn. T.02</t>
  </si>
  <si>
    <t>-750530103</t>
  </si>
  <si>
    <t>Poznámka k položce:
truhlářský výrobek ozn. T.02
kompletní provedení včetně všech doplňků a příslušenství viz Tabulka truhlářských výrobků
výroba a dodávka prvku včetně vypracování dodavatelské a dílenské dokumentace a mimostaveništní dopravy</t>
  </si>
  <si>
    <t>766-R03</t>
  </si>
  <si>
    <t>Montáž lehké dřevěné příčky pro oddělení skladu v kanceláři</t>
  </si>
  <si>
    <t>-711476721</t>
  </si>
  <si>
    <t>615003</t>
  </si>
  <si>
    <t>lehká stahovací dřevěná příčka pro oddělení skladu v kanceláři, dl. 3760 x v. 2990 mm, ozn. T.03</t>
  </si>
  <si>
    <t>-1907762268</t>
  </si>
  <si>
    <t>Poznámka k položce:
truhlářský výrobek ozn. T.03
kompletní provedení včetně všech doplňků a příslušenství viz Tabulka truhlářských výrobků
výroba a dodávka prvku včetně vypracování dodavatelské a dílenské dokumentace a mimostaveništní dopravy</t>
  </si>
  <si>
    <t>766-R04</t>
  </si>
  <si>
    <t>Montáž kuchyňské linky a pracovního ostrůvku</t>
  </si>
  <si>
    <t>soub</t>
  </si>
  <si>
    <t>2009010221</t>
  </si>
  <si>
    <t>615004a</t>
  </si>
  <si>
    <t>kuchyňská linka se skříňkami dl. 4590 mm, ozn. T.04 (bez spotřebičů)</t>
  </si>
  <si>
    <t>891084673</t>
  </si>
  <si>
    <t>Poznámka k položce:
truhlářský výrobek ozn. T.04
obklad stěny za linkou dle architekta
kompletní provedení včetně všech doplňků a příslušenství viz Tabulka truhlářských výrobků
výroba a dodávka prvku včetně vypracování dodavatelské a dílenské dokumentace a mimostaveništní dopravy</t>
  </si>
  <si>
    <t>61500ab</t>
  </si>
  <si>
    <t>pracovní ostrůvek se zásuvkami dl. 3000 mm, ozn T.04</t>
  </si>
  <si>
    <t>-176517991</t>
  </si>
  <si>
    <t>Poznámka k položce:
truhlářský výrobek ozn. T.04
kompletní provedení včetně všech doplňků a příslušenství viz Tabulka truhlářských výrobků
výroba a dodávka prvku včetně vypracování dodavatelské a dílenské dokumentace a mimostaveništní dopravy</t>
  </si>
  <si>
    <t>766-R05</t>
  </si>
  <si>
    <t>Montáž dřevěného obkladu stěny v chodbě</t>
  </si>
  <si>
    <t>-1829269586</t>
  </si>
  <si>
    <t>Poznámka k položce:
neviditelné kotvení přes primární rošt z dřevěných latí/desek
montáž prvku včetně vnitrostaveništního přesunu hmot a technologické manipulace 
včetně pomocného (spojovacího, kotevního apod.) materiálu potřebného pro montáž prvku</t>
  </si>
  <si>
    <t>615005</t>
  </si>
  <si>
    <t>dřevěný obklad stěny v chodbě, ozn. T.05</t>
  </si>
  <si>
    <t>-107690350</t>
  </si>
  <si>
    <t>Poznámka k položce:
truhlářský výrobek ozn. T.05
kompletní provedení včetně roštu a všech doplňků a příslušenství viz Tabulka truhlářských výrobků
výroba a dodávka prvku včetně vypracování dodavatelské a dílenské dokumentace a mimostaveništní dopravy</t>
  </si>
  <si>
    <t>766-R06</t>
  </si>
  <si>
    <t>Montáž dřevěného obkladu stěny v kuchyňce</t>
  </si>
  <si>
    <t>-36495891</t>
  </si>
  <si>
    <t>615006</t>
  </si>
  <si>
    <t>dřevěný obklad stěny v kuchyňce, ozn. T.06</t>
  </si>
  <si>
    <t>452962196</t>
  </si>
  <si>
    <t>Poznámka k položce:
truhlářský výrobek ozn. T.06
kompletní provedení včetně roštu a všech doplňků a příslušenství viz Tabulka truhlářských výrobků
výroba a dodávka prvku včetně vypracování dodavatelské a dílenské dokumentace a mimostaveništní dopravy</t>
  </si>
  <si>
    <t>766-R07</t>
  </si>
  <si>
    <t>Montáž dřevěného obkladu stěny v kanceláři</t>
  </si>
  <si>
    <t>1387993322</t>
  </si>
  <si>
    <t>615007</t>
  </si>
  <si>
    <t>dřevěný obklad stěny v kanceláři, ozn. T.07</t>
  </si>
  <si>
    <t>1578452803</t>
  </si>
  <si>
    <t>Poznámka k položce:
truhlářský výrobek ozn. T.07
kompletní provedení včetně roštu a všech doplňků a příslušenství viz Tabulka truhlářských výrobků
výroba a dodávka prvku včetně vypracování dodavatelské a dílenské dokumentace a mimostaveništní dopravy</t>
  </si>
  <si>
    <t>766-R08</t>
  </si>
  <si>
    <t>Montáž obkladu nadpraží v učebně</t>
  </si>
  <si>
    <t>-562700456</t>
  </si>
  <si>
    <t>615008</t>
  </si>
  <si>
    <t>dřevěný obklad nadpraží 4090 x 390 mm v učebně, lakovaný, ozn. T.08</t>
  </si>
  <si>
    <t>-598017150</t>
  </si>
  <si>
    <t>Poznámka k položce:
truhlářský výrobek ozn. T.08
kompletní provedení včetně všech doplňků a příslušenství viz Tabulka truhlářských výrobků
výroba a dodávka prvku včetně vypracování dodavatelské a dílenské dokumentace a mimostaveništní dopravy</t>
  </si>
  <si>
    <t>767-R01</t>
  </si>
  <si>
    <t>Montáž ocelové systémové nerezové kotvy pro uložení lícového zdiva v úrovni soklu</t>
  </si>
  <si>
    <t>-1732322153</t>
  </si>
  <si>
    <t>553001</t>
  </si>
  <si>
    <t>ocelová systémová nerezová kotva pro uložení lícového zdiva v úrovni soklu, ozn. Z.01</t>
  </si>
  <si>
    <t>-856773128</t>
  </si>
  <si>
    <t>Poznámka k položce:
zámečnický výrobek ozn. Z.01
ref. např. ELMCO EKS-30
kompletní provedení včetně povrchové úpravy a všech doplňků a příslušenství viz Tabulka zámečnických výrobků a TZ
výroba a dodávka prvku včetně vypracování dodavatelské a dílenské dokumentace a mimostaveništní dopravy</t>
  </si>
  <si>
    <t>10,95*1,05 'Přepočtené koeficientem množství</t>
  </si>
  <si>
    <t>553002</t>
  </si>
  <si>
    <t>767-R03</t>
  </si>
  <si>
    <t>Montáž ocelové vstupní branky ze svařované rámové konstrukce vč. kování a zámku</t>
  </si>
  <si>
    <t>-1948278472</t>
  </si>
  <si>
    <t>553003</t>
  </si>
  <si>
    <t>ocelová vstupní branka ze svařované ocelové rámové konstrukce včetně kování a samozamykacího elektromechanického zámku tř. bezp. 4, š. 1200 x v. 1720 mm, ozn. Z.03</t>
  </si>
  <si>
    <t>708215173</t>
  </si>
  <si>
    <t>Poznámka k položce:
zámečnický výrobek ozn. Z.03
kompletní provedení včetně povrchové úpravy a všech doplňků a příslušenství viz Tabulka zámečnických výrobků a TZ
výroba a dodávka prvku včetně vypracování dodavatelské a dílenské dokumentace a mimostaveništní dopravy</t>
  </si>
  <si>
    <t>767-R04</t>
  </si>
  <si>
    <t>823082050</t>
  </si>
  <si>
    <t>553004</t>
  </si>
  <si>
    <t>ocelová vstupní branka ze svařované ocelové rámové konstrukce včetně kování a samozamykacího elektromechanického zámku tř. bezp. 4, š.  2600 x v. 1200 mm, ozn. Z.04</t>
  </si>
  <si>
    <t>-1297602165</t>
  </si>
  <si>
    <t>Poznámka k položce:
zámečnický výrobek ozn. Z.04
kompletní provedení včetně povrchové úpravy a všech doplňků a příslušenství viz Tabulka zámečnických výrobků a TZ
výroba a dodávka prvku včetně vypracování dodavatelské a dílenské dokumentace a mimostaveništní dopravy</t>
  </si>
  <si>
    <t>767-R05</t>
  </si>
  <si>
    <t>1768827696</t>
  </si>
  <si>
    <t>553005</t>
  </si>
  <si>
    <t>ocelová branka ze svařované ocelové rámové konstrukce včetně kování a zámku, š. 1300 x v. 1200 mm, ozn.Z.05</t>
  </si>
  <si>
    <t>2086053435</t>
  </si>
  <si>
    <t>Poznámka k položce:
zámečnický výrobek ozn. Z.05
kompletní provedení včetně povrchové úpravy a všech doplňků a příslušenství viz Tabulka zámečnických výrobků a TZ
výroba a dodávka prvku včetně vypracování dodavatelské a dílenské dokumentace a mimostaveništní dopravy</t>
  </si>
  <si>
    <t>767-R09</t>
  </si>
  <si>
    <t>Montáž ocelové svařované konstrukce pro kotvení rámu dveří a zasklení v úrovni stropu</t>
  </si>
  <si>
    <t>-1926364825</t>
  </si>
  <si>
    <t>553009</t>
  </si>
  <si>
    <t>ocelová svařovaná konstrukce pro kotvení rámu dveří a zasklení v úrovni stropu, dl. 4050 mm, ozn. Z.09</t>
  </si>
  <si>
    <t>1695913973</t>
  </si>
  <si>
    <t>Poznámka k položce:
zámečnický výrobek ozn. Z.09
kompletní provedení včetně povrchové úpravy a všech doplňků a příslušenství viz Tabulka zámečnických výrobků a TZ
výroba a dodávka prvku včetně vypracování dodavatelské a dílenské dokumentace a mimostaveništní dopravy</t>
  </si>
  <si>
    <t>767-R10</t>
  </si>
  <si>
    <t>Montáž typového rámu a poklopu revizní šachty</t>
  </si>
  <si>
    <t>-88809307</t>
  </si>
  <si>
    <t>553010</t>
  </si>
  <si>
    <t>typový hliníkový rám a poklop revizní šachty sv. rozměr 600 x 1000 mm vodotěsný, ozn. Z.10</t>
  </si>
  <si>
    <t>671105049</t>
  </si>
  <si>
    <t>767-R12</t>
  </si>
  <si>
    <t>Montáž lakovaného ocelového vnitřního parapetního plechu</t>
  </si>
  <si>
    <t>-470346843</t>
  </si>
  <si>
    <t>553012</t>
  </si>
  <si>
    <t>lakovaný ocelový vnější parapetní plech š. 220 + 30 mm, ozn.Z.13</t>
  </si>
  <si>
    <t>1402104751</t>
  </si>
  <si>
    <t>Poznámka k položce:
zámečnický výrobek ozn. Z.12
kompletní provedení včetně povrchové úpravy a všech doplňků a příslušenství viz Tabulka zámečnických výrobků a TZ
výroba a dodávka prvku včetně vypracování dodavatelské a dílenské dokumentace a mimostaveništní dopravy</t>
  </si>
  <si>
    <t>767-R15</t>
  </si>
  <si>
    <t xml:space="preserve">Montáž věšáku na kabáty </t>
  </si>
  <si>
    <t>-1585425684</t>
  </si>
  <si>
    <t>Poznámka k položce:
skrytě kotveno do stěny a podlahy přes ocelové patní konzoly
montáž prvku včetně vnitrostaveništního přesunu hmot a technologické manipulace 
včetně pomocného (spojovacího, kotevního apod.) materiálu potřebného pro montáž prvku</t>
  </si>
  <si>
    <t>5530015</t>
  </si>
  <si>
    <t>věšák na kabáty do šatny, ozn. Z15</t>
  </si>
  <si>
    <t>332681719</t>
  </si>
  <si>
    <t>Poznámka k položce:
zámečnický výrobek ozn. Z.15
kompletní provedení včetně povrchové úpravy a všech doplňků a příslušenství viz Tabulka zámečnických výrobků a TZ
výroba a dodávka prvku včetně vypracování dodavatelské a dílenské dokumentace a mimostaveništní dopravy</t>
  </si>
  <si>
    <t>767-R16</t>
  </si>
  <si>
    <t>Montáž oplechování čelní strany pilíře oplocení</t>
  </si>
  <si>
    <t>-2018635497</t>
  </si>
  <si>
    <t>553016</t>
  </si>
  <si>
    <t>oplechování čelní strany pilíře oplocení s integrovanými dvířky PS NN, info vitrínou a zvonkovým tablem, ozn. Z16</t>
  </si>
  <si>
    <t>-365556927</t>
  </si>
  <si>
    <t>Poznámka k položce:
zámečnický výrobek ozn. Z.16
kompletní provedení včetně povrchové úpravy a všech doplňků a příslušenství viz Tabulka zámečnických výrobků a TZ
výroba a dodávka prvku včetně vypracování dodavatelské a dílenské dokumentace a mimostaveništní dopravy</t>
  </si>
  <si>
    <t>767-R18</t>
  </si>
  <si>
    <t>Montáž lakovaného ocelového vnějšího krycího plechu</t>
  </si>
  <si>
    <t>-101489324</t>
  </si>
  <si>
    <t>Poznámka k položce:
kotveno lepením např. Enkolitem
montáž prvku včetně vnitrostaveništního přesunu hmot a technologické manipulace 
včetně pomocného (spojovacího, kotevního apod.) materiálu potřebného pro montáž prvku</t>
  </si>
  <si>
    <t>553018</t>
  </si>
  <si>
    <t>lakovaný ocelový vnější krycí plech š. 30 + 350 + 30 mm, ozn.Z.18</t>
  </si>
  <si>
    <t>1071343001</t>
  </si>
  <si>
    <t xml:space="preserve">Poznámka k položce:
zámečnický výrobek ozn. Z.18
kompletní provedení včetně povrchové úpravy a všech doplňků a příslušenství viz Tabulka zámečnických výrobků a TZ
výroba a dodávka prvku včetně vypracování dodavatelské a dílenské dokumentace a mimostaveništní dopravy
</t>
  </si>
  <si>
    <t>OV</t>
  </si>
  <si>
    <t>Ostatní výrobky</t>
  </si>
  <si>
    <t>OV-R01</t>
  </si>
  <si>
    <t>Montáž rámu a zádveřní vnitřní podlahové čistící zóny</t>
  </si>
  <si>
    <t>-609204175</t>
  </si>
  <si>
    <t>697001</t>
  </si>
  <si>
    <t>zádveřní vnitřní podlahová čistící zóna 2865 x 990 mm pro odstranění jemných nečistot, Al rám, ozn. OV.01</t>
  </si>
  <si>
    <t>-1454406450</t>
  </si>
  <si>
    <t xml:space="preserve">Poznámka k položce:
ostatní výrobek ozn. OV.01
čistící zóna z kokosových vláken zatavených do PVC podkladu v hliníkovém rámu z pravoúhlých Al profilů
kompletní provedení včetně všech doplňků a příslušenství viz Tabulka ostatních výrobků
výroba a dodávka prvku včetně vypracování dodavatelské a dílenské dokumentace a mimostaveništní dopravy
</t>
  </si>
  <si>
    <t>OV-R02</t>
  </si>
  <si>
    <t>Montáž přenosného hasícího přístroje</t>
  </si>
  <si>
    <t>-389073484</t>
  </si>
  <si>
    <t>449001</t>
  </si>
  <si>
    <t>přenosný hasící přístroj práškový PG6 (34A), ozn. OV.02</t>
  </si>
  <si>
    <t>736450689</t>
  </si>
  <si>
    <t>Poznámka k položce:
ostatní výrobek ozn. OV.02
kompletní provedení včetně všech doplňků a příslušenství viz Tabulka ostatních výrobků
výroba a dodávka prvku včetně vypracování dodavatelské a dílenské dokumentace a mimostaveništní dopravy</t>
  </si>
  <si>
    <t>OV-R08</t>
  </si>
  <si>
    <t>Montáž systémové sanitární příčky s dveřmi z DTD panelů</t>
  </si>
  <si>
    <t>-1819362585</t>
  </si>
  <si>
    <t>590001</t>
  </si>
  <si>
    <t>systémová sanitární příčka s dveřmi z DTD panelů, tl. panelu 30 mm, dl. 2500 + 1635 x v. 2500 mm (vč. 1x dveří 700 x 2100 mm), ozn. OV.08</t>
  </si>
  <si>
    <t>1040391503</t>
  </si>
  <si>
    <t>OV-R09</t>
  </si>
  <si>
    <t>643568328</t>
  </si>
  <si>
    <t>590002</t>
  </si>
  <si>
    <t>systémová sanitární příčka s dveřmi z DTD panelů, tl. panelu 30 mm, dl. 1500 + 2285 x v. 2500 mm (vč. 2x dveří 700 x 2100 mm), ozn. OV.09</t>
  </si>
  <si>
    <t>220592461</t>
  </si>
  <si>
    <t>OV-R10</t>
  </si>
  <si>
    <t>Montáž požárně bezpečnostního značení</t>
  </si>
  <si>
    <t>1359086410</t>
  </si>
  <si>
    <t>735001</t>
  </si>
  <si>
    <t>požárně bezpečnostní značení podle ČSN ISO 3864 a ČSN 01 8013, ozn. OV.10</t>
  </si>
  <si>
    <t>-354308012</t>
  </si>
  <si>
    <t>Poznámka k položce:
ostatní výrobek ozn. OV.10
kompletní provedení včetně všech doplňků a příslušenství viz Tabulka ostatních výrobků
výroba a dodávka prvku včetně vypracování dodavatelské a dílenské dokumentace a mimostaveništní dopravy</t>
  </si>
  <si>
    <t>OV-R11</t>
  </si>
  <si>
    <t>Montáž těsnění prostupů potrubí TZB skrz hydroizolační vrstvu spodní stavby</t>
  </si>
  <si>
    <t>2133911492</t>
  </si>
  <si>
    <t>283003</t>
  </si>
  <si>
    <t>komplexní řešení těsnění prostupů potrubí TZB skrz hydroizolační vrstvu spodní stavby, ozn. OV.11</t>
  </si>
  <si>
    <t>-836395581</t>
  </si>
  <si>
    <t>Poznámka k položce:
ostatní výrobek ozn. OV.11
kompletní provedení včetně všech doplňků a příslušenství viz Tabulka ostatních výrobků
výroba a dodávka prvku včetně vypracování dodavatelské a dílenské dokumentace a mimostaveništní dopravy</t>
  </si>
  <si>
    <t>OV-R12</t>
  </si>
  <si>
    <t>Montáž zatemňovacích rolet vnitřních předokenních, elektro-motoricky ovládaných, instalace ke stropní konstrukci, zapojení elektro, seřízení</t>
  </si>
  <si>
    <t>-127321673</t>
  </si>
  <si>
    <t>611001a</t>
  </si>
  <si>
    <t>zatemňovací roleta vnitřní předokenní, elektro-motoricky ovládaná, instalace ke stropní konstrukci, dl. 3480 x rozvin 3840 mm, ozn. OV.12</t>
  </si>
  <si>
    <t>-1907567254</t>
  </si>
  <si>
    <t>OV-R14</t>
  </si>
  <si>
    <t>Montáž elektrických projekčních pláten</t>
  </si>
  <si>
    <t>-1300731875</t>
  </si>
  <si>
    <t>358001</t>
  </si>
  <si>
    <t xml:space="preserve">elektrické projekční plátno pro veřejnou přední projekci s dálkovým ovládáním, instalace ke stropu, dl. 3480 x r.v. 2500 mm, ozn. OV.14 </t>
  </si>
  <si>
    <t>-1702441004</t>
  </si>
  <si>
    <t>OV-R17</t>
  </si>
  <si>
    <t>Montáž zrcadla WC předsíň</t>
  </si>
  <si>
    <t>1909068619</t>
  </si>
  <si>
    <t>634001</t>
  </si>
  <si>
    <t>zrcadlo na WC předsíň, ozn. OV.17</t>
  </si>
  <si>
    <t>-299195164</t>
  </si>
  <si>
    <t>Poznámka k položce:
ostatní výrobek ozn. OV.17
kompletní provedení včetně všech doplňků a příslušenství viz Tabulka ostatních výrobků
výroba a dodávka prvku včetně vypracování dodavatelské a dílenské dokumentace a mimostaveništní dopravy</t>
  </si>
  <si>
    <t>OV-R18</t>
  </si>
  <si>
    <t>Montáž zrcadla WC TP</t>
  </si>
  <si>
    <t>2142689959</t>
  </si>
  <si>
    <t>634002</t>
  </si>
  <si>
    <t>zrcadlo na WC předsíň, ozn. OV.18</t>
  </si>
  <si>
    <t>702125960</t>
  </si>
  <si>
    <t>Poznámka k položce:
ostatní výrobek ozn. OV.18
kompletní provedení včetně všech doplňků a příslušenství viz Tabulka ostatních výrobků
výroba a dodávka prvku včetně vypracování dodavatelské a dílenské dokumentace a mimostaveništní dopravy</t>
  </si>
  <si>
    <t>OV-R19</t>
  </si>
  <si>
    <t>Montáž rámu a dvířek hydrantu</t>
  </si>
  <si>
    <t>1407451237</t>
  </si>
  <si>
    <t>553030</t>
  </si>
  <si>
    <t>dvířka hydrantu s rámem do zdiva, ozn. OV.19</t>
  </si>
  <si>
    <t>-1254073455</t>
  </si>
  <si>
    <t>Poznámka k položce:
ostatní výrobek ozn. OV.19
kompletní provedení včetně všech doplňků a příslušenství viz Tabulka ostatních výrobků
výroba a dodávka prvku včetně vypracování dodavatelské a dílenské dokumentace a mimostaveništní dopravy</t>
  </si>
  <si>
    <t>OV-R20</t>
  </si>
  <si>
    <t>Montáž rámu a dvířek HUV</t>
  </si>
  <si>
    <t>1906212485</t>
  </si>
  <si>
    <t>553031</t>
  </si>
  <si>
    <t>dvířka HUV s rámem do zdiva, ozn. OV.20</t>
  </si>
  <si>
    <t>306582633</t>
  </si>
  <si>
    <t>Poznámka k položce:
ostatní výrobek ozn. OV.20
kompletní provedení včetně všech doplňků a příslušenství viz Tabulka ostatních výrobků
výroba a dodávka prvku včetně vypracování dodavatelské a dílenské dokumentace a mimostaveništní dopravy</t>
  </si>
  <si>
    <t>OV-R21</t>
  </si>
  <si>
    <t>Montáž informační vitríny do pilíře oplocení</t>
  </si>
  <si>
    <t>341782559</t>
  </si>
  <si>
    <t>553032</t>
  </si>
  <si>
    <t>informační vitrína do pilíře oplocení, ozn. OV.21</t>
  </si>
  <si>
    <t>-2003136294</t>
  </si>
  <si>
    <t>Poznámka k položce:
ostatní výrobek ozn. OV.21
kompletní provedení včetně všech doplňků a příslušenství viz Tabulka ostatních výrobků
výroba a dodávka prvku včetně vypracování dodavatelské a dílenské dokumentace a mimostaveništní dopravy</t>
  </si>
  <si>
    <t>OV-R22</t>
  </si>
  <si>
    <t>Montáž prohazovací poštovní schránky do pilíře oplocení</t>
  </si>
  <si>
    <t>1892464444</t>
  </si>
  <si>
    <t>553033</t>
  </si>
  <si>
    <t>prohazovací poštovní schránka pro zabudování do pilíře oplocení s nastavovací hloubkou, ozn. OV.22</t>
  </si>
  <si>
    <t>466828060</t>
  </si>
  <si>
    <t>Poznámka k položce:
ostatní výrobek ozn. OV.22
kompletní provedení včetně všech doplňků a příslušenství viz Tabulka ostatních výrobků
výroba a dodávka prvku včetně vypracování dodavatelské a dílenské dokumentace a mimostaveništní dopravy</t>
  </si>
  <si>
    <t>OV-R23</t>
  </si>
  <si>
    <t>Montáž ocelového záhonového obrubníku</t>
  </si>
  <si>
    <t>8151012</t>
  </si>
  <si>
    <t>553034</t>
  </si>
  <si>
    <t>ocelový záhonový obrubník, ozn. OV.23</t>
  </si>
  <si>
    <t>1446012088</t>
  </si>
  <si>
    <t>Poznámka k položce:
ostatní výrobek ozn. OV.23
kompletní provedení včetně všech doplňků a příslušenství viz Tabulka ostatních výrobků
výroba a dodávka prvku včetně vypracování dodavatelské a dílenské dokumentace a mimostaveništní dopravy</t>
  </si>
  <si>
    <t>OVV</t>
  </si>
  <si>
    <t>OVV-R01</t>
  </si>
  <si>
    <t>-489812789</t>
  </si>
  <si>
    <t>Poznámka k položce:
výplně budou osazeny podle knihy stavebních detailů, v souladu s ČSN 74 6077 a podle schémat a specifikace ve výkazu výrobků
kompletní kotevní konstrukce a připojovací materiál (např. kotevní profily, parotěsné folie, hydroizolační folie, montážní pěny, podkladní podložky atd.) vnějších otvorových výplní musí být součástí jejich dodávky a nejsou zahrnuty ani vykazovány v architektonicko-stavební části dokumentace
montáž prvku včetně vnitrostaveništního přesunu hmot a technologické manipulace 
včetně pomocného (spojovacího, kotevního apod.) materiálu potřebného pro montáž prvku</t>
  </si>
  <si>
    <t>3,625*3,6*2</t>
  </si>
  <si>
    <t>553022</t>
  </si>
  <si>
    <t>-1954486185</t>
  </si>
  <si>
    <t>OVV-R02</t>
  </si>
  <si>
    <t>1232304001</t>
  </si>
  <si>
    <t>2,965*3,15*1</t>
  </si>
  <si>
    <t>553023</t>
  </si>
  <si>
    <t>494336362</t>
  </si>
  <si>
    <t>OVV-R03</t>
  </si>
  <si>
    <t>-2137568470</t>
  </si>
  <si>
    <t>5,1*3,15*1</t>
  </si>
  <si>
    <t>553024</t>
  </si>
  <si>
    <t>-1303726037</t>
  </si>
  <si>
    <t>OVV-R04</t>
  </si>
  <si>
    <t>1822814672</t>
  </si>
  <si>
    <t>4,07*3,15*1</t>
  </si>
  <si>
    <t>553025</t>
  </si>
  <si>
    <t>191656105</t>
  </si>
  <si>
    <t>OVV-R05</t>
  </si>
  <si>
    <t>213116779</t>
  </si>
  <si>
    <t>553026</t>
  </si>
  <si>
    <t>1797976027</t>
  </si>
  <si>
    <t>OVV-R06</t>
  </si>
  <si>
    <t>-2055780656</t>
  </si>
  <si>
    <t>1,6*2,8*1</t>
  </si>
  <si>
    <t>553027</t>
  </si>
  <si>
    <t>-876544470</t>
  </si>
  <si>
    <t>OVV-R07</t>
  </si>
  <si>
    <t>757688588</t>
  </si>
  <si>
    <t>3,165*3,15*1</t>
  </si>
  <si>
    <t>553028</t>
  </si>
  <si>
    <t>1902439963</t>
  </si>
  <si>
    <t>OVV-R08</t>
  </si>
  <si>
    <t>-165920448</t>
  </si>
  <si>
    <t>1,95*3,15*1</t>
  </si>
  <si>
    <t>553029</t>
  </si>
  <si>
    <t>1226055896</t>
  </si>
  <si>
    <t>DVV</t>
  </si>
  <si>
    <t>Dveře a vnitřní výplně</t>
  </si>
  <si>
    <t>DVV-R01</t>
  </si>
  <si>
    <t>Montáž atyp. 2kř dřevěných venkovních dveří s nadsvětlíkem, s dřevěnou rámovou zárubní</t>
  </si>
  <si>
    <t>158716027</t>
  </si>
  <si>
    <t>Poznámka k položce:
výplně včetně kování a zámku budou osazeny podle Knihy stavebních detailů, v souladu s ČSN 74 6077 a podle schémat a specifikace ve výkazu výrobků
kompletní kotevní konstrukce a připojovací materiál (např. kotevní profily, parotěsné folie, hydroizolační folie, montážní pěny, podkladní podložky atd.) otvorových výplní musí být součástí jejich dodávky a nejsou zahrnuty ani vykazovány v architektonicko-stavební části dokumentace
montáž prvku včetně vnitrostaveništního přesunu hmot a technologické manipulace 
včetně pomocného (spojovacího, kotevního apod.) materiálu potřebného pro montáž prvku</t>
  </si>
  <si>
    <t>611001</t>
  </si>
  <si>
    <t>atyp dřevěné venkovní plné 2kř. vstupní dveře hladké bezfalcové 1350 x 3000 mm s nadsvětlíkem v. 500 mm, s atyp. rámovou zárubní, ozn. D.01</t>
  </si>
  <si>
    <t>1096011678</t>
  </si>
  <si>
    <t>Poznámka k položce:
venkovní dveře dřevěné masiv. rám, vyplněno izol. panelem, příp. vyztuženo ocel. profily, povrch přírodní dřevěná dýha, barva dle investora, ozn. D.01
atyp. rámová zárubeň z masivních dřevěných profilů jako součást vstupního portálu, plný nadsvětlík, kování atyp. umělecká výroba
předsazená montáž výplně v rámci vstupního portálu viz Kniha detailů
kompletní provedení včetně všech doplňků a příslušenství viz Tabulka dveří a vnitřních výplní a popis v TZ
výroba a dodávka prvku včetně vypracování dodavatelské a dílenské dokumentace a mimostaveništní dopravy</t>
  </si>
  <si>
    <t>DVV-R02</t>
  </si>
  <si>
    <t>Montáž atyp. 2kř dřevěných vnitřních dveří s nadsvětlíkem, s dřevěnou rámovou zárubní</t>
  </si>
  <si>
    <t>-256611484</t>
  </si>
  <si>
    <t>611002</t>
  </si>
  <si>
    <t>atyp dřevěné vnitřní plné 2kř. vstupní dveře hladké bezfalcové 1800 x 2600 mm s nadsvětlíkem v. 390 mm, s atyp. rámovou zárubní, ozn. D.02</t>
  </si>
  <si>
    <t>1627664675</t>
  </si>
  <si>
    <t>Poznámka k položce:
vnitřní dveře dřevěné masiv. rám, vyplněno izol. panelem, povrch přírodní dřevěná dýha, barva dle investora, ozn. D.02
atyp. rámová zárubeň z masivních dřevěných profilů, plný nadsvětlík, kování atyp. umělecká výroba
předsazená montáž výplně v rovině obkladu stěn viz Kniha detailů
kompletní provedení včetně všech doplňků a příslušenství viz Tabulka dveří a vnitřních výplní a popis v TZ
výroba a dodávka prvku včetně vypracování dodavatelské a dílenské dokumentace a mimostaveništní dopravy</t>
  </si>
  <si>
    <t>DVV-R03</t>
  </si>
  <si>
    <t>Montáž atyp. 1kř dřevěných vnitřních dveří s nadsvětlíkem, s dřevěnou rámovou zárubní</t>
  </si>
  <si>
    <t>-196263740</t>
  </si>
  <si>
    <t>115</t>
  </si>
  <si>
    <t>611003</t>
  </si>
  <si>
    <t>atyp dřevěné vnitřní plné 1kř. dveře hladké bezfalcové 900 x 2600 mm s nadsvětlíkem v. 390 mm, s atyp. rámovou zárubní, ozn. D.03</t>
  </si>
  <si>
    <t>1509235798</t>
  </si>
  <si>
    <t>Poznámka k položce:
vnitřní dveře dřevěné masiv. rám, vyplněno izol. panelem, povrch přírodní dřevěná dýha, barva dle investora, ozn. D.03
atyp. rámová zárubeň z masivních dřevěných profilů, plný nadsvětlík, kování dle architekta
předsazená montáž výplně v rovině obkladu stěn viz Kniha detailů
kompletní provedení včetně všech doplňků a příslušenství viz Tabulka dveří a vnitřních výplní a popis v TZ
výroba a dodávka prvku včetně vypracování dodavatelské a dílenské dokumentace a mimostaveništní dopravy</t>
  </si>
  <si>
    <t>116</t>
  </si>
  <si>
    <t>DVV-R04</t>
  </si>
  <si>
    <t>Montáž typ. 1kř dřevěných vnitřních dveří s dřevěnou rámovou zárubní</t>
  </si>
  <si>
    <t>-1562645045</t>
  </si>
  <si>
    <t>117</t>
  </si>
  <si>
    <t>611004</t>
  </si>
  <si>
    <t>typ dřevěné vnitřní plné 1kř. dveře hladké bezfalcové 900 x 2550 mm s rámovou zárubní, ozn. D.04</t>
  </si>
  <si>
    <t>735827377</t>
  </si>
  <si>
    <t>Poznámka k položce:
ref. výrobce např. SAPELI
vnitřní typ. bezfalc. dveře, dřevěný rám vyplněný izol. panelem, povrch přírodní dřevěná dýha, barva dle investora, ozn. D.04
typ. rámová zárubeň z masivního dřevěného profilu,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</si>
  <si>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118</t>
  </si>
  <si>
    <t>DVV-R05</t>
  </si>
  <si>
    <t>-152729553</t>
  </si>
  <si>
    <t>119</t>
  </si>
  <si>
    <t>611005</t>
  </si>
  <si>
    <t>typ dřevěné vnitřní plné 1kř. dveře hladké bezfalcové 700 x 2550 mm s rámovou zárubní, ozn. D.05</t>
  </si>
  <si>
    <t>630282917</t>
  </si>
  <si>
    <t>120</t>
  </si>
  <si>
    <t>DVV-R06</t>
  </si>
  <si>
    <t>1961509515</t>
  </si>
  <si>
    <t>121</t>
  </si>
  <si>
    <t>611006</t>
  </si>
  <si>
    <t>typ dřevěné vnitřní plné 1kř. dveře hladké bezfalcové 900 x 2550 mm s rámovou zárubní, ozn. D.06</t>
  </si>
  <si>
    <t>-493439822</t>
  </si>
  <si>
    <t>Poznámka k položce:
ref. výrobce např. SAPELI
vnitřní typ. bezfalc. dveře, dřevěný rám vyplněný izol. panelem, povrch přírodní dřevěná dýha, barva dle investora, ozn. D.06
typ. rámová zárubeň z masivního dřevěného profilu,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</si>
  <si>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122</t>
  </si>
  <si>
    <t>DVV-R07</t>
  </si>
  <si>
    <t>Montáž typ. 1kř dřevěných vnitřních dveří s ocelovou zárubní</t>
  </si>
  <si>
    <t>-1820955486</t>
  </si>
  <si>
    <t>123</t>
  </si>
  <si>
    <t>611007</t>
  </si>
  <si>
    <t>typ dřevěné vnitřní plné 1kř. dveře hladké bezfalcové 700 x 2100 mm s ocelovou zárubní, ozn. D.07</t>
  </si>
  <si>
    <t>370793447</t>
  </si>
  <si>
    <t>124</t>
  </si>
  <si>
    <t>DVV-R08</t>
  </si>
  <si>
    <t>175152801</t>
  </si>
  <si>
    <t>125</t>
  </si>
  <si>
    <t>611008</t>
  </si>
  <si>
    <t>typ dřevěné vnitřní plné 1kř. dveře hladké bezfalcové 900 x 2550 mm s rámovou zárubní, ozn. D.08</t>
  </si>
  <si>
    <t>54001149</t>
  </si>
  <si>
    <t>126</t>
  </si>
  <si>
    <t>DVV-R09</t>
  </si>
  <si>
    <t>Montáž atyp. prosklené sestavy s 2kř dveřmi, nadsvětlíkem a s pevnými postranními díly</t>
  </si>
  <si>
    <t>-558552118</t>
  </si>
  <si>
    <t>127</t>
  </si>
  <si>
    <t>590003</t>
  </si>
  <si>
    <t>atyp prosklená sestava 3700 x 3000 mm, s 2kř dveřmi 900+900 x 2600 mm, nadsvětlíkem v. 400 mm a s pevnými postranními díly 2x 950 x 3000 mm, ozn. D.09</t>
  </si>
  <si>
    <t>-755100109</t>
  </si>
  <si>
    <t>128</t>
  </si>
  <si>
    <t>DVV-R10</t>
  </si>
  <si>
    <t>Montáž atyp. prosklené sestavy s 1kř dveřmi a s pevnými postranními díly, ozn. D.10</t>
  </si>
  <si>
    <t>-1065259123</t>
  </si>
  <si>
    <t>129</t>
  </si>
  <si>
    <t>590004</t>
  </si>
  <si>
    <t>atyp prosklená sestava 4090 x 2600 mm, s 1kř dveřmi 900 x 2550 mm a s pevnými postranními díly 2x 1545 x 2600 mm, ozn. D.10</t>
  </si>
  <si>
    <t>1627849934</t>
  </si>
  <si>
    <t>130</t>
  </si>
  <si>
    <t>DVV-R11</t>
  </si>
  <si>
    <t>Montáž atyp. prosklené sestavy s 1kř dveřmi a s pevnými postranními díly, ozn. D.11</t>
  </si>
  <si>
    <t>-592701693</t>
  </si>
  <si>
    <t>131</t>
  </si>
  <si>
    <t>590005</t>
  </si>
  <si>
    <t>atyp prosklená sestava 4090 x 2600 mm, s 1kř dveřmi 900 x 2550 mm a s pevnými postranními díly 2x 1545 x 2600 mm, ozn. D.11</t>
  </si>
  <si>
    <t>-371139118</t>
  </si>
  <si>
    <t>09 - Oplocení a venkovní ...</t>
  </si>
  <si>
    <t>09 - Oplocení a venkovní plochy</t>
  </si>
  <si>
    <t>HSV - HSV</t>
  </si>
  <si>
    <t xml:space="preserve">    OPL-A - Oplocení část A</t>
  </si>
  <si>
    <t xml:space="preserve">      1 - Zemní práce</t>
  </si>
  <si>
    <t xml:space="preserve">      2 - Zakládání</t>
  </si>
  <si>
    <t xml:space="preserve">      3 - Svislé a kompletní konstrukce</t>
  </si>
  <si>
    <t xml:space="preserve">      62 - Úprava povrchů vnějších</t>
  </si>
  <si>
    <t xml:space="preserve">      95 - Různé dokončovací konstrukce a práce pozemních staveb</t>
  </si>
  <si>
    <t xml:space="preserve">      998 - Přesun hmot</t>
  </si>
  <si>
    <t xml:space="preserve">    OPL-B - Oplocení část B</t>
  </si>
  <si>
    <t xml:space="preserve">    OPL-C - Oplocení část C</t>
  </si>
  <si>
    <t xml:space="preserve">    OPL-D - Oplocení část D</t>
  </si>
  <si>
    <t xml:space="preserve">    VPL - Venkovní plochy</t>
  </si>
  <si>
    <t xml:space="preserve">      59 - Kryty pozemních komunikací, letišť a ploch dlážděné</t>
  </si>
  <si>
    <t xml:space="preserve">      63 - Podlahy a podlahové konstrukce</t>
  </si>
  <si>
    <t>OPL-A</t>
  </si>
  <si>
    <t>Oplocení část A</t>
  </si>
  <si>
    <t>-105891604</t>
  </si>
  <si>
    <t>161961072</t>
  </si>
  <si>
    <t>12,402*0,25 'Přepočtené koeficientem množství</t>
  </si>
  <si>
    <t>133202011</t>
  </si>
  <si>
    <t>Hloubení zapažených i nezapažených šachet plocha výkopu do 20 m2 ručním nebo pneumatickým nářadím s případným nutným přemístěním výkopku ve výkopišti v horninách soudržných tř. 3, plocha výkopu do 4 m2</t>
  </si>
  <si>
    <t>84633945</t>
  </si>
  <si>
    <t>133202019</t>
  </si>
  <si>
    <t>Hloubení zapažených i nezapažených šachet plocha výkopu do 20 m2 ručním nebo pneumatickým nářadím s případným nutným přemístěním výkopku ve výkopišti v horninách soudržných tř. 3, plocha výkopu Příplatek k cenám za lepivost horniny tř. 3</t>
  </si>
  <si>
    <t>-1040173746</t>
  </si>
  <si>
    <t>0,4*0,25 'Přepočtené koeficientem množství</t>
  </si>
  <si>
    <t>-1157633826</t>
  </si>
  <si>
    <t>-183873704</t>
  </si>
  <si>
    <t>12,802*10 'Přepočtené koeficientem množství</t>
  </si>
  <si>
    <t>1572827258</t>
  </si>
  <si>
    <t>-186630962</t>
  </si>
  <si>
    <t>12,802*1,8 'Přepočtené koeficientem množství</t>
  </si>
  <si>
    <t>274313711</t>
  </si>
  <si>
    <t>Základy z betonu prostého pasy betonu kamenem neprokládaného tř. C 20/25</t>
  </si>
  <si>
    <t>2020563237</t>
  </si>
  <si>
    <t>10,61*1,035 'Přepočtené koeficientem množství</t>
  </si>
  <si>
    <t>311113131</t>
  </si>
  <si>
    <t>Nadzákladové zdi z tvárnic ztraceného bednění hladkých, včetně výplně z betonu třídy C 16/20, tloušťky zdiva 150 mm</t>
  </si>
  <si>
    <t>-1862558785</t>
  </si>
  <si>
    <t>Poznámka k položce:
betonové dutinové tvarovky z vibrolisovaného betonu
vyztuženo betonářskou výztuží ve svislém i vodorovném směru
zalití dutin betonem
variantně je možné betonové zdivo ponechat bez omítnutí, pouze jako pohledové</t>
  </si>
  <si>
    <t>348272312</t>
  </si>
  <si>
    <t>Ploty z tvárnic betonových ztužující věnec včetně výplně z betonu C 16/20 a výztuže 1x BSt 500 D 10 mm z věncovek hladkých přírodních, tloušťka zdiva 150 mm</t>
  </si>
  <si>
    <t>-1788751034</t>
  </si>
  <si>
    <t>348273907</t>
  </si>
  <si>
    <t>Ploty z tvárnic betonových kovové doplňky k plotovému zdivu vkládané do ložných spár současně při zdění držák plotových polí koncový, pro sloupek jakékoliv délky</t>
  </si>
  <si>
    <t>1969239345</t>
  </si>
  <si>
    <t>Poznámka k položce:
analog. pro přichycení sloupků</t>
  </si>
  <si>
    <t>348273942</t>
  </si>
  <si>
    <t>Ploty z tvárnic betonových kovové doplňky k plotovému zdivu vkládané do ložných spár současně při zdění revizní nerezová dvířka pro plynová nebo elektro měřidla, o rozměru 405 x 605 mm</t>
  </si>
  <si>
    <t>-236581467</t>
  </si>
  <si>
    <t>348921xxx</t>
  </si>
  <si>
    <t>Zdění plotových zídek nebo zídek pro popelnice a kontejnery z betonových tvárnic na cementovou maltu, bez spárování z dutinových tvárnic (cementářských výrobků) jakýchkoliv rozměrů</t>
  </si>
  <si>
    <t>2074315266</t>
  </si>
  <si>
    <t>348171120</t>
  </si>
  <si>
    <t>Osazení oplocení z dílců kovových rámových, na ocelové sloupky do 15 st. sklonu svahu, výšky přes 1,0 do 1,5 m</t>
  </si>
  <si>
    <t>1139499823</t>
  </si>
  <si>
    <t>panel plotový typový, různé výšky</t>
  </si>
  <si>
    <t>2081704571</t>
  </si>
  <si>
    <t>338171113</t>
  </si>
  <si>
    <t>Osazování sloupků a vzpěr plotových ocelových trubkových nebo profilovaných výšky do 2,00 m se zabetonováním (tř. C 25/30) do 0,08 m3 do připravených jamek</t>
  </si>
  <si>
    <t>-1364840792</t>
  </si>
  <si>
    <t>sloupek typový dl. 150 cm vč. vymezovačů, úchytů apod.</t>
  </si>
  <si>
    <t>1862747465</t>
  </si>
  <si>
    <t>sloupek typový dl. 170 cm vč. vymezovačů, úchytů apod.</t>
  </si>
  <si>
    <t>893928884</t>
  </si>
  <si>
    <t>622131102</t>
  </si>
  <si>
    <t>Podkladní a spojovací vrstva vnějších omítaných ploch cementový postřik nanášený ručně síťovitě (pokrytí plochy 50 až 75 %) stěn</t>
  </si>
  <si>
    <t>771501193</t>
  </si>
  <si>
    <t>622131121</t>
  </si>
  <si>
    <t>Podkladní a spojovací vrstva vnějších omítaných ploch penetrace akrylát-silikonová nanášená ručně stěn</t>
  </si>
  <si>
    <t>776023627</t>
  </si>
  <si>
    <t>622142001</t>
  </si>
  <si>
    <t>Potažení vnějších ploch pletivem v ploše nebo pruzích, na plném podkladu sklovláknitým vtlačením do tmelu stěn</t>
  </si>
  <si>
    <t>1748217929</t>
  </si>
  <si>
    <t>622321121</t>
  </si>
  <si>
    <t>Omítka vápenocementová vnějších ploch nanášená ručně jednovrstvá, tloušťky do 15 mm hladká stěn</t>
  </si>
  <si>
    <t>-1258787793</t>
  </si>
  <si>
    <t>622321191</t>
  </si>
  <si>
    <t>Omítka vápenocementová vnějších ploch nanášená ručně Příplatek k cenám za každých dalších i započatých 5 mm tloušťky omítky přes 15 mm stěn</t>
  </si>
  <si>
    <t>-2101336886</t>
  </si>
  <si>
    <t>622381031</t>
  </si>
  <si>
    <t>Omítka tenkovrstvá minerální vnějších ploch probarvená, včetně penetrace podkladu zrnitá, tloušťky 3,0 mm stěn</t>
  </si>
  <si>
    <t>1572996687</t>
  </si>
  <si>
    <t>Poznámka k položce:
zrnitost min. 2 mm</t>
  </si>
  <si>
    <t>95394xxxx</t>
  </si>
  <si>
    <t>Dodání plastové nádoby 240 litrů na odpad s kolečky</t>
  </si>
  <si>
    <t>1239064337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</si>
  <si>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</si>
  <si>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</si>
  <si>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993044030</t>
  </si>
  <si>
    <t>OPL-B</t>
  </si>
  <si>
    <t>Oplocení část B</t>
  </si>
  <si>
    <t>154153705</t>
  </si>
  <si>
    <t>-1606502285</t>
  </si>
  <si>
    <t>8,942*0,25 'Přepočtené koeficientem množství</t>
  </si>
  <si>
    <t>-53869918</t>
  </si>
  <si>
    <t>758911705</t>
  </si>
  <si>
    <t>8,942*10 'Přepočtené koeficientem množství</t>
  </si>
  <si>
    <t>1487247424</t>
  </si>
  <si>
    <t>1643712419</t>
  </si>
  <si>
    <t>8,942*1,8 'Přepočtené koeficientem množství</t>
  </si>
  <si>
    <t>-239431506</t>
  </si>
  <si>
    <t>7,922*1,035 'Přepočtené koeficientem množství</t>
  </si>
  <si>
    <t>-96106725</t>
  </si>
  <si>
    <t>543589513</t>
  </si>
  <si>
    <t>-1708796759</t>
  </si>
  <si>
    <t>-833671927</t>
  </si>
  <si>
    <t>1949427370</t>
  </si>
  <si>
    <t>2091857256</t>
  </si>
  <si>
    <t>-1197651880</t>
  </si>
  <si>
    <t>1345973299</t>
  </si>
  <si>
    <t>1342201940</t>
  </si>
  <si>
    <t>OPL-C</t>
  </si>
  <si>
    <t>Oplocení část C</t>
  </si>
  <si>
    <t>620397437</t>
  </si>
  <si>
    <t>866380989</t>
  </si>
  <si>
    <t>8,512*0,25 'Přepočtené koeficientem množství</t>
  </si>
  <si>
    <t>1758064732</t>
  </si>
  <si>
    <t>-581503734</t>
  </si>
  <si>
    <t>8,512*10 'Přepočtené koeficientem množství</t>
  </si>
  <si>
    <t>1773712118</t>
  </si>
  <si>
    <t>2033664173</t>
  </si>
  <si>
    <t>8,512*1,8 'Přepočtené koeficientem množství</t>
  </si>
  <si>
    <t>-1886284706</t>
  </si>
  <si>
    <t>7,73*1,035 'Přepočtené koeficientem množství</t>
  </si>
  <si>
    <t>-375710595</t>
  </si>
  <si>
    <t>-1911038571</t>
  </si>
  <si>
    <t>1807883281</t>
  </si>
  <si>
    <t>-431610335</t>
  </si>
  <si>
    <t>463409621</t>
  </si>
  <si>
    <t>-700841983</t>
  </si>
  <si>
    <t>-1801356544</t>
  </si>
  <si>
    <t>564593332</t>
  </si>
  <si>
    <t>-976394490</t>
  </si>
  <si>
    <t>-1001046995</t>
  </si>
  <si>
    <t>OPL-D</t>
  </si>
  <si>
    <t>Oplocení část D</t>
  </si>
  <si>
    <t>410814478</t>
  </si>
  <si>
    <t>690878863</t>
  </si>
  <si>
    <t>0,55*0,25 'Přepočtené koeficientem množství</t>
  </si>
  <si>
    <t>-507880146</t>
  </si>
  <si>
    <t>-1748951477</t>
  </si>
  <si>
    <t>0,55*10 'Přepočtené koeficientem množství</t>
  </si>
  <si>
    <t>-439063828</t>
  </si>
  <si>
    <t>841230164</t>
  </si>
  <si>
    <t>0,55*1,8 'Přepočtené koeficientem množství</t>
  </si>
  <si>
    <t>-482467423</t>
  </si>
  <si>
    <t>594171744</t>
  </si>
  <si>
    <t>2117708214</t>
  </si>
  <si>
    <t>sloupek typový dl. 190 cm vč. vymezovačů, úchytů apod.</t>
  </si>
  <si>
    <t>333478304</t>
  </si>
  <si>
    <t>vzpěra typová vč. úchytů apod.</t>
  </si>
  <si>
    <t>1947413857</t>
  </si>
  <si>
    <t>-506277814</t>
  </si>
  <si>
    <t>VPL</t>
  </si>
  <si>
    <t>Venkovní plochy</t>
  </si>
  <si>
    <t>Kryty pozemních komunikací, letišť a ploch dlážděné</t>
  </si>
  <si>
    <t>596411111</t>
  </si>
  <si>
    <t>Kladení dlažby z betonových vegetačních dlaždic komunikací pro pěší s ložem z kameniva těženého nebo drceného tl. do 40 mm, s vyplněním spár a vegetačních otvorů, s hutněním vibrováním tl. 80 mm, pro plochy do 50 m2</t>
  </si>
  <si>
    <t>-635192670</t>
  </si>
  <si>
    <t>Poznámka k položce:
P.02</t>
  </si>
  <si>
    <t>592281xxx</t>
  </si>
  <si>
    <t>tvárnice betonová zatravňovací 50x50x8 cm</t>
  </si>
  <si>
    <t>1792121710</t>
  </si>
  <si>
    <t>68,4*1,05 'Přepočtené koeficientem množství</t>
  </si>
  <si>
    <t>271532212</t>
  </si>
  <si>
    <t>Podsyp pod základové konstrukce se zhutněním a urovnáním povrchu z kameniva hrubého, frakce 16 - 32 mm</t>
  </si>
  <si>
    <t>1963296601</t>
  </si>
  <si>
    <t>Poznámka k položce:
tl. 20 cm, hutněno na Edef2=10 MPa
P.02, P.03</t>
  </si>
  <si>
    <t>11,46*1,1 'Přepočtené koeficientem množství</t>
  </si>
  <si>
    <t>271532213</t>
  </si>
  <si>
    <t>Podsyp pod základové konstrukce se zhutněním a urovnáním povrchu z kameniva hrubého, frakce 8 - 16 mm</t>
  </si>
  <si>
    <t>868756063</t>
  </si>
  <si>
    <t>Poznámka k položce:
tl. 5 cm
P.02, P.03</t>
  </si>
  <si>
    <t>2,865*1,05 'Přepočtené koeficientem množství</t>
  </si>
  <si>
    <t>271572211</t>
  </si>
  <si>
    <t>Podsyp pod základové konstrukce se zhutněním a urovnáním povrchu ze štěrkopísku netříděného</t>
  </si>
  <si>
    <t>1348610133</t>
  </si>
  <si>
    <t>Poznámka k položce:
tl. 3 cm, frakce 0-8 mm
P.02, P.03</t>
  </si>
  <si>
    <t>273322xxx</t>
  </si>
  <si>
    <t>Základy z betonu železového (bez výztuže) desky z betonu se zvýšenými nároky na prostředí tř. C 30/37</t>
  </si>
  <si>
    <t>1631389820</t>
  </si>
  <si>
    <t>Poznámka k položce:
P.03
pochozí betonová deska bude provedena jako venkovní česaný beton
stupeň vlivu prostředí XF4 dle ČSN EN 206
včetně dilatací po cca 6m</t>
  </si>
  <si>
    <t>-1635206606</t>
  </si>
  <si>
    <t>Poznámka k položce:
P.03</t>
  </si>
  <si>
    <t>-1224053576</t>
  </si>
  <si>
    <t>273362021</t>
  </si>
  <si>
    <t>Výztuž základů desek ze svařovaných sítí z drátů typu KARI</t>
  </si>
  <si>
    <t>-2071559555</t>
  </si>
  <si>
    <t>0,434*1,2 'Přepočtené koeficientem množství</t>
  </si>
  <si>
    <t>01 - ZTI</t>
  </si>
  <si>
    <t>318/002 - Profese PSV</t>
  </si>
  <si>
    <t>D1 - Vodovod</t>
  </si>
  <si>
    <t xml:space="preserve">    D2 - Potrubí PPR a rPe</t>
  </si>
  <si>
    <t xml:space="preserve">    D3 - Baterie</t>
  </si>
  <si>
    <t xml:space="preserve">    D4 - Vývody</t>
  </si>
  <si>
    <t xml:space="preserve">    D5 - Ohřívač vody</t>
  </si>
  <si>
    <t xml:space="preserve">    D6 - Armatury</t>
  </si>
  <si>
    <t xml:space="preserve">    D7 - Ostatní zařízení</t>
  </si>
  <si>
    <t xml:space="preserve">    D8 - Ostatní práce</t>
  </si>
  <si>
    <t>D9 - Kanalizace dešťová + splašková</t>
  </si>
  <si>
    <t xml:space="preserve">    D10 - Potrubí HT a KG vč. Tvarovek</t>
  </si>
  <si>
    <t xml:space="preserve">    D11 - Zařizovací předměty vč. příslušenství - referenční</t>
  </si>
  <si>
    <t xml:space="preserve">    D12 - Montážní systémy</t>
  </si>
  <si>
    <t xml:space="preserve">    D13 - Odpadní soupravy a zápachové uzavírky</t>
  </si>
  <si>
    <t xml:space="preserve">    D14 - Tvarovky HL</t>
  </si>
  <si>
    <t xml:space="preserve">    D15 - Doplňky zařizovacích předmětů - referenční</t>
  </si>
  <si>
    <t>D1</t>
  </si>
  <si>
    <t>Vodovod</t>
  </si>
  <si>
    <t>D2</t>
  </si>
  <si>
    <t>Potrubí PPR a rPe</t>
  </si>
  <si>
    <t>Pol1</t>
  </si>
  <si>
    <t>potrubí PPR d20 včetně tvarovek, upevnění a izolace</t>
  </si>
  <si>
    <t>Pol2</t>
  </si>
  <si>
    <t>potrubí PPR d25 včetně tvarovek, upevnění a izolace</t>
  </si>
  <si>
    <t>Pol3</t>
  </si>
  <si>
    <t>potrubí PPR d32 včetně tvarovek, upevnění a izolace</t>
  </si>
  <si>
    <t>Pol4</t>
  </si>
  <si>
    <t>potrubí PE-HD 32x3 SDR 11</t>
  </si>
  <si>
    <t>Pol5</t>
  </si>
  <si>
    <t>potrubí ocelové pozinkované DN25 včetně tvarovek, upevnění a izolace</t>
  </si>
  <si>
    <t>Pol6</t>
  </si>
  <si>
    <t>zemní práce pro potrubí PE-HD</t>
  </si>
  <si>
    <t>bm</t>
  </si>
  <si>
    <t>D3</t>
  </si>
  <si>
    <t>Baterie</t>
  </si>
  <si>
    <t>Pol7</t>
  </si>
  <si>
    <t>umyvadlová stojánková páková baterie</t>
  </si>
  <si>
    <t>ks</t>
  </si>
  <si>
    <t>Pol8</t>
  </si>
  <si>
    <t>umyvadlová stojánková páková baterie pro tělesně postížené</t>
  </si>
  <si>
    <t>Pol9</t>
  </si>
  <si>
    <t>sprchová nástěnná páková baterie pro tělesně postížené</t>
  </si>
  <si>
    <t>Pol10</t>
  </si>
  <si>
    <t>dřezová stojánková páková baterie</t>
  </si>
  <si>
    <t>Pol11</t>
  </si>
  <si>
    <t>nástěnná páková baterie (pro výlevku)</t>
  </si>
  <si>
    <t>D4</t>
  </si>
  <si>
    <t>Vývody</t>
  </si>
  <si>
    <t>Pol12</t>
  </si>
  <si>
    <t>pro WC</t>
  </si>
  <si>
    <t>Pol13</t>
  </si>
  <si>
    <t>pro pisoár</t>
  </si>
  <si>
    <t>D5</t>
  </si>
  <si>
    <t>Ohřívač vody</t>
  </si>
  <si>
    <t>Pol14</t>
  </si>
  <si>
    <t>el. ohřívač vody svislý závěsný 2,2 kW - 160 l</t>
  </si>
  <si>
    <t>D6</t>
  </si>
  <si>
    <t>Armatury</t>
  </si>
  <si>
    <t>Pol15</t>
  </si>
  <si>
    <t>kulový kohout DN25</t>
  </si>
  <si>
    <t>Pol16</t>
  </si>
  <si>
    <t>kulový kohout DN15</t>
  </si>
  <si>
    <t>Pol17</t>
  </si>
  <si>
    <t>rohový ventil</t>
  </si>
  <si>
    <t>Pol18</t>
  </si>
  <si>
    <t>kombinovaný roháček s ventilem pro myčku</t>
  </si>
  <si>
    <t>Pol19</t>
  </si>
  <si>
    <t>sdružená poj. armatura</t>
  </si>
  <si>
    <t>Pol20</t>
  </si>
  <si>
    <t>vypouštěcí ventil DN15</t>
  </si>
  <si>
    <t>Pol21</t>
  </si>
  <si>
    <t>filtr DN15</t>
  </si>
  <si>
    <t>Pol22</t>
  </si>
  <si>
    <t>zpětná klapka DN25</t>
  </si>
  <si>
    <t>Pol23</t>
  </si>
  <si>
    <t>zpětná klapka DN15</t>
  </si>
  <si>
    <t>Pol24</t>
  </si>
  <si>
    <t>teploměr</t>
  </si>
  <si>
    <t>Pol25</t>
  </si>
  <si>
    <t>manometr</t>
  </si>
  <si>
    <t>D7</t>
  </si>
  <si>
    <t>Ostatní zařízení</t>
  </si>
  <si>
    <t>Pol26</t>
  </si>
  <si>
    <t>cirkulační čerpadlo TUV</t>
  </si>
  <si>
    <t>Pol27</t>
  </si>
  <si>
    <t>expanzní nádoba na pitnou vodu V=8L</t>
  </si>
  <si>
    <t>Pol28</t>
  </si>
  <si>
    <t>flowjet 3/4 - uzavírací armatura s vyp. zaj. průtok nád.</t>
  </si>
  <si>
    <t>Pol29</t>
  </si>
  <si>
    <t>hydrant systémy k zapuštění do zdi D19/30m</t>
  </si>
  <si>
    <t>Pol30</t>
  </si>
  <si>
    <t>signalizační vodič Cu 4 mm2</t>
  </si>
  <si>
    <t>Pol31</t>
  </si>
  <si>
    <t>signalizační folie barva bílá</t>
  </si>
  <si>
    <t>D8</t>
  </si>
  <si>
    <t>Ostatní práce</t>
  </si>
  <si>
    <t>Pol32</t>
  </si>
  <si>
    <t>stavební přípomoci, doprava, režie, přesun hmot</t>
  </si>
  <si>
    <t>Pol33</t>
  </si>
  <si>
    <t>tlaková zkouška, dezinfekce vodovodu</t>
  </si>
  <si>
    <t>D9</t>
  </si>
  <si>
    <t>Kanalizace dešťová + splašková</t>
  </si>
  <si>
    <t>D10</t>
  </si>
  <si>
    <t>Potrubí HT a KG vč. Tvarovek</t>
  </si>
  <si>
    <t>Pol34</t>
  </si>
  <si>
    <t>potrubí HT 32, 40, 50 včetně tvarovek a upevnění</t>
  </si>
  <si>
    <t>Pol35</t>
  </si>
  <si>
    <t>potrubí HT 75 včetně tvarovek a upevnění</t>
  </si>
  <si>
    <t>D11</t>
  </si>
  <si>
    <t>Zařizovací předměty vč. příslušenství - referenční</t>
  </si>
  <si>
    <t>Pol41</t>
  </si>
  <si>
    <t>WC1 - záchodová mísa závěsná</t>
  </si>
  <si>
    <t>Pol42</t>
  </si>
  <si>
    <t>WC2 - záchodová mísa závěsná- dětská</t>
  </si>
  <si>
    <t>Pol43</t>
  </si>
  <si>
    <t>WCi - záchodová mísa závěsná - pro invalidy</t>
  </si>
  <si>
    <t>Pol44</t>
  </si>
  <si>
    <t>U1 - umyvadlo</t>
  </si>
  <si>
    <t>Pol45</t>
  </si>
  <si>
    <t>U2 - umyvadlo- dětské</t>
  </si>
  <si>
    <t>Pol46</t>
  </si>
  <si>
    <t>Ui - umyvadlo pro invalidy</t>
  </si>
  <si>
    <t>Pol47</t>
  </si>
  <si>
    <t>P- pisoár</t>
  </si>
  <si>
    <t>Pol48</t>
  </si>
  <si>
    <t>D - dřez nerezový</t>
  </si>
  <si>
    <t>Pol49</t>
  </si>
  <si>
    <t>Vy - výlevka keramická</t>
  </si>
  <si>
    <t>Pol50</t>
  </si>
  <si>
    <t>S - sprchový žlab s krycí mřížkou</t>
  </si>
  <si>
    <t>Pol51</t>
  </si>
  <si>
    <t>pro umyvadlo</t>
  </si>
  <si>
    <t>Pol52</t>
  </si>
  <si>
    <t>pro dřez</t>
  </si>
  <si>
    <t>Pol53</t>
  </si>
  <si>
    <t>pro pisoár + modul pro pisoár</t>
  </si>
  <si>
    <t>Pol54</t>
  </si>
  <si>
    <t>pro sprchu</t>
  </si>
  <si>
    <t>Pol55</t>
  </si>
  <si>
    <t>pro myčku</t>
  </si>
  <si>
    <t>Pol56</t>
  </si>
  <si>
    <t>pro výlevku</t>
  </si>
  <si>
    <t>Pol57</t>
  </si>
  <si>
    <t>pro WC + modul</t>
  </si>
  <si>
    <t>D12</t>
  </si>
  <si>
    <t>Montážní systémy</t>
  </si>
  <si>
    <t>Pol58</t>
  </si>
  <si>
    <t>montážní prvek pro závěsné WC, s nádržkou do stěny, ovládání zepředu, s kolenem 90°pro závěsné WC (stavební výška 112 cm)</t>
  </si>
  <si>
    <t>D13</t>
  </si>
  <si>
    <t>Odpadní soupravy a zápachové uzavírky</t>
  </si>
  <si>
    <t>Pol59</t>
  </si>
  <si>
    <t>umyvadlo - umyvadlová zápachová uzávěrka 5/4” s krycí růžicí odtoku DN40</t>
  </si>
  <si>
    <t>Pol60</t>
  </si>
  <si>
    <t>sprchový kout - odtokový žlab vč. krycí mřížky</t>
  </si>
  <si>
    <t>Pol61</t>
  </si>
  <si>
    <t>dřez - dřezová zápachová uzávěrka 6/4” s přípojkou pro spotřebiče se zpětným uzávěrem</t>
  </si>
  <si>
    <t>Pol62</t>
  </si>
  <si>
    <t>myčka - zápachová uzávěrka pod omítku</t>
  </si>
  <si>
    <t>D14</t>
  </si>
  <si>
    <t>Tvarovky HL</t>
  </si>
  <si>
    <t>Pol63</t>
  </si>
  <si>
    <t>vtok se zápachovou uzávěrkou a s přídavným uzávěrem proti zápachu pro suchý stav</t>
  </si>
  <si>
    <t>Pol64</t>
  </si>
  <si>
    <t>přivzdušňovací ventil pro DN 110</t>
  </si>
  <si>
    <t>Pol65</t>
  </si>
  <si>
    <t>přivzdušňovací ventil pro DN 50, 75, 110</t>
  </si>
  <si>
    <t>Pol66</t>
  </si>
  <si>
    <t>přivzdušňovací ventil pro DN 32, 40, 50</t>
  </si>
  <si>
    <t>132</t>
  </si>
  <si>
    <t>Pol67</t>
  </si>
  <si>
    <t>čistící kus + dvířka</t>
  </si>
  <si>
    <t>134</t>
  </si>
  <si>
    <t>D15</t>
  </si>
  <si>
    <t>Doplňky zařizovacích předmětů - referenční</t>
  </si>
  <si>
    <t>Pol68</t>
  </si>
  <si>
    <t>sprchová zástěna</t>
  </si>
  <si>
    <t>136</t>
  </si>
  <si>
    <t>138</t>
  </si>
  <si>
    <t>140</t>
  </si>
  <si>
    <t>142</t>
  </si>
  <si>
    <t>144</t>
  </si>
  <si>
    <t>146</t>
  </si>
  <si>
    <t>148</t>
  </si>
  <si>
    <t>150</t>
  </si>
  <si>
    <t>Pol85</t>
  </si>
  <si>
    <t>170</t>
  </si>
  <si>
    <t>Pol86</t>
  </si>
  <si>
    <t>tlaková zkouška kanalizace</t>
  </si>
  <si>
    <t>172</t>
  </si>
  <si>
    <t>02 - UT</t>
  </si>
  <si>
    <t>D1 - Podlahové vytápění</t>
  </si>
  <si>
    <t>D2 - Konvektory</t>
  </si>
  <si>
    <t>D3 - Potrubí</t>
  </si>
  <si>
    <t>D4 - Tepelné izolace potrubí</t>
  </si>
  <si>
    <t>D5 - Zdroje tepla a příslušenství</t>
  </si>
  <si>
    <t>D6 - Ostatní armatury</t>
  </si>
  <si>
    <t>D7 - Ostatní práce</t>
  </si>
  <si>
    <t>D8 - Primární okruh</t>
  </si>
  <si>
    <t>Podlahové vytápění</t>
  </si>
  <si>
    <t>Pol87</t>
  </si>
  <si>
    <t>rozdělovací jednotka - 8 okruhů</t>
  </si>
  <si>
    <t>Pol88</t>
  </si>
  <si>
    <t>rozdělovací jednotka - 6 okruhů</t>
  </si>
  <si>
    <t>Pol89</t>
  </si>
  <si>
    <t>rozdělovací jednotka - 10 okruhů</t>
  </si>
  <si>
    <t>Pol90</t>
  </si>
  <si>
    <t>vestavná skříň 750 (lakovaná, bílá, se zámkem)</t>
  </si>
  <si>
    <t>Pol91</t>
  </si>
  <si>
    <t>vestavná skříň 950 (lakovaná, bílá, se zámkem)</t>
  </si>
  <si>
    <t>Pol92</t>
  </si>
  <si>
    <t>kompozitní vícevrstvé potrubí 17x2</t>
  </si>
  <si>
    <t>Pol93</t>
  </si>
  <si>
    <t>nopová systémová deska</t>
  </si>
  <si>
    <t>Pol94</t>
  </si>
  <si>
    <t>reflexní fólie</t>
  </si>
  <si>
    <t>Pol95</t>
  </si>
  <si>
    <t>dilatační pás</t>
  </si>
  <si>
    <t>Pol96</t>
  </si>
  <si>
    <t>prostorový termostat + servopohon</t>
  </si>
  <si>
    <t>Konvektory</t>
  </si>
  <si>
    <t>Pol97</t>
  </si>
  <si>
    <t>topný registr 50x120 - 2000mm nelakovaný</t>
  </si>
  <si>
    <t>Pol98</t>
  </si>
  <si>
    <t>stojánková konzola pro topný registry</t>
  </si>
  <si>
    <t>Pol99</t>
  </si>
  <si>
    <t>radiátorový ventil</t>
  </si>
  <si>
    <t>Pol100</t>
  </si>
  <si>
    <t>regulační radiátorové šroubení</t>
  </si>
  <si>
    <t>Pol101</t>
  </si>
  <si>
    <t>svěrné šroubení pro měděnné potrubí</t>
  </si>
  <si>
    <t>Pol102</t>
  </si>
  <si>
    <t>termostatická hlavice</t>
  </si>
  <si>
    <t>Potrubí</t>
  </si>
  <si>
    <t>Pol103</t>
  </si>
  <si>
    <t>Pol104</t>
  </si>
  <si>
    <t>Pol105</t>
  </si>
  <si>
    <t>Pol106</t>
  </si>
  <si>
    <t>Pol107</t>
  </si>
  <si>
    <t>Tepelné izolace potrubí</t>
  </si>
  <si>
    <t>Pol108</t>
  </si>
  <si>
    <t>tepelné návlekové izolace potrubí O 18 - 15 mm včetně tvarovek a kotevního materiálu</t>
  </si>
  <si>
    <t>Pol109</t>
  </si>
  <si>
    <t>tepelné návlekové izolace potrubí O 22 - 20 mm včetně tvarovek a kotevního materiálu</t>
  </si>
  <si>
    <t>Pol110</t>
  </si>
  <si>
    <t>tepelné návlekové izolace potrubí O 28 - 20 mm včetně tvarovek a kotevního materiálu</t>
  </si>
  <si>
    <t>Pol111</t>
  </si>
  <si>
    <t>tepelné návlekové izolace potrubí O 35 - 20 mm včetně tvarovek a kotevního materiálu</t>
  </si>
  <si>
    <t>Pol112</t>
  </si>
  <si>
    <t>tepelné návlekové izolace potrubí O 42 - 20 mm včetně tvarovek a kotevního materiálu</t>
  </si>
  <si>
    <t>Zdroje tepla a příslušenství</t>
  </si>
  <si>
    <t>Pol113</t>
  </si>
  <si>
    <t>Pol114</t>
  </si>
  <si>
    <t>Pol115</t>
  </si>
  <si>
    <t>Pol116</t>
  </si>
  <si>
    <t>kombinovaný rozdělovač/sběrač pro dvě topné větve</t>
  </si>
  <si>
    <t>Pol117</t>
  </si>
  <si>
    <t>izolace na R+S</t>
  </si>
  <si>
    <t>Pol118</t>
  </si>
  <si>
    <t>stavitelný stojan k R+S</t>
  </si>
  <si>
    <t>Pol119</t>
  </si>
  <si>
    <t>expanzní nádoba V=50l, 6Bar</t>
  </si>
  <si>
    <t>Pol120</t>
  </si>
  <si>
    <t>expanzní nádoba V=25l, 6Bar</t>
  </si>
  <si>
    <t>Pol121</t>
  </si>
  <si>
    <t>expanzní nádoba V=18l, 6Bar</t>
  </si>
  <si>
    <t>Pol122</t>
  </si>
  <si>
    <t>MK ventil se zajištěním k expanzní nádobě 3/4"</t>
  </si>
  <si>
    <t>Pol123</t>
  </si>
  <si>
    <t>G1- oběhové čerpadlo</t>
  </si>
  <si>
    <t>Pol124</t>
  </si>
  <si>
    <t>G2- oběhové čerpadlo</t>
  </si>
  <si>
    <t>Pol125</t>
  </si>
  <si>
    <t>Č1- čerpadlo okruh VZT</t>
  </si>
  <si>
    <t>Pol126</t>
  </si>
  <si>
    <t>Č2- čerpadlo okruh PDL</t>
  </si>
  <si>
    <t>Pol127</t>
  </si>
  <si>
    <t>termostatický směšovací ventil TRV - DN 20 Kvs=4</t>
  </si>
  <si>
    <t>Pol128</t>
  </si>
  <si>
    <t>pohon TRV ventilu 3-bod 24V AC</t>
  </si>
  <si>
    <t>Ostatní armatury</t>
  </si>
  <si>
    <t>Pol129</t>
  </si>
  <si>
    <t>kohouty plnící a vypouštěcí DN 1/2"</t>
  </si>
  <si>
    <t>Pol130</t>
  </si>
  <si>
    <t>kulový kohout DN 3/4"</t>
  </si>
  <si>
    <t>Pol131</t>
  </si>
  <si>
    <t>kulový kohout DN 1"</t>
  </si>
  <si>
    <t>Pol132</t>
  </si>
  <si>
    <t>kulový kohout DN 5/4"</t>
  </si>
  <si>
    <t>Pol133</t>
  </si>
  <si>
    <t>kulový kohout DN 6/4"</t>
  </si>
  <si>
    <t>Pol134</t>
  </si>
  <si>
    <t>filtr do potrubí DN 5/4"</t>
  </si>
  <si>
    <t>Pol135</t>
  </si>
  <si>
    <t>filtr do potrubí DN 1"</t>
  </si>
  <si>
    <t>Pol136</t>
  </si>
  <si>
    <t>pojistný ventil DN 3bar</t>
  </si>
  <si>
    <t>Pol137</t>
  </si>
  <si>
    <t>pojistný ventil DN 4bar</t>
  </si>
  <si>
    <t>Pol138</t>
  </si>
  <si>
    <t>zpětná klapka DN 1"</t>
  </si>
  <si>
    <t>Pol139</t>
  </si>
  <si>
    <t>zpětná klapka DN 5/4"</t>
  </si>
  <si>
    <t>Pol140</t>
  </si>
  <si>
    <t>teploměr s jímkou</t>
  </si>
  <si>
    <t>Pol141</t>
  </si>
  <si>
    <t>Pol142</t>
  </si>
  <si>
    <t>automatický odvzdušňovací</t>
  </si>
  <si>
    <t>Pol143</t>
  </si>
  <si>
    <t>napouštěcí soustava</t>
  </si>
  <si>
    <t>Pol144</t>
  </si>
  <si>
    <t>tlaková zkouška- podlahové topení</t>
  </si>
  <si>
    <t>Pol145</t>
  </si>
  <si>
    <t>tlaková zkouška</t>
  </si>
  <si>
    <t>Pol146</t>
  </si>
  <si>
    <t>Primární okruh</t>
  </si>
  <si>
    <t>Pol150</t>
  </si>
  <si>
    <t>Pol151</t>
  </si>
  <si>
    <t>Pol153</t>
  </si>
  <si>
    <t>nemrznoucí směs pro primární okruh</t>
  </si>
  <si>
    <t>l</t>
  </si>
  <si>
    <t>Pol154</t>
  </si>
  <si>
    <t>montáž primární strany</t>
  </si>
  <si>
    <t>03 - Silnoproud</t>
  </si>
  <si>
    <t>D1 - Svítidla</t>
  </si>
  <si>
    <t>D2 - Vypínače</t>
  </si>
  <si>
    <t>D3 - Zásuvky</t>
  </si>
  <si>
    <t>D4 - Vývody</t>
  </si>
  <si>
    <t>D5 - Ostatní zařízení</t>
  </si>
  <si>
    <t>D6 - Rozvaděče</t>
  </si>
  <si>
    <t>D7 - Domácí telefon</t>
  </si>
  <si>
    <t>D8 - Kabely</t>
  </si>
  <si>
    <t>D9 - Hromosvod</t>
  </si>
  <si>
    <t>D10 - Regulace</t>
  </si>
  <si>
    <t>D11 - Ostatní práce</t>
  </si>
  <si>
    <t>Svítidla</t>
  </si>
  <si>
    <t>D1A1</t>
  </si>
  <si>
    <t>A1 Stropní svítidlo Big Round - 35W 3000K + rámeček + driver 900mA vč. montáže a příslušenství</t>
  </si>
  <si>
    <t>Poznámka k položce:
sál 1.02
cena vč. recyklačního poplatku a zdroje</t>
  </si>
  <si>
    <t>D1B</t>
  </si>
  <si>
    <t>B Zemní liniové svítidlo LED linie - 1,5m + 1m - 310W 3000K + montážní box + driver 24V (4x) vč. montáže a příslušenství (profil, difuser, příchytky, trafo)</t>
  </si>
  <si>
    <t>Poznámka k položce:
sál - LED linie - detail 601
cena vč. recyklačního poplatku a zdroje</t>
  </si>
  <si>
    <t>D1C1</t>
  </si>
  <si>
    <t>C1 Závěsné svítidlo LED černé - 50W 3000K - DALI vč. montáže a příslušenství stmívatelné</t>
  </si>
  <si>
    <t>Poznámka k položce:
kancelář 1.03
cena vč. recyklačního poplatku a zdroje</t>
  </si>
  <si>
    <t>D1C2</t>
  </si>
  <si>
    <t>C2 Svítidlo vestavné černé - 14W 3000K vč. montáže a příslušenství</t>
  </si>
  <si>
    <t>D1D1</t>
  </si>
  <si>
    <t>D1 Stropní svítidlo černé válcové LED - 20W 3000K vč. montáže a příslušenství</t>
  </si>
  <si>
    <t>Poznámka k položce:
foyer + kavárna (1.04, 1.05)
cena vč. recyklačního poplatku a zdroje</t>
  </si>
  <si>
    <t>D1D2</t>
  </si>
  <si>
    <t>D2 Stropní svítidlo černé válcové LED - 14W 3000K vč. montáže a příslušenství</t>
  </si>
  <si>
    <t>D1E</t>
  </si>
  <si>
    <t>E Závěsné svítidlo černé LED - 14W 3000K vč. montáže a příslušenství</t>
  </si>
  <si>
    <t>Poznámka k položce:
chodba 1.01
cena vč. recyklačního poplatku a zdroje</t>
  </si>
  <si>
    <t>D1F</t>
  </si>
  <si>
    <t>F Svítidlo LED linie 15m - 650W 3000K + 1h nouze vč. montáže a příslušenství</t>
  </si>
  <si>
    <t>D1G</t>
  </si>
  <si>
    <t>G Stropní svítidlo LED černé - 36W 3000K DIM vč. montáže a příslušenství stmívatelné</t>
  </si>
  <si>
    <t>Poznámka k položce:
učebna 1.06, 1.07
cena vč. recyklačního poplatku a zdroje</t>
  </si>
  <si>
    <t>D1H</t>
  </si>
  <si>
    <t>H Stropní svítidlo vestavné černé LED - 14W 3000K vč. montáže a příslušenství</t>
  </si>
  <si>
    <t>Poznámka k položce:
toalety 1.08
cena vč. recyklačního poplatku a zdroje</t>
  </si>
  <si>
    <t>D1J1</t>
  </si>
  <si>
    <t>J1 Svítidlo LED linie - 35W 3000K vč. montáže a příslušenství</t>
  </si>
  <si>
    <t>Poznámka k položce:
umývárna 1.09
cena vč. recyklačního poplatku a zdroje</t>
  </si>
  <si>
    <t>D1J2</t>
  </si>
  <si>
    <t xml:space="preserve">J2 Svítidlo LED linie - 35W 3000K + 1h nouze vč. montáže a příslušenství </t>
  </si>
  <si>
    <t>-1417225265</t>
  </si>
  <si>
    <t>D1K</t>
  </si>
  <si>
    <t>K Svítidlo vestavné černé LED - 14W 3000K vč. montáže a příslušenství</t>
  </si>
  <si>
    <t>-368999431</t>
  </si>
  <si>
    <t>Poznámka k položce:
toalety 1.10
cena včetně recyklačního poplatku a zdroje</t>
  </si>
  <si>
    <t>D1L</t>
  </si>
  <si>
    <t>L Svítidlo vestavné černé LED - 14W 3000K vč. montáže a příslušenství</t>
  </si>
  <si>
    <t>456812243</t>
  </si>
  <si>
    <t>Poznámka k položce:
toalety 1.11
cena včetně recyklačního poplatku a zdroje</t>
  </si>
  <si>
    <t>D1M</t>
  </si>
  <si>
    <t>M Svitidlo nástěnné LED - 57W 4000K vč. montáže a příslušenství</t>
  </si>
  <si>
    <t>Poznámka k položce:
tech. místnost 1.12
cena vč. recyklačního poplatku a zdroje</t>
  </si>
  <si>
    <t>D1N</t>
  </si>
  <si>
    <t>N Svítidlo vestavné černé LED - 14W 3000K vč. montáže a příslušenství</t>
  </si>
  <si>
    <t>-762397753</t>
  </si>
  <si>
    <t>Poznámka k položce:
toalety 1.13
cena vč. recyklačního poplatku a zdroje</t>
  </si>
  <si>
    <t>D1O</t>
  </si>
  <si>
    <t>O Vestavné svítidlo černé LED - 6W 3000K + box vč. montáže a příslušenství</t>
  </si>
  <si>
    <t>Poznámka k položce:
fasáda
cena vč. recyklačního poplatku a zdroje</t>
  </si>
  <si>
    <t>D1P</t>
  </si>
  <si>
    <t>P Svítidlo zemní černé LED - 6W 3000K vč. montáže a příslušenství</t>
  </si>
  <si>
    <t>Poznámka k položce:
zahradní sloupky
cena vč. recyklačního poplatku a zdroje</t>
  </si>
  <si>
    <t>D1Q</t>
  </si>
  <si>
    <t>Q LED RGB linie atyp. - 30W (celkem 10 ks) + RGB vysílač a přijímače + driver 24V (2ks) vč. montáže a příslušenství</t>
  </si>
  <si>
    <t>Poznámka k položce:
věž
cena vč. recyklačního poplatku a zdroje</t>
  </si>
  <si>
    <t>D1R1</t>
  </si>
  <si>
    <t>R1 Nouzové svítidlo přisazené vč. montáže a příslušenství</t>
  </si>
  <si>
    <t>Poznámka k položce:
chodba 1.01, kavárna 1.04, učebny 1.06, 1.07
cena vč. recyklačního poplatku a zdroje</t>
  </si>
  <si>
    <t>D1R2</t>
  </si>
  <si>
    <t>R2 Nouzové svítidlo vestavné vč. montáže a příslušenství</t>
  </si>
  <si>
    <t>Poznámka k položce:
sál 1.02, toalety 1.13
cena vč. recyklačního poplatku a zdroje</t>
  </si>
  <si>
    <t>D1R3</t>
  </si>
  <si>
    <t>R3 Piktogramy nouzového osvětlení vč. montáže a příslušenství</t>
  </si>
  <si>
    <t>D1S</t>
  </si>
  <si>
    <t>S Svítidlo zemní vestavné - 8W 3000K + instalační box vč. montáže a příslušenství</t>
  </si>
  <si>
    <t>Poznámka k položce:
cena vč. recyklačního poplatku a zdroje</t>
  </si>
  <si>
    <t>Pol174</t>
  </si>
  <si>
    <t>QS Sporáková kombinace</t>
  </si>
  <si>
    <t>Vypínače</t>
  </si>
  <si>
    <t>Pol175</t>
  </si>
  <si>
    <t>Q1 Přepínač jednopólový, řaz 1 IP20</t>
  </si>
  <si>
    <t>Pol176</t>
  </si>
  <si>
    <t>Q1 Přepínač jednopólový, řaz 1 IP44</t>
  </si>
  <si>
    <t>Pol177</t>
  </si>
  <si>
    <t>Q5 Přepínač seriový, řaz 5</t>
  </si>
  <si>
    <t>Pol178</t>
  </si>
  <si>
    <t>Q6 Přepínač střídavý, řaz 6</t>
  </si>
  <si>
    <t>Pol179</t>
  </si>
  <si>
    <t>Q ST Krátkocestný stmívač pro LED zdroj v kombinaci s tl. ovladačem</t>
  </si>
  <si>
    <t>Zásuvky</t>
  </si>
  <si>
    <t>Pol180</t>
  </si>
  <si>
    <t>X Zásuvka 230V/16A IP20</t>
  </si>
  <si>
    <t>Pol181</t>
  </si>
  <si>
    <t>X D Zásuvka 230V/16A IP20 s přepěťovou ochranou</t>
  </si>
  <si>
    <t>Pol182</t>
  </si>
  <si>
    <t>XK dvounásobná zásuvka sdružená do spol. rámečku230V/16A</t>
  </si>
  <si>
    <t>Pol183</t>
  </si>
  <si>
    <t>XK D dvounásobná zásuvka sdružená do spol. rámečku230V/16A s přepěťovou ochranou</t>
  </si>
  <si>
    <t>Pol184</t>
  </si>
  <si>
    <t>XK Čtyřnásobná zásuvka sdružená do spol. rámečku230V/16A</t>
  </si>
  <si>
    <t>Pol185</t>
  </si>
  <si>
    <t>XK D Čtyřnásobná zásuvka sdružená do spol. rámečku230V/16A s přepěťovou ochranou</t>
  </si>
  <si>
    <t>Pol186</t>
  </si>
  <si>
    <t>XN Zásuvka 230V/16A, IP20 mimo proudový chránič</t>
  </si>
  <si>
    <t>Pol187</t>
  </si>
  <si>
    <t>XC Dvouzásuvka 230V/16A IP44</t>
  </si>
  <si>
    <t>Pol188</t>
  </si>
  <si>
    <t>PK Podlahová krabice 2 moduly</t>
  </si>
  <si>
    <t>Pol189</t>
  </si>
  <si>
    <t>PK Podlahová krabice 6 modulů</t>
  </si>
  <si>
    <t>Pol190</t>
  </si>
  <si>
    <t>PK Podlahová krabice 12 modulů</t>
  </si>
  <si>
    <t>Pol191</t>
  </si>
  <si>
    <t>VV Vývod pro ventilátor</t>
  </si>
  <si>
    <t>Pol192</t>
  </si>
  <si>
    <t>VT Vývod pro tepelné čerpadlo</t>
  </si>
  <si>
    <t>Pol193</t>
  </si>
  <si>
    <t>CHL Vývod pro chladící modul</t>
  </si>
  <si>
    <t>Pol194</t>
  </si>
  <si>
    <t>TUV Vývod pro el. zásobník</t>
  </si>
  <si>
    <t>Pol195</t>
  </si>
  <si>
    <t>VOC Vývod pro oběhová čerpadla UT, TUV</t>
  </si>
  <si>
    <t>Pol196</t>
  </si>
  <si>
    <t>VZT Vývod pro rozvaděč VZT jednotky</t>
  </si>
  <si>
    <t>Pol197</t>
  </si>
  <si>
    <t>VC Vývod příprava pro čerpadlo bazénu</t>
  </si>
  <si>
    <t>Pol198</t>
  </si>
  <si>
    <t>VR Vývod pro stínící rolety</t>
  </si>
  <si>
    <t>Pol199</t>
  </si>
  <si>
    <t>VP Vývod pro promítací plátno</t>
  </si>
  <si>
    <t>Pol200</t>
  </si>
  <si>
    <t>VD Vývod příprava pro zahradní domek</t>
  </si>
  <si>
    <t>Pol201</t>
  </si>
  <si>
    <t>VO Vývod pro osoušeč rukou</t>
  </si>
  <si>
    <t>Pol202</t>
  </si>
  <si>
    <t>VS Vývod pro radarový splachovač</t>
  </si>
  <si>
    <t>Pol203</t>
  </si>
  <si>
    <t>T Vývod pro termostat</t>
  </si>
  <si>
    <t>Pol204</t>
  </si>
  <si>
    <t>VA Vývod pro vyhřívanou střešní vpusť</t>
  </si>
  <si>
    <t>Pol205</t>
  </si>
  <si>
    <t>Sada pro nouzovou signalizaci</t>
  </si>
  <si>
    <t>Pol206</t>
  </si>
  <si>
    <t>Tlačítko central stop</t>
  </si>
  <si>
    <t>Pol207</t>
  </si>
  <si>
    <t>Pohybové čidlo</t>
  </si>
  <si>
    <t>Rozvaděče</t>
  </si>
  <si>
    <t>Pol208</t>
  </si>
  <si>
    <t>Rozvaděč RH vč. výzbroje</t>
  </si>
  <si>
    <t>Pol209</t>
  </si>
  <si>
    <t>Rozvaděč RT vč. výzbroje</t>
  </si>
  <si>
    <t>Pol210</t>
  </si>
  <si>
    <t>Rozvaděč VZT (součást dodávky VZT)</t>
  </si>
  <si>
    <t>Domácí telefon</t>
  </si>
  <si>
    <t>Pol211</t>
  </si>
  <si>
    <t>Kabely</t>
  </si>
  <si>
    <t>Pol212</t>
  </si>
  <si>
    <t>kabel CYKY 3J*1,5 - světla</t>
  </si>
  <si>
    <t>Pol213</t>
  </si>
  <si>
    <t>kabel CYKY 3J*2,5 - zásuvky, pračka, lednice, digestoř</t>
  </si>
  <si>
    <t>Pol214</t>
  </si>
  <si>
    <t>kabel CYKY 5J*2,5 - var. deska</t>
  </si>
  <si>
    <t>Pol215</t>
  </si>
  <si>
    <t>kabel CYKY 5Jx4 - přívod pro tepelné čerpadlo</t>
  </si>
  <si>
    <t>Pol216</t>
  </si>
  <si>
    <t>kabel CYKY 4Jx10 - přívod do RD</t>
  </si>
  <si>
    <t>Pol217</t>
  </si>
  <si>
    <t>kabel JYTY 3Jx2,5</t>
  </si>
  <si>
    <t>Pol218</t>
  </si>
  <si>
    <t>kabel JYTY 3Jx1,5 + (chr. v zemi)</t>
  </si>
  <si>
    <t>Pol219</t>
  </si>
  <si>
    <t>kabel JYTY 4Jx10 + (chr. v zemi)</t>
  </si>
  <si>
    <t>Pol220</t>
  </si>
  <si>
    <t>chránička plast d100</t>
  </si>
  <si>
    <t>Hromosvod</t>
  </si>
  <si>
    <t>Pol221</t>
  </si>
  <si>
    <t>HOP - pospojení s vodivými částmi ÚT, ZT, voda, plyn</t>
  </si>
  <si>
    <t>Pol222</t>
  </si>
  <si>
    <t>bleskosvod</t>
  </si>
  <si>
    <t>Pol223</t>
  </si>
  <si>
    <t>uzemnění (zemnící tyče, svorky, svody)</t>
  </si>
  <si>
    <t>Regulace</t>
  </si>
  <si>
    <t>Pol224</t>
  </si>
  <si>
    <t>ekvitermní regulace, prostorový termostat, dálkové ovládání (součást dodávky ÚT)</t>
  </si>
  <si>
    <t>Pol225</t>
  </si>
  <si>
    <t>propojení komponentů MaR, zprovoznění (součást dodávky ÚT)</t>
  </si>
  <si>
    <t>Pol226</t>
  </si>
  <si>
    <t>ostatní materiál (krabice, svorky, lišty, trubky)</t>
  </si>
  <si>
    <t>Pol227</t>
  </si>
  <si>
    <t>zemní práce pro elektro silnoproud (vč. písku, odvozu na skládku, skládkovného, fólie atd.)</t>
  </si>
  <si>
    <t>Pol228</t>
  </si>
  <si>
    <t>výchozí revize</t>
  </si>
  <si>
    <t>Pol229</t>
  </si>
  <si>
    <t>04 - Slaboproud</t>
  </si>
  <si>
    <t>D1 - EZS</t>
  </si>
  <si>
    <t>D2 - Datové kabelové rozvody - strukturovaná kabeláž (STK)</t>
  </si>
  <si>
    <t>EZS</t>
  </si>
  <si>
    <t>Pol230</t>
  </si>
  <si>
    <t>Sestava ústředny</t>
  </si>
  <si>
    <t>Poznámka k položce:
deska ústředny 16 - 192 zón, 8 podsystémů, paměť událostí, telefonní komunikátor, napájecí zdroj 16Vac/13,8Vdc/1A, bezpečnostní transformátor 230vac/16Vac/40VA, ovládací klávesnice s LCD displejem, kovový kryt s ochranným kontaktem</t>
  </si>
  <si>
    <t>Pol231</t>
  </si>
  <si>
    <t>Záložní bezúdržbový akumulátor 12V</t>
  </si>
  <si>
    <t>Pol232</t>
  </si>
  <si>
    <t>Rozšiřující sběrnicový koncentrátor pro ústřednu, 4/8 zón ZX-4</t>
  </si>
  <si>
    <t>Pol233</t>
  </si>
  <si>
    <t>GSM/GPRS komunikátor pro ústředny v plastovém boxu, přenos na PCO v hlasovém pásmu GSM, spojení s programem WinLoad a NEware, posílání SMS zpráv, napájení z ústředny EZS</t>
  </si>
  <si>
    <t>Pol234</t>
  </si>
  <si>
    <t>Modul pro síťovou komunikaci s ústřednou přes LAN/Internet, obsahuje web server pro základní uživatelské ovládání a monitorování ústředny ze vzdáleného PC v síti LAN/Internet IP150</t>
  </si>
  <si>
    <t>Pol235</t>
  </si>
  <si>
    <t>Venkovní zálohovaná siréna 110dB/3m, blikač, akumulátor</t>
  </si>
  <si>
    <t>Pol236</t>
  </si>
  <si>
    <t>Reléový modul 12Vdc, NO/NC kontakt</t>
  </si>
  <si>
    <t>Pol237</t>
  </si>
  <si>
    <t>Vnitřní PIR detektor pohybu, digitální vyhodnocení, dosah 12m, vějíř 85°</t>
  </si>
  <si>
    <t>Pol238</t>
  </si>
  <si>
    <t>Vnitřní detektor tříštění skla, dosah 4,5 až 9m</t>
  </si>
  <si>
    <t>Pol239</t>
  </si>
  <si>
    <t>Automatický požární hlásič - opticko-kouřový</t>
  </si>
  <si>
    <t>Pol240</t>
  </si>
  <si>
    <t>Magnetický kontakt, plastový - okna, dveře</t>
  </si>
  <si>
    <t>Pol241</t>
  </si>
  <si>
    <t>Elektrický zámek</t>
  </si>
  <si>
    <t>Pol242</t>
  </si>
  <si>
    <t>Jednofázový jistič 230Vac/10A, char. "B"</t>
  </si>
  <si>
    <t>Pol243</t>
  </si>
  <si>
    <t>Sdělovací kabel stíněný, vnitřní SYKFY 2x2x0,5</t>
  </si>
  <si>
    <t>Pol244</t>
  </si>
  <si>
    <t>Sdělovací kabel stíněný, vnitřní - VNITŘNÍ SIRÉNA SYKFY 2x2x0,5</t>
  </si>
  <si>
    <t>Pol245</t>
  </si>
  <si>
    <t>Sdělovací kabel stíněný, vnitřní SYKFY 3x2x0,5</t>
  </si>
  <si>
    <t>Pol246</t>
  </si>
  <si>
    <t>Sdělovací kabel stíněný, vnitřní - AUDIODETEKTORY SYKFY 3x2x0,5</t>
  </si>
  <si>
    <t>Pol247</t>
  </si>
  <si>
    <t>Sdělovací kabel stíněný, vnitřní - POŽÁRNÍ HLÁSIČE SYKFY 3x2x0,5</t>
  </si>
  <si>
    <t>Pol248</t>
  </si>
  <si>
    <t>Sdělovací kabel stíněný, vnitřní SYKFY 5x2x0,5</t>
  </si>
  <si>
    <t>Pol249</t>
  </si>
  <si>
    <t>Silový kabel CYKY 3Cx1,5</t>
  </si>
  <si>
    <t>Pol250</t>
  </si>
  <si>
    <t>Kabelová trasa</t>
  </si>
  <si>
    <t>Pol251</t>
  </si>
  <si>
    <t>Kabelová trasa - doplnění - AUDIODETEKTORY</t>
  </si>
  <si>
    <t>Pol252</t>
  </si>
  <si>
    <t>Kabelová trasa - doplnění - POŽÁRNÍ HLÁSIČE S VNITŘNÍ SIRÉNOU</t>
  </si>
  <si>
    <t>Pol253</t>
  </si>
  <si>
    <t>Drobný nespecifikovaný materiál a přípomocné práce</t>
  </si>
  <si>
    <t>Pol254</t>
  </si>
  <si>
    <t>Průstupy stěnou pro kabely</t>
  </si>
  <si>
    <t>Pol255</t>
  </si>
  <si>
    <t>Nastavení, zprovoznění a odzkoušení systému, včetně zaškolení obsluhy</t>
  </si>
  <si>
    <t>Pol256</t>
  </si>
  <si>
    <t>Zkouška při uvádění systému do provozu, výchozí revize</t>
  </si>
  <si>
    <t>Pol257</t>
  </si>
  <si>
    <t>Montážní příprava, prováděcí dokumentace, včetně dokumentace skutečného provedení</t>
  </si>
  <si>
    <t>Pol258</t>
  </si>
  <si>
    <t>Režijní náklady</t>
  </si>
  <si>
    <t>Datové kabelové rozvody - strukturovaná kabeláž (STK)</t>
  </si>
  <si>
    <t>Pol259</t>
  </si>
  <si>
    <t>Datový nástěnný rozvaděč 19" 600mm, přední montážní lišty, prosklenné dveře, zámek</t>
  </si>
  <si>
    <t>Pol260</t>
  </si>
  <si>
    <t>Patch panel 19" 24x UTP Cat5e, vyvazovací lišta. montážní sada, montážní sada</t>
  </si>
  <si>
    <t>Pol261</t>
  </si>
  <si>
    <t>Patch panel 19" 24x UTP Cat5e, vyvazovací lišta. montážní sada, montážní sada - KAMERY</t>
  </si>
  <si>
    <t>Pol262</t>
  </si>
  <si>
    <t>Vyvazovací panel 19" plastová oka, montážní sada</t>
  </si>
  <si>
    <t>Pol263</t>
  </si>
  <si>
    <t>Vyvazovací panel 19" plastová oka, montážní sada - KAMERY</t>
  </si>
  <si>
    <t>Pol264</t>
  </si>
  <si>
    <t>Police 19" 350mm pevná, úchyt na přední lišty, montážní sada</t>
  </si>
  <si>
    <t>Pol265</t>
  </si>
  <si>
    <t>Napájecí panel 19" , 8x 230Vac, přepěťová ochrana, přívodní kabel s vidlicí, montážní sada</t>
  </si>
  <si>
    <t>Pol266</t>
  </si>
  <si>
    <t>Intercom</t>
  </si>
  <si>
    <t>Pol267</t>
  </si>
  <si>
    <t>Router</t>
  </si>
  <si>
    <t>Pol268</t>
  </si>
  <si>
    <t>Zásuvka datová 2x RJ45 UTP Cat5e, barva bílá, zápustná montáž - komplet</t>
  </si>
  <si>
    <t>Pol269</t>
  </si>
  <si>
    <t>Zásuvka datová 1x RJ45 UTP Cat5e, barva bílá, zápusná montáž - komplet - WIFI</t>
  </si>
  <si>
    <t>Pol270</t>
  </si>
  <si>
    <t>Reproduktorová zásuvka</t>
  </si>
  <si>
    <t>Pol271</t>
  </si>
  <si>
    <t>Televizní zásuvka</t>
  </si>
  <si>
    <t>Pol272</t>
  </si>
  <si>
    <t>Zapojení portu UTP Cat5E na patch panelu, vyvázání kabelu</t>
  </si>
  <si>
    <t>Pol273</t>
  </si>
  <si>
    <t>Zapojení portu UTP Cat5E na patch panelu, vyvázání kabelu - KAMERY</t>
  </si>
  <si>
    <t>Pol274</t>
  </si>
  <si>
    <t>Patch kabel UTP Cat5e, 1m</t>
  </si>
  <si>
    <t>Pol275</t>
  </si>
  <si>
    <t>Zásuvka 230Vac/16A, barva bílá, povrchová montáž - komplet (součást dodávky silnoproud)</t>
  </si>
  <si>
    <t>Pol276</t>
  </si>
  <si>
    <t>Jednofázový jistič 230Vac/16A, char. "D"</t>
  </si>
  <si>
    <t>Pol277</t>
  </si>
  <si>
    <t>Instalační krabice pod omítku, víčko - KAMERY KU-68-2</t>
  </si>
  <si>
    <t>Pol278</t>
  </si>
  <si>
    <t>Montážní deska do zateplení - KAMERY</t>
  </si>
  <si>
    <t>Pol279</t>
  </si>
  <si>
    <t>Datový kabel Cat5e nestíněný, vnitřní</t>
  </si>
  <si>
    <t>Pol280</t>
  </si>
  <si>
    <t>Datový kabel Cat5e nestíněný, vnitřní - KAMERY</t>
  </si>
  <si>
    <t>Pol281</t>
  </si>
  <si>
    <t>Datový kabel Cat5e nestíněný, venkovní PE</t>
  </si>
  <si>
    <t>Pol282</t>
  </si>
  <si>
    <t>Kabel optický single mode 8 vl., gelový</t>
  </si>
  <si>
    <t>Pol283</t>
  </si>
  <si>
    <t>Silový kabel CYKY 3Cx2,5</t>
  </si>
  <si>
    <t>Pol284</t>
  </si>
  <si>
    <t>Kabelová trasa - objekt</t>
  </si>
  <si>
    <t>Pol285</t>
  </si>
  <si>
    <t>Kabelová trasa - technická místnost</t>
  </si>
  <si>
    <t>Pol286</t>
  </si>
  <si>
    <t>Kabelová trasa - doplnění - KAMERY</t>
  </si>
  <si>
    <t>Pol287</t>
  </si>
  <si>
    <t>Prostupy stěnou pro kabely</t>
  </si>
  <si>
    <t>Pol288</t>
  </si>
  <si>
    <t>Úprava kabelů v datovém rozvaděči</t>
  </si>
  <si>
    <t>Pol289</t>
  </si>
  <si>
    <t>Měření celistvosti kabelu a správnosti zapojení</t>
  </si>
  <si>
    <t>Pol290</t>
  </si>
  <si>
    <t>Pol291</t>
  </si>
  <si>
    <t>Zemní práce pro elektro slaboproud ( vč. písku, odvozu na skládku, skládkovného, fólie atd. )</t>
  </si>
  <si>
    <t>05 - VZT</t>
  </si>
  <si>
    <t>D1 - Zařízení č. 1</t>
  </si>
  <si>
    <t>D2 - Zařízení č. 2</t>
  </si>
  <si>
    <t>D4 - Ostatní práce</t>
  </si>
  <si>
    <t>Zařízení č. 1</t>
  </si>
  <si>
    <t>Pol292</t>
  </si>
  <si>
    <t>VZT rekuperační jednotka vč. příslušenství, viz příloha tech. zprávy</t>
  </si>
  <si>
    <t>Pol293</t>
  </si>
  <si>
    <t>kulisový tlumič hluku s náběhy 630x355 mm délka 1500 mm</t>
  </si>
  <si>
    <t>Pol294</t>
  </si>
  <si>
    <t>kulisový tlumič hluku s náběhy 630x355 mm délka 1100 mm</t>
  </si>
  <si>
    <t>Pol295</t>
  </si>
  <si>
    <t>protidešťová žaluzie PZZN 630x355 vč. montážního rámu</t>
  </si>
  <si>
    <t>Pol296</t>
  </si>
  <si>
    <t>protidešťová žaluzie PZZN 1000x355 vč. montážního rámu</t>
  </si>
  <si>
    <t>Pol297</t>
  </si>
  <si>
    <t>škrtící klapka RKM se servopohonem 630x250</t>
  </si>
  <si>
    <t>Pol298</t>
  </si>
  <si>
    <t>škrtící klapka RKM se servopohonem 400x250</t>
  </si>
  <si>
    <t>Pol300</t>
  </si>
  <si>
    <t>podlahová mřížka PME s regulací 325x125</t>
  </si>
  <si>
    <t>Pol301</t>
  </si>
  <si>
    <t>podlahová mřížka PME s regulací 825x125</t>
  </si>
  <si>
    <t>Pol302</t>
  </si>
  <si>
    <t>stěnová mřížka VKE jednořadá 600x150</t>
  </si>
  <si>
    <t>Pol303</t>
  </si>
  <si>
    <t>stěnová mřížka VKE jednořadá 600x100</t>
  </si>
  <si>
    <t>Pol304</t>
  </si>
  <si>
    <t>stěnová mřížka VKE jednořadá 400x100</t>
  </si>
  <si>
    <t>Pol305</t>
  </si>
  <si>
    <t>podlahová mřížka PME s regulací 1025x125</t>
  </si>
  <si>
    <t>Pol306</t>
  </si>
  <si>
    <t>podlahová mřížka (slepá) šířka 125 mm</t>
  </si>
  <si>
    <t>Zařízení č. 2</t>
  </si>
  <si>
    <t>Pol307</t>
  </si>
  <si>
    <t>potrubí diagonální ventilátor 610 m3/h vč. příslušenství</t>
  </si>
  <si>
    <t>Pol308</t>
  </si>
  <si>
    <t>zpětná klapka O160</t>
  </si>
  <si>
    <t>Pol309</t>
  </si>
  <si>
    <t>kruhový tlumič hluku O160 l=600 mm</t>
  </si>
  <si>
    <t>Pol310</t>
  </si>
  <si>
    <t>protidešťová žaluzie vč. pozedního rámu 400x200</t>
  </si>
  <si>
    <t>Pol311</t>
  </si>
  <si>
    <t>talířový ventil odvodní O100</t>
  </si>
  <si>
    <t>Pol312</t>
  </si>
  <si>
    <t>talířový ventil odvodní O125</t>
  </si>
  <si>
    <t>Pol313</t>
  </si>
  <si>
    <t>talířový ventil odvodní O160</t>
  </si>
  <si>
    <t>Pol314</t>
  </si>
  <si>
    <t>nástěnný ventilátor s integrovanou zpětnou klapkou 150 m3/h</t>
  </si>
  <si>
    <t>Pol315</t>
  </si>
  <si>
    <t>čtyřhranné potrubí pozinkované včetně tvarovek</t>
  </si>
  <si>
    <t>Pol316</t>
  </si>
  <si>
    <t>Pol317</t>
  </si>
  <si>
    <t>Pol318</t>
  </si>
  <si>
    <t>Pol319</t>
  </si>
  <si>
    <t>izolace Al. polepem tl. 30-60 mm</t>
  </si>
  <si>
    <t>Pol320</t>
  </si>
  <si>
    <t>montáž, zprovoznění a zaregulování VZT systému</t>
  </si>
  <si>
    <t>Pokyny pro vyplnění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</si>
  <si>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</si>
  <si>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</si>
  <si>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</si>
  <si>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</si>
  <si>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color indexed="8"/>
        <rFont val="Trebuchet MS"/>
        <family val="2"/>
        <charset val="238"/>
      </rPr>
      <t xml:space="preserve">Rekapitulace stavby </t>
    </r>
    <r>
      <rPr>
        <sz val="9"/>
        <color indexed="8"/>
        <rFont val="Trebuchet MS"/>
        <family val="2"/>
        <charset val="238"/>
      </rPr>
      <t>obsahuje sestavu Rekapitulace stavby a Rekapitulace objektů stavby a soupisů prací.</t>
    </r>
  </si>
  <si>
    <r>
      <rPr>
        <sz val="9"/>
        <color indexed="8"/>
        <rFont val="Trebuchet MS"/>
        <family val="2"/>
        <charset val="238"/>
      </rPr>
      <t xml:space="preserve">V sestavě </t>
    </r>
    <r>
      <rPr>
        <b/>
        <sz val="9"/>
        <color indexed="8"/>
        <rFont val="Trebuchet MS"/>
        <family val="2"/>
        <charset val="238"/>
      </rPr>
      <t>Rekapitulace stavby</t>
    </r>
    <r>
      <rPr>
        <sz val="9"/>
        <color indexed="8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</si>
  <si>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</si>
  <si>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9"/>
        <color indexed="8"/>
        <rFont val="Trebuchet MS"/>
        <family val="2"/>
        <charset val="238"/>
      </rPr>
      <t xml:space="preserve">V sestavě </t>
    </r>
    <r>
      <rPr>
        <b/>
        <sz val="9"/>
        <color indexed="8"/>
        <rFont val="Trebuchet MS"/>
        <family val="2"/>
        <charset val="238"/>
      </rPr>
      <t>Rekapitulace objektů stavby a soupisů prací</t>
    </r>
    <r>
      <rPr>
        <sz val="9"/>
        <color indexed="8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</si>
  <si>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</si>
  <si>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</si>
  <si>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</si>
  <si>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</si>
  <si>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</si>
  <si>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</si>
  <si>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</si>
  <si>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</si>
  <si>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</si>
  <si>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</si>
  <si>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</si>
  <si>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i/>
        <sz val="9"/>
        <color indexed="8"/>
        <rFont val="Trebuchet MS"/>
        <family val="2"/>
        <charset val="238"/>
      </rPr>
      <t xml:space="preserve">Soupis prací </t>
    </r>
    <r>
      <rPr>
        <sz val="9"/>
        <color indexed="8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</si>
  <si>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</si>
  <si>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color indexed="8"/>
        <rFont val="Trebuchet MS"/>
        <family val="2"/>
        <charset val="238"/>
      </rPr>
      <t>Krycí list soupisu</t>
    </r>
    <r>
      <rPr>
        <sz val="9"/>
        <color indexed="8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</si>
  <si>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</si>
  <si>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color indexed="8"/>
        <rFont val="Trebuchet MS"/>
        <family val="2"/>
        <charset val="238"/>
      </rPr>
      <t>Rekapitulace členění soupisu prací</t>
    </r>
    <r>
      <rPr>
        <sz val="9"/>
        <color indexed="8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</si>
  <si>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</si>
  <si>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color indexed="8"/>
        <rFont val="Trebuchet MS"/>
        <family val="2"/>
        <charset val="238"/>
      </rPr>
      <t xml:space="preserve">Soupis prací </t>
    </r>
    <r>
      <rPr>
        <sz val="9"/>
        <color indexed="8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</si>
  <si>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</si>
  <si>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</si>
  <si>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</si>
  <si>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</si>
  <si>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</si>
  <si>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</si>
  <si>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</si>
  <si>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</si>
  <si>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</si>
  <si>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</si>
  <si>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</si>
  <si>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</si>
  <si>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</si>
  <si>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</si>
  <si>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</si>
  <si>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</si>
  <si>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</si>
  <si>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</si>
  <si>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</si>
  <si>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</si>
  <si>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</si>
  <si>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</si>
  <si>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</si>
  <si>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</si>
  <si>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</si>
  <si>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</si>
  <si>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</si>
  <si>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</si>
  <si>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</si>
  <si>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</si>
  <si>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</si>
  <si>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</si>
  <si>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</si>
  <si>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</si>
  <si>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</si>
  <si>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</si>
  <si>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</si>
  <si>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</si>
  <si>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</si>
  <si>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</si>
  <si>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</si>
  <si>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</si>
  <si>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</si>
  <si>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</si>
  <si>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</si>
  <si>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</si>
  <si>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</si>
  <si>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</si>
  <si>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</si>
  <si>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</si>
  <si>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</si>
  <si>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</si>
  <si>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</si>
  <si>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</si>
  <si>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</si>
  <si>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</si>
  <si>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</si>
  <si>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</si>
  <si>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</si>
  <si>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</si>
  <si>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</si>
  <si>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</si>
  <si>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</si>
  <si>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</si>
  <si>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</si>
  <si>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</si>
  <si>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</si>
  <si>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</si>
  <si>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</si>
  <si>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</si>
  <si>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</si>
  <si>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</si>
  <si>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</si>
  <si>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</si>
  <si>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</si>
  <si>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</si>
  <si>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</si>
  <si>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</si>
  <si>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</si>
  <si>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</si>
  <si>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</si>
  <si>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</si>
  <si>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</si>
  <si>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</si>
  <si>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</si>
  <si>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</si>
  <si>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</si>
  <si>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</si>
  <si>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</si>
  <si>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</si>
  <si>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</si>
  <si>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</si>
  <si>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</si>
  <si>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</si>
  <si>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</si>
  <si>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</si>
  <si>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</si>
  <si>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</si>
  <si>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</si>
  <si>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</si>
  <si>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</si>
  <si>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</si>
  <si>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</si>
  <si>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</si>
  <si>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</si>
  <si>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</si>
  <si>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</si>
  <si>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</si>
  <si>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</si>
  <si>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</si>
  <si>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</si>
  <si>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</si>
  <si>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</si>
  <si>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</si>
  <si>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</si>
  <si>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</si>
  <si>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</si>
  <si>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</si>
  <si>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</si>
  <si>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</si>
  <si>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</si>
  <si>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</si>
  <si>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</si>
  <si>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</si>
  <si>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</si>
  <si>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</si>
  <si>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</si>
  <si>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</si>
  <si>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</si>
  <si>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</si>
  <si>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</si>
  <si>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</si>
  <si>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</si>
  <si>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</si>
  <si>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</si>
  <si>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</si>
  <si>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</si>
  <si>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</si>
  <si>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</si>
  <si>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</si>
  <si>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</si>
  <si>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</si>
  <si>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</si>
  <si>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</si>
  <si>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</si>
  <si>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</si>
  <si>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</si>
  <si>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</si>
  <si>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</si>
  <si>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</si>
  <si>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</si>
  <si>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</si>
  <si>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</si>
  <si>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</si>
  <si>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r>
      <t xml:space="preserve">Spodní stavba - </t>
    </r>
    <r>
      <rPr>
        <b/>
        <sz val="10"/>
        <color rgb="FFFF0000"/>
        <rFont val="Trebuchet MS"/>
        <family val="2"/>
        <charset val="238"/>
      </rPr>
      <t xml:space="preserve">provedeno </t>
    </r>
  </si>
  <si>
    <r>
      <t xml:space="preserve">Hrubá stavba - </t>
    </r>
    <r>
      <rPr>
        <b/>
        <sz val="10"/>
        <color rgb="FFFF0000"/>
        <rFont val="Trebuchet MS"/>
        <family val="2"/>
        <charset val="238"/>
      </rPr>
      <t>provedeno</t>
    </r>
  </si>
  <si>
    <r>
      <t>Střecha -</t>
    </r>
    <r>
      <rPr>
        <b/>
        <sz val="10"/>
        <color rgb="FFFF0000"/>
        <rFont val="Trebuchet MS"/>
        <family val="2"/>
        <charset val="238"/>
      </rPr>
      <t>provedeno</t>
    </r>
  </si>
  <si>
    <r>
      <t xml:space="preserve">Okna a vnější výplně -pouze rámy včetně montáže  </t>
    </r>
    <r>
      <rPr>
        <sz val="10"/>
        <color rgb="FFFF0000"/>
        <rFont val="Trebuchet MS"/>
        <family val="2"/>
        <charset val="238"/>
      </rPr>
      <t>pouze výplně</t>
    </r>
  </si>
  <si>
    <t>Montáž prosklené stěny z Al profilů  pouze výplně</t>
  </si>
  <si>
    <t>stěna ze standardních Al profilů 3700 x 3650 mm, pevné zasklení, přiznaný rám, ozn. O.01   pouze výplně</t>
  </si>
  <si>
    <t>stěna ze standardních Al profilů 2965 x 3150 mm, pevné zasklení v kombinaci se vstupními 2křídlými dveřmi, přiznaný rám, ozn. O.02   pouze výplně</t>
  </si>
  <si>
    <t>stěna ze standardních Al profilů 5100 x 3150 mm, pevné zasklení v kombinaci se otevíravým okenním 2křídlem, přiznaný rám, ozn. O.03   pouze výplně</t>
  </si>
  <si>
    <t>stěna ze standardních Al profilů 4070 x 3150 mm, pevné zasklení v kombinaci se otevíravým okenním 2křídlem, přiznaný rám, ozn. O.04  pouze výplně</t>
  </si>
  <si>
    <t>stěna ze standardních Al profilů 4070 x 3150 mm, pevné zasklení v kombinaci se otevíravým okenním 2křídlem, přiznaný rám, ozn. O.05  pouze výplně</t>
  </si>
  <si>
    <t>stěna ze standardních Al profilů 1600 x 2800 mm, pevné zasklení v kombinaci s otevíravým/výklopným okenním křídlem, přiznaný rám, ozn. O.06  pouze výplně</t>
  </si>
  <si>
    <t>stěna ze standardních Al profilů 3165 x 3150 mm, pevné zasklení v kombinaci s otevíravým/výklopným okenním křídlem, přiznaný rám, ozn. O.07  pouze výplně</t>
  </si>
  <si>
    <t>stěna ze standardních Al profilů 1950 x 3150 mm, pevné zasklení v kombinaci se otevíravým/výklopným okenním křídlem, přiznaný rám, ozn. O.08   pouze výplně</t>
  </si>
  <si>
    <t>Novostavba víceúčelového objektu (dostavba objektu)</t>
  </si>
  <si>
    <t xml:space="preserve">Výkaz a rozpočet neobsahuje :
- část Komunikace a Sadové úpravy
Soupisy stavebních prací, dodávek a služeb jsou zpracovány kombinací cenové soustavy zpracované společností ÚRS Praha, a.s., pro rok 2017 a individuálního popisu. Veškeré položky obsažené v soupise, u nichž je definován i příslušný sborník jsou převzaty z cenové soustavy ÚRS Praha, a.s., ostatní položky jsou definovány individuálním popisem. 
Obsah jednotlivých položek, způsob měření a ostatní další podmínky definující obsah a použití jednotlivých položek jsou obsaženy v úvodních ustanoveních příslušných sborníků, které jsou volně dostupné na elektronické adrese www.urspraha.cz
Nedílnou součástí výkazu výměr, pro správné a úplné ocenění nabízených výkonů a dodávek, je projektová dokumentace a technická zpráva, včetně všech podrobnějších popisů výrobků, materiálového a barevného řešení, včetně způsobu provádění
Nabídková cena zahrnuje též podmínky daného staveniště, včetně vlivu požadovaných termínů realizace a smluvních podmínek
Zhotovitel prověřií soulad výkazu výměr s projektovou dokumentací a na případné nesrovnalosti upozorní před podpisem smlouvy o dílo, resp. před zahájením stavby
</t>
  </si>
  <si>
    <r>
      <t>VZT -</t>
    </r>
    <r>
      <rPr>
        <b/>
        <sz val="10"/>
        <color rgb="FFFF0000"/>
        <rFont val="Trebuchet MS"/>
        <family val="2"/>
        <charset val="238"/>
      </rPr>
      <t>rozvody VZT kanál provedeny</t>
    </r>
  </si>
  <si>
    <r>
      <t xml:space="preserve">    OVV - Okna a vnější výplně - </t>
    </r>
    <r>
      <rPr>
        <sz val="10"/>
        <color rgb="FFFF0000"/>
        <rFont val="Trebuchet MS"/>
        <family val="2"/>
        <charset val="238"/>
      </rPr>
      <t>Al</t>
    </r>
    <r>
      <rPr>
        <sz val="10"/>
        <color indexed="21"/>
        <rFont val="Trebuchet MS"/>
        <family val="2"/>
        <charset val="238"/>
      </rPr>
      <t xml:space="preserve"> </t>
    </r>
    <r>
      <rPr>
        <sz val="10"/>
        <color rgb="FFFF0000"/>
        <rFont val="Trebuchet MS"/>
        <family val="2"/>
        <charset val="238"/>
      </rPr>
      <t>rámy provedeny pouze výplně</t>
    </r>
  </si>
  <si>
    <t>akumulační nádoba kombinovaná "tank in tank" 800 l s 9kW spirálou jako záložní zdroj pro ohřev vody</t>
  </si>
  <si>
    <t>modul pro chlazení jako součást tepelného čerpadla</t>
  </si>
  <si>
    <t>páteřní potrubí DN 1"</t>
  </si>
  <si>
    <t>systémový vstup do domu vč. izolace</t>
  </si>
  <si>
    <t>TČ vzduch/voda - invertorové se stejnosměrným motorem a lineárním chodem provozu - 16-18 kW s modulem chlazení,vč. příslušenství, měření a regulace,COP-min. 4,6  vč. pružného uložení, odtoku kondenzátu do sběrného místa a montáže kpl</t>
  </si>
  <si>
    <t>Technologie</t>
  </si>
  <si>
    <t>Pol321</t>
  </si>
  <si>
    <t>Pol322</t>
  </si>
  <si>
    <t>Pol323</t>
  </si>
  <si>
    <t>Pol324</t>
  </si>
  <si>
    <t>Pol325</t>
  </si>
  <si>
    <t>Pol326</t>
  </si>
  <si>
    <t>Pol327</t>
  </si>
  <si>
    <t>Pol328</t>
  </si>
  <si>
    <t>Pol329</t>
  </si>
  <si>
    <t>Pol330</t>
  </si>
  <si>
    <t>Pol331</t>
  </si>
  <si>
    <t>Pol332</t>
  </si>
  <si>
    <t>Pol333</t>
  </si>
  <si>
    <t>Pol334</t>
  </si>
  <si>
    <t>Pol335</t>
  </si>
  <si>
    <t>Pol336</t>
  </si>
  <si>
    <t>Pol337</t>
  </si>
  <si>
    <t>Pol338</t>
  </si>
  <si>
    <t>Pol339</t>
  </si>
  <si>
    <t>Pol340</t>
  </si>
  <si>
    <t>Pol341</t>
  </si>
  <si>
    <t>Pol342</t>
  </si>
  <si>
    <t>Pol343</t>
  </si>
  <si>
    <t>WIFI souprava</t>
  </si>
  <si>
    <t>Aplikace pro dálkové sdílení dat</t>
  </si>
  <si>
    <t>Jistič 25 A</t>
  </si>
  <si>
    <t>Stykač 25 A</t>
  </si>
  <si>
    <t>Pojistková skříň DC</t>
  </si>
  <si>
    <t>Baterie 4,5 kWh, napětí 160-800 V, kompaktní Lithium-iontová, kompaktní provedení, pracovní napětí 70-500 V, nabíjecí/vybíjecí proud 25A - max. 30 A, životnost min. 6000 cyklů.</t>
  </si>
  <si>
    <t>Bateriový kontroler BMS v kompaktním provedení s možností vzáleně aktualizovat SW.</t>
  </si>
  <si>
    <t>Neobchodní měření  - čtyřkvadrátový  elektroměr s regulací jednotlivých fází a s možností zamezení přetoku do distribuční sítě</t>
  </si>
  <si>
    <t>Invertor X3, 5 kW hybridní, třífázový, asynchronní, vlastní LCD panel na zařízení, transformátorová technologie, MPPT učinnost min. 99,9%, MPPT napěťový rozsah 180-950 V, možnost vzdáleně aktualizovat SW/HW invertoru, rozšířená servisní diagnostika, vlastní integrovaná EPS, dual MPPT, DC vstupy min. 3x. Možnost modifikace nastavení řízení systému FVE.</t>
  </si>
  <si>
    <t>PV kabel PV-1F- 6 mm</t>
  </si>
  <si>
    <t>MC 4 konektor</t>
  </si>
  <si>
    <t>D1 - TECHNOLOGIE</t>
  </si>
  <si>
    <t>Solární panel monochromatický o výkonu 370 kWp, o rozměrech 1964x992x40 mm, max. 22 kg</t>
  </si>
  <si>
    <t>Konstrukce</t>
  </si>
  <si>
    <t>Konzola 2,1 bm - konstrukce AL</t>
  </si>
  <si>
    <t>Spojka - nerez</t>
  </si>
  <si>
    <t>Středová spojka - nerez</t>
  </si>
  <si>
    <t>Koncová spojka - nerez</t>
  </si>
  <si>
    <t>Konstrukce s nastavením 35 stupňů "triangl"</t>
  </si>
  <si>
    <t>Nerezové kotvy</t>
  </si>
  <si>
    <t>Betonové bloky pro ukotvení konstrukce s BT výplní - 500x250x150 mm</t>
  </si>
  <si>
    <t>Stavební přípomoc</t>
  </si>
  <si>
    <t>Extrudovaný polysteren</t>
  </si>
  <si>
    <t xml:space="preserve">Geotextilie 330g </t>
  </si>
  <si>
    <t>Hromosvod AL drát o průměru 8 mm</t>
  </si>
  <si>
    <t>SS svorka</t>
  </si>
  <si>
    <t>D2 - KONSTRUKCE</t>
  </si>
  <si>
    <t>D3 - STAVEBNÍ PŘÍPOMOC</t>
  </si>
  <si>
    <t>D4 - OSTATNÍ PRÁCE</t>
  </si>
  <si>
    <t>sob</t>
  </si>
  <si>
    <t>Lišta chránící 40x20 mm</t>
  </si>
  <si>
    <t>Technologie včetně baterií bude umístěna v technické místnosti společně s akumulační nádobou pro ohřev TUV a vytápění. PV panely budou umístěny na rovné střeše, na podložce z geotextilie a extrudovaného polystiren ve dovou řadách s orientací na JZ.</t>
  </si>
  <si>
    <t>montáž, registrace systému, zprovoznění, jednopólové schéma zapojení, revize elektro, žádost o připojení</t>
  </si>
  <si>
    <t>Pol344</t>
  </si>
  <si>
    <t>Pol345</t>
  </si>
  <si>
    <t>Pol346</t>
  </si>
  <si>
    <t>FVE</t>
  </si>
  <si>
    <t>06 - FVE</t>
  </si>
  <si>
    <t>Hlavní tituly průvodních činností a nákladů ostatní náklady související s provedením napojení objektu</t>
  </si>
  <si>
    <t>doprava, stavební přípomoci, přesun hmot</t>
  </si>
  <si>
    <t xml:space="preserve"> náklady na popisky</t>
  </si>
  <si>
    <t>VRN - vybavení a zabezpečení pracoviště, doprava na staveništi, ekol. likvidace odpadu</t>
  </si>
  <si>
    <t>kruhové potrubí O100 včetně tvarovek</t>
  </si>
  <si>
    <t>kruhové potrubí O125 včetně tavrovek</t>
  </si>
  <si>
    <t>kruhové potrubí O160 včetně tvarovek</t>
  </si>
  <si>
    <t>potrubí z trubek měděnných O 18x1 včetně tvarovek a kotevního materiálu</t>
  </si>
  <si>
    <t>potrubí z trubek měděnných O 22x1 včetně tvarovek a kotevního materiálu</t>
  </si>
  <si>
    <t>potrubí z trubek měděnných O 28x1 včetně tvarovek a kotevního materiálu</t>
  </si>
  <si>
    <t>potrubí z trubek měděnných O 35x1,5 včetně tvarovek a kotevního materiálu</t>
  </si>
  <si>
    <t>potrubí z trubek měděnných O 42x1,5 včetně tvarovek a kotevního materiálu</t>
  </si>
  <si>
    <t>Poznámka k položce:
svařovaný typový panel 
typ panelu D, rovný s dvojitým horizontálním drátem
povrchová úprava žárovým zinkováním 60-80 mikronů
šíře panelu 2500 mm, výška proměnlivá
rozměry oka 200x50 mm
průměr vodorovného drátu 6 mm
průměr svislého drátu 5 mm
RAL dle výběru architekta</t>
  </si>
  <si>
    <t>Poznámka k položce:
sloupek z Ja 60x40/2 mm, povrchová úprava žárovým zinkováním 60-80 mikronů,
opatřeno maticemi pro uchycení plotových panelů
kotveno do betonové patky nebo základu
RAL dle výběru architekta</t>
  </si>
  <si>
    <t>Poznámka k položce:
svařovaný typový panel
typ panelu D, rovný s dvojitým horizontálním drátem
povrchová úprava žárovým zinkováním 60-80 mikronů
šíře panelu 2500 mm, výška proměnlivá
rozměry oka 200x50 mm
průměr vodorovného drátu 6 mm
průměr svislého drátu 5 mm
RAL dle výběru architekta</t>
  </si>
  <si>
    <t>Poznámka k položce:
vzpěra typová, povrchová úprava žárovým zinkováním 60-80 mikronů,
kotveno do betonové patky nebo základu
RAL dle výběru architekta</t>
  </si>
  <si>
    <t>Poznámka k položce:
analog. rš 550 mm, ozn. K.09
ref. např.  tl. 0,7 mm,    včetně průběžného kotevního plechu tl. 2 mm
spoje na suvnou spojku
kompletní provedení podle popisu v TZ a Tabulce klempířských výrobků</t>
  </si>
  <si>
    <t>Poznámka k položce:
analog. rš 850 mm, ozn. K.08
ref. např.  tl. 0,7 mm
včetně průběžného kotevního plechu tl. 2 mm 
spoje na suvnou spojku
kompletní provedení podle popisu v TZ a Tabulce klempířských výrobků</t>
  </si>
  <si>
    <t>Poznámka k položce:
analog. rš 300 mm, ozn. K.07
ref. např.  tl. 0,7 mm
včetně průběžného kotevního plechu tl. 2 mm 
spoje na suvnou spojku
kompletní provedení podle popisu v TZ a Tabulce klempířských výrobků</t>
  </si>
  <si>
    <t>Poznámka k položce:
analog. o straně 110 mm, ozn. K.05
ref. např.  tl. 0,7 mm
kompletní provedení podle popisu v TZ a Tabulce klempířských výrobků</t>
  </si>
  <si>
    <t>Poznámka k položce:
zámečnický výrobek ozn. Z.10
ref. např.  k zadláždění vodotěsný
kompletní provedení včetně povrchové úpravy a všech doplňků a příslušenství viz Tabulka zámečnických výrobků a TZ
výroba a dodávka prvku včetně vypracování dodavatelské a dílenské dokumentace a mimostaveništní dopravy</t>
  </si>
  <si>
    <t>Poznámka k položce:
svařeno, kotveno lepením 
montáž prvku včetně vnitrostaveništního přesunu hmot a technologické manipulace 
včetně pomocného (spojovacího, kotevního apod.) materiálu potřebného pro montáž prvku</t>
  </si>
  <si>
    <t>Poznámka k položce:
kotveno k betonovému zdivu pilíře lepením,
montáž prvku včetně vnitrostaveništního přesunu hmot a technologické manipulace 
včetně pomocného (spojovacího, kotevního apod.) materiálu potřebného pro montáž prvku</t>
  </si>
  <si>
    <t>Poznámka k položce:
ostatní výrobek ozn. OV.08
kompletní provedení včetně všech doplňků a příslušenství viz Tabulka ostatních výrobků
výroba a dodávka prvku včetně vypracování dodavatelské a dílenské dokumentace a mimostaveništní dopravy</t>
  </si>
  <si>
    <t>Poznámka k položce:
ostatní výrobek ozn. OV.09
kompletní provedení včetně všech doplňků a příslušenství viz Tabulka ostatních výrobků
výroba a dodávka prvku včetně vypracování dodavatelské a dílenské dokumentace a mimostaveništní dopravy</t>
  </si>
  <si>
    <t>Poznámka k položce:
ostatní výrobek ozn. OV.12
napájení 24V, stínící plátno v barvě dle architekta 
kompletní provedení včetně všech doplňků a příslušenství viz Tabulka ostatních výrobků
výroba a dodávka prvku včetně vypracování dodavatelské a dílenské dokumentace a mimostaveništní dopravy</t>
  </si>
  <si>
    <t>Poznámka k položce:
ostatní výrobek ozn. OV.14
kompletní provedení včetně všech doplňků a příslušenství viz Tabulka ostatních výrobků
výroba a dodávka prvku včetně vypracování dodavatelské a dílenské dokumentace a mimostaveništní dopravy</t>
  </si>
  <si>
    <t>Poznámka k položce:
vnější výplň ozn. O.01
oboustranně bezpečnostní ext.=kalené ESH+HST, int.=lepené 
předsazená montáž výplně v rovině tepelné izolace
kompletní provedení včetně zasklení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</si>
  <si>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O.02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</si>
  <si>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O.03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</si>
  <si>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O.04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</si>
  <si>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O.05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</si>
  <si>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O.06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</si>
  <si>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O.07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</si>
  <si>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vnější výplň ozn. O.08
oboustranně bezpečnostní ext.=kalené ESH+HST, int.=lepené 
předsazená montáž výplně v rovině tepelné izolace
kompletní provedení včetně zasklení, kování a všech doplňků a příslušenství viz Tabulka oken a vnějších výplní a popis v TZ
výroba a dodávka prvku včetně vypracování dodavatelské a dílenské dokumentace a mimostaveništní dopravy</t>
  </si>
  <si>
    <t>Poznámka k položce:
vnitřní typ. bezfalc. dveře, dřevěný rám vyplněný izol. panelem, povrch přírodní dřevěná dýha, barva dle investora, ozn. D.05
typ. rámová zárubeň z masivního dřevěného profilu,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</si>
  <si>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Poznámka k položce:
vnitřní typ. bezfalc. dveře, dřevěný rám s voštinou, povrch přírodní dřevěná dýha, barva dle investora, ozn. D.07
atyp. ocel. zárubeň pro bezfalc. křídlo, ref. např.  se stínovou drážkou, prášk. barva v odstínu RAL, barva dle investora 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</si>
  <si>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Poznámka k položce:
vnitřní typ. bezfalc. dveře, dřevěný rám vyplněný izol. panelem, povrch přírodní dřevěná dýha, barva dle investora, ozn. D.08
typ. rámová zárubeň z masivního dřevěného profilu,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</si>
  <si>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Poznámka k položce:
vnitřní sestava pevného zasklení s 2kř prosklenými dveřmi a plným nadsvětlíkem, ozn. D.09
přiznané systémové Al profily, lakované , nadsvětlík v barvě profilů
tvrzené čiré bezpečnostní sklo, jednoduché zasklení  tl. 12 mm,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</si>
  <si>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Poznámka k položce:
vnitřní sestava pevného zasklení s 1kř prosklenými dveřmi, ozn. D.10
přiznané systémové Al profily, lakované 
tvrzené čiré bezpečnostní sklo, jednoduché zasklení  tl. 12 mm,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</si>
  <si>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Poznámka k položce:
vnitřní sestava pevného zasklení s 1kř prosklenými dveřmi, ozn. D.11
přiznané systémové Al profily, lakované 
tvrzené čiré bezpečnostní sklo, jednoduché zasklení  tl. 12 mm, kování dle architekta
běžná montáž
kompletní provedení včetně všech doplňků a příslušenství viz Tabulka dveří a vnitřních výplní a popis v TZ
výroba a dodávka prvku včetně vypracování dodavatelské a dílenské dokumentace a mimostaveništní dopravy</t>
  </si>
  <si>
    <t>Poznámka k položce:
první nátěr ředěný s 10% vody, druhý nátěr neředěný</t>
  </si>
  <si>
    <t>Poznámka k položce:
očištění a penetrace podkladu
tepelná izolace tl. 80 mm na bázi tvrzené fenolické pěny , λ = 0,020 W.m-1.K-1, systémově kotveno talířovými kotvami
včetně spojovacího, kotevního a pomocného montážního materiálu apod. -  viz Detaily 610, 611, 622, 623
včetně mimostaveništní dopravy, vnitrostaveništního přesunu hmot a technologické manipulace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</si>
</sst>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&quot;.&quot;mm&quot;.&quot;yyyy"/>
    <numFmt numFmtId="166" formatCode="#,##0.00000"/>
    <numFmt numFmtId="167" formatCode="#,##0.000"/>
  </numFmts>
  <fonts count="50" x14ac:knownFonts="1">
    <font>
      <sz val="8"/>
      <color indexed="8"/>
      <name val="Trebuchet MS"/>
    </font>
    <font>
      <sz val="12"/>
      <color indexed="8"/>
      <name val="Trebuchet MS"/>
      <family val="2"/>
      <charset val="238"/>
    </font>
    <font>
      <sz val="14"/>
      <color indexed="8"/>
      <name val="Trebuchet MS"/>
      <family val="2"/>
      <charset val="238"/>
    </font>
    <font>
      <u/>
      <sz val="12"/>
      <color indexed="11"/>
      <name val="Trebuchet MS"/>
      <family val="2"/>
      <charset val="238"/>
    </font>
    <font>
      <sz val="8"/>
      <color indexed="12"/>
      <name val="Trebuchet MS"/>
      <family val="2"/>
      <charset val="238"/>
    </font>
    <font>
      <sz val="10"/>
      <color indexed="8"/>
      <name val="Trebuchet MS"/>
      <family val="2"/>
      <charset val="238"/>
    </font>
    <font>
      <sz val="10"/>
      <color indexed="14"/>
      <name val="Trebuchet MS"/>
      <family val="2"/>
      <charset val="238"/>
    </font>
    <font>
      <u/>
      <sz val="10"/>
      <color indexed="11"/>
      <name val="Trebuchet MS"/>
      <family val="2"/>
      <charset val="238"/>
    </font>
    <font>
      <u/>
      <sz val="11"/>
      <color indexed="11"/>
      <name val="Calibri"/>
      <family val="2"/>
      <charset val="238"/>
    </font>
    <font>
      <b/>
      <sz val="16"/>
      <color indexed="8"/>
      <name val="Trebuchet MS"/>
      <family val="2"/>
      <charset val="238"/>
    </font>
    <font>
      <sz val="8"/>
      <color indexed="16"/>
      <name val="Trebuchet MS"/>
      <family val="2"/>
      <charset val="238"/>
    </font>
    <font>
      <b/>
      <sz val="12"/>
      <color indexed="17"/>
      <name val="Trebuchet MS"/>
      <family val="2"/>
      <charset val="238"/>
    </font>
    <font>
      <sz val="9"/>
      <color indexed="17"/>
      <name val="Trebuchet MS"/>
      <family val="2"/>
      <charset val="238"/>
    </font>
    <font>
      <sz val="9"/>
      <color indexed="8"/>
      <name val="Trebuchet MS"/>
      <family val="2"/>
      <charset val="238"/>
    </font>
    <font>
      <b/>
      <sz val="8"/>
      <color indexed="17"/>
      <name val="Trebuchet MS"/>
      <family val="2"/>
      <charset val="238"/>
    </font>
    <font>
      <b/>
      <sz val="12"/>
      <color indexed="8"/>
      <name val="Trebuchet MS"/>
      <family val="2"/>
      <charset val="238"/>
    </font>
    <font>
      <b/>
      <sz val="10"/>
      <color indexed="8"/>
      <name val="Trebuchet MS"/>
      <family val="2"/>
      <charset val="238"/>
    </font>
    <font>
      <sz val="8"/>
      <color indexed="17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12"/>
      <color indexed="17"/>
      <name val="Trebuchet MS"/>
      <family val="2"/>
      <charset val="238"/>
    </font>
    <font>
      <b/>
      <sz val="12"/>
      <color indexed="14"/>
      <name val="Trebuchet MS"/>
      <family val="2"/>
      <charset val="238"/>
    </font>
    <font>
      <sz val="18"/>
      <color indexed="11"/>
      <name val="Wingdings 2"/>
      <family val="1"/>
      <charset val="2"/>
    </font>
    <font>
      <b/>
      <sz val="11"/>
      <color indexed="21"/>
      <name val="Trebuchet MS"/>
      <family val="2"/>
      <charset val="238"/>
    </font>
    <font>
      <sz val="11"/>
      <color indexed="21"/>
      <name val="Trebuchet MS"/>
      <family val="2"/>
      <charset val="238"/>
    </font>
    <font>
      <b/>
      <sz val="11"/>
      <color indexed="8"/>
      <name val="Trebuchet MS"/>
      <family val="2"/>
      <charset val="238"/>
    </font>
    <font>
      <sz val="11"/>
      <color indexed="17"/>
      <name val="Trebuchet MS"/>
      <family val="2"/>
      <charset val="238"/>
    </font>
    <font>
      <sz val="11"/>
      <color indexed="8"/>
      <name val="Trebuchet MS"/>
      <family val="2"/>
      <charset val="238"/>
    </font>
    <font>
      <sz val="10"/>
      <color indexed="21"/>
      <name val="Trebuchet MS"/>
      <family val="2"/>
      <charset val="238"/>
    </font>
    <font>
      <b/>
      <sz val="10"/>
      <color indexed="21"/>
      <name val="Trebuchet MS"/>
      <family val="2"/>
      <charset val="238"/>
    </font>
    <font>
      <sz val="10"/>
      <color indexed="17"/>
      <name val="Trebuchet MS"/>
      <family val="2"/>
      <charset val="238"/>
    </font>
    <font>
      <sz val="10"/>
      <color indexed="11"/>
      <name val="Trebuchet MS"/>
      <family val="2"/>
      <charset val="238"/>
    </font>
    <font>
      <b/>
      <sz val="12"/>
      <color indexed="22"/>
      <name val="Trebuchet MS"/>
      <family val="2"/>
      <charset val="238"/>
    </font>
    <font>
      <sz val="12"/>
      <color indexed="21"/>
      <name val="Trebuchet MS"/>
      <family val="2"/>
      <charset val="238"/>
    </font>
    <font>
      <sz val="8"/>
      <color indexed="14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8"/>
      <color indexed="21"/>
      <name val="Trebuchet MS"/>
      <family val="2"/>
      <charset val="238"/>
    </font>
    <font>
      <i/>
      <sz val="8"/>
      <color indexed="11"/>
      <name val="Trebuchet MS"/>
      <family val="2"/>
      <charset val="238"/>
    </font>
    <font>
      <sz val="7"/>
      <color indexed="17"/>
      <name val="Trebuchet MS"/>
      <family val="2"/>
      <charset val="238"/>
    </font>
    <font>
      <i/>
      <sz val="7"/>
      <color indexed="17"/>
      <name val="Trebuchet MS"/>
      <family val="2"/>
      <charset val="238"/>
    </font>
    <font>
      <sz val="8"/>
      <color indexed="23"/>
      <name val="Trebuchet MS"/>
      <family val="2"/>
      <charset val="238"/>
    </font>
    <font>
      <b/>
      <sz val="8"/>
      <color indexed="25"/>
      <name val="Trebuchet MS"/>
      <family val="2"/>
      <charset val="238"/>
    </font>
    <font>
      <i/>
      <sz val="9"/>
      <color indexed="8"/>
      <name val="Trebuchet MS"/>
      <family val="2"/>
      <charset val="238"/>
    </font>
    <font>
      <sz val="8"/>
      <color indexed="8"/>
      <name val="Trebuchet MS"/>
      <family val="2"/>
      <charset val="238"/>
    </font>
    <font>
      <sz val="8"/>
      <color rgb="FFFF0000"/>
      <name val="Trebuchet MS"/>
      <family val="2"/>
      <charset val="238"/>
    </font>
    <font>
      <i/>
      <sz val="8"/>
      <color rgb="FFFF0000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sz val="10"/>
      <color rgb="FFFF0000"/>
      <name val="Trebuchet MS"/>
      <family val="2"/>
      <charset val="238"/>
    </font>
    <font>
      <u/>
      <sz val="8"/>
      <color theme="10"/>
      <name val="Trebuchet MS"/>
      <family val="2"/>
      <charset val="238"/>
    </font>
    <font>
      <sz val="8"/>
      <name val="Trebuchet MS"/>
      <family val="2"/>
      <charset val="238"/>
    </font>
    <font>
      <sz val="8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57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indexed="17"/>
      </bottom>
      <diagonal/>
    </border>
    <border>
      <left style="thin">
        <color indexed="8"/>
      </left>
      <right style="hair">
        <color indexed="17"/>
      </right>
      <top/>
      <bottom/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/>
      <diagonal/>
    </border>
    <border>
      <left/>
      <right style="hair">
        <color indexed="17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13"/>
      </left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/>
      <right style="thin">
        <color indexed="8"/>
      </right>
      <top/>
      <bottom style="hair">
        <color indexed="17"/>
      </bottom>
      <diagonal/>
    </border>
    <border>
      <left/>
      <right style="thin">
        <color indexed="8"/>
      </right>
      <top style="hair">
        <color indexed="17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8"/>
      </right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8"/>
      </bottom>
      <diagonal/>
    </border>
    <border>
      <left/>
      <right style="thin">
        <color indexed="8"/>
      </right>
      <top style="hair">
        <color indexed="17"/>
      </top>
      <bottom style="thin">
        <color indexed="8"/>
      </bottom>
      <diagonal/>
    </border>
    <border>
      <left/>
      <right/>
      <top style="hair">
        <color indexed="17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8"/>
      </bottom>
      <diagonal/>
    </border>
    <border>
      <left/>
      <right style="thin">
        <color indexed="13"/>
      </right>
      <top style="thin">
        <color indexed="8"/>
      </top>
      <bottom/>
      <diagonal/>
    </border>
    <border>
      <left/>
      <right style="thin">
        <color indexed="13"/>
      </right>
      <top/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0" fontId="42" fillId="0" borderId="6" applyNumberFormat="0" applyFill="0" applyBorder="0" applyProtection="0"/>
    <xf numFmtId="0" fontId="42" fillId="0" borderId="6" applyNumberFormat="0" applyFill="0" applyBorder="0" applyProtection="0"/>
    <xf numFmtId="0" fontId="47" fillId="0" borderId="0" applyNumberFormat="0" applyFill="0" applyBorder="0" applyAlignment="0" applyProtection="0"/>
  </cellStyleXfs>
  <cellXfs count="446">
    <xf numFmtId="0" fontId="0" fillId="0" borderId="0" xfId="0" applyFont="1" applyAlignmen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 applyFont="1" applyAlignment="1"/>
    <xf numFmtId="49" fontId="4" fillId="4" borderId="1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8" fillId="4" borderId="2" xfId="0" applyFont="1" applyFill="1" applyBorder="1" applyAlignment="1"/>
    <xf numFmtId="0" fontId="0" fillId="4" borderId="2" xfId="0" applyFont="1" applyFill="1" applyBorder="1" applyAlignment="1"/>
    <xf numFmtId="49" fontId="4" fillId="4" borderId="2" xfId="0" applyNumberFormat="1" applyFont="1" applyFill="1" applyBorder="1" applyAlignment="1">
      <alignment horizontal="left" vertical="center"/>
    </xf>
    <xf numFmtId="0" fontId="0" fillId="0" borderId="2" xfId="0" applyFont="1" applyBorder="1" applyAlignment="1"/>
    <xf numFmtId="49" fontId="4" fillId="5" borderId="2" xfId="0" applyNumberFormat="1" applyFont="1" applyFill="1" applyBorder="1" applyAlignment="1">
      <alignment horizontal="left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49" fontId="0" fillId="5" borderId="6" xfId="0" applyNumberFormat="1" applyFont="1" applyFill="1" applyBorder="1" applyAlignment="1">
      <alignment horizontal="left" vertic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49" fontId="9" fillId="5" borderId="6" xfId="0" applyNumberFormat="1" applyFont="1" applyFill="1" applyBorder="1" applyAlignment="1">
      <alignment horizontal="left" vertical="center"/>
    </xf>
    <xf numFmtId="0" fontId="0" fillId="0" borderId="13" xfId="0" applyFont="1" applyBorder="1" applyAlignment="1"/>
    <xf numFmtId="49" fontId="10" fillId="5" borderId="6" xfId="0" applyNumberFormat="1" applyFont="1" applyFill="1" applyBorder="1" applyAlignment="1">
      <alignment horizontal="left" vertical="center"/>
    </xf>
    <xf numFmtId="49" fontId="11" fillId="5" borderId="6" xfId="0" applyNumberFormat="1" applyFont="1" applyFill="1" applyBorder="1" applyAlignment="1">
      <alignment horizontal="left" vertical="center"/>
    </xf>
    <xf numFmtId="49" fontId="12" fillId="5" borderId="6" xfId="0" applyNumberFormat="1" applyFont="1" applyFill="1" applyBorder="1" applyAlignment="1">
      <alignment horizontal="left" vertical="top"/>
    </xf>
    <xf numFmtId="49" fontId="13" fillId="5" borderId="6" xfId="0" applyNumberFormat="1" applyFont="1" applyFill="1" applyBorder="1" applyAlignment="1">
      <alignment horizontal="left" vertical="center"/>
    </xf>
    <xf numFmtId="49" fontId="15" fillId="5" borderId="6" xfId="0" applyNumberFormat="1" applyFont="1" applyFill="1" applyBorder="1" applyAlignment="1">
      <alignment horizontal="left" vertical="top"/>
    </xf>
    <xf numFmtId="49" fontId="12" fillId="5" borderId="6" xfId="0" applyNumberFormat="1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14" fontId="13" fillId="6" borderId="6" xfId="0" applyNumberFormat="1" applyFont="1" applyFill="1" applyBorder="1" applyAlignment="1">
      <alignment horizontal="left" vertical="center"/>
    </xf>
    <xf numFmtId="49" fontId="13" fillId="6" borderId="6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0" fillId="0" borderId="14" xfId="0" applyFont="1" applyBorder="1" applyAlignment="1"/>
    <xf numFmtId="0" fontId="0" fillId="0" borderId="15" xfId="0" applyFont="1" applyBorder="1" applyAlignment="1"/>
    <xf numFmtId="49" fontId="16" fillId="0" borderId="14" xfId="0" applyNumberFormat="1" applyFont="1" applyBorder="1" applyAlignment="1">
      <alignment horizontal="left"/>
    </xf>
    <xf numFmtId="49" fontId="17" fillId="0" borderId="6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left"/>
    </xf>
    <xf numFmtId="0" fontId="0" fillId="7" borderId="16" xfId="0" applyFont="1" applyFill="1" applyBorder="1" applyAlignment="1">
      <alignment vertical="center"/>
    </xf>
    <xf numFmtId="49" fontId="15" fillId="7" borderId="17" xfId="0" applyNumberFormat="1" applyFont="1" applyFill="1" applyBorder="1" applyAlignment="1">
      <alignment horizontal="left" vertical="center"/>
    </xf>
    <xf numFmtId="0" fontId="0" fillId="7" borderId="18" xfId="0" applyFont="1" applyFill="1" applyBorder="1" applyAlignment="1">
      <alignment vertical="center"/>
    </xf>
    <xf numFmtId="49" fontId="15" fillId="7" borderId="18" xfId="0" applyNumberFormat="1" applyFont="1" applyFill="1" applyBorder="1" applyAlignment="1">
      <alignment horizontal="center" vertical="center"/>
    </xf>
    <xf numFmtId="0" fontId="0" fillId="7" borderId="20" xfId="0" applyFont="1" applyFill="1" applyBorder="1" applyAlignment="1">
      <alignment vertical="center"/>
    </xf>
    <xf numFmtId="0" fontId="0" fillId="7" borderId="13" xfId="0" applyFont="1" applyFill="1" applyBorder="1" applyAlignment="1">
      <alignment vertical="center"/>
    </xf>
    <xf numFmtId="0" fontId="0" fillId="0" borderId="21" xfId="0" applyFont="1" applyBorder="1" applyAlignment="1"/>
    <xf numFmtId="0" fontId="0" fillId="0" borderId="22" xfId="0" applyFont="1" applyBorder="1" applyAlignment="1"/>
    <xf numFmtId="49" fontId="9" fillId="0" borderId="6" xfId="0" applyNumberFormat="1" applyFont="1" applyBorder="1" applyAlignment="1">
      <alignment horizontal="left"/>
    </xf>
    <xf numFmtId="49" fontId="12" fillId="0" borderId="6" xfId="0" applyNumberFormat="1" applyFont="1" applyBorder="1" applyAlignment="1">
      <alignment horizontal="left"/>
    </xf>
    <xf numFmtId="49" fontId="0" fillId="0" borderId="6" xfId="0" applyNumberFormat="1" applyFont="1" applyBorder="1" applyAlignment="1"/>
    <xf numFmtId="49" fontId="15" fillId="0" borderId="6" xfId="0" applyNumberFormat="1" applyFont="1" applyBorder="1" applyAlignment="1">
      <alignment horizontal="left"/>
    </xf>
    <xf numFmtId="49" fontId="18" fillId="0" borderId="6" xfId="0" applyNumberFormat="1" applyFont="1" applyBorder="1" applyAlignment="1"/>
    <xf numFmtId="165" fontId="13" fillId="0" borderId="6" xfId="0" applyNumberFormat="1" applyFont="1" applyBorder="1" applyAlignment="1">
      <alignment horizontal="left"/>
    </xf>
    <xf numFmtId="0" fontId="0" fillId="0" borderId="23" xfId="0" applyFont="1" applyBorder="1" applyAlignment="1"/>
    <xf numFmtId="49" fontId="13" fillId="0" borderId="6" xfId="0" applyNumberFormat="1" applyFont="1" applyBorder="1" applyAlignment="1"/>
    <xf numFmtId="0" fontId="0" fillId="0" borderId="24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30" xfId="0" applyFont="1" applyBorder="1" applyAlignment="1"/>
    <xf numFmtId="0" fontId="0" fillId="0" borderId="32" xfId="0" applyFont="1" applyBorder="1" applyAlignment="1"/>
    <xf numFmtId="0" fontId="0" fillId="0" borderId="33" xfId="0" applyFont="1" applyBorder="1" applyAlignment="1"/>
    <xf numFmtId="0" fontId="0" fillId="8" borderId="18" xfId="0" applyFont="1" applyFill="1" applyBorder="1" applyAlignment="1">
      <alignment vertical="center"/>
    </xf>
    <xf numFmtId="49" fontId="13" fillId="8" borderId="34" xfId="0" applyNumberFormat="1" applyFont="1" applyFill="1" applyBorder="1" applyAlignment="1">
      <alignment horizontal="center" vertical="center"/>
    </xf>
    <xf numFmtId="49" fontId="12" fillId="5" borderId="35" xfId="0" applyNumberFormat="1" applyFont="1" applyFill="1" applyBorder="1" applyAlignment="1">
      <alignment horizontal="center" vertical="center" wrapText="1"/>
    </xf>
    <xf numFmtId="49" fontId="12" fillId="5" borderId="36" xfId="0" applyNumberFormat="1" applyFont="1" applyFill="1" applyBorder="1" applyAlignment="1">
      <alignment horizontal="center" vertical="center" wrapText="1"/>
    </xf>
    <xf numFmtId="49" fontId="12" fillId="5" borderId="37" xfId="0" applyNumberFormat="1" applyFont="1" applyFill="1" applyBorder="1" applyAlignment="1">
      <alignment horizontal="center" vertical="center" wrapText="1"/>
    </xf>
    <xf numFmtId="0" fontId="0" fillId="0" borderId="38" xfId="0" applyFont="1" applyBorder="1" applyAlignment="1"/>
    <xf numFmtId="0" fontId="0" fillId="0" borderId="25" xfId="0" applyFont="1" applyBorder="1" applyAlignment="1"/>
    <xf numFmtId="49" fontId="20" fillId="0" borderId="6" xfId="0" applyNumberFormat="1" applyFont="1" applyBorder="1" applyAlignment="1">
      <alignment horizontal="left"/>
    </xf>
    <xf numFmtId="0" fontId="20" fillId="0" borderId="6" xfId="0" applyFont="1" applyBorder="1" applyAlignment="1"/>
    <xf numFmtId="4" fontId="20" fillId="0" borderId="6" xfId="0" applyNumberFormat="1" applyFont="1" applyBorder="1" applyAlignment="1"/>
    <xf numFmtId="0" fontId="15" fillId="0" borderId="13" xfId="0" applyFont="1" applyBorder="1" applyAlignment="1">
      <alignment horizontal="center"/>
    </xf>
    <xf numFmtId="4" fontId="19" fillId="0" borderId="6" xfId="0" applyNumberFormat="1" applyFont="1" applyBorder="1" applyAlignment="1"/>
    <xf numFmtId="4" fontId="19" fillId="0" borderId="29" xfId="0" applyNumberFormat="1" applyFont="1" applyBorder="1" applyAlignment="1"/>
    <xf numFmtId="49" fontId="1" fillId="0" borderId="6" xfId="0" applyNumberFormat="1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49" fontId="21" fillId="0" borderId="8" xfId="0" applyNumberFormat="1" applyFont="1" applyBorder="1" applyAlignment="1">
      <alignment horizontal="center"/>
    </xf>
    <xf numFmtId="0" fontId="22" fillId="0" borderId="6" xfId="0" applyFont="1" applyBorder="1" applyAlignment="1"/>
    <xf numFmtId="0" fontId="23" fillId="0" borderId="6" xfId="0" applyFont="1" applyBorder="1" applyAlignment="1"/>
    <xf numFmtId="49" fontId="24" fillId="0" borderId="13" xfId="0" applyNumberFormat="1" applyFont="1" applyBorder="1" applyAlignment="1">
      <alignment horizontal="center"/>
    </xf>
    <xf numFmtId="4" fontId="25" fillId="0" borderId="6" xfId="0" applyNumberFormat="1" applyFont="1" applyBorder="1" applyAlignment="1"/>
    <xf numFmtId="4" fontId="25" fillId="0" borderId="29" xfId="0" applyNumberFormat="1" applyFont="1" applyBorder="1" applyAlignment="1"/>
    <xf numFmtId="49" fontId="26" fillId="0" borderId="6" xfId="0" applyNumberFormat="1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7" fillId="0" borderId="6" xfId="0" applyFont="1" applyBorder="1" applyAlignment="1"/>
    <xf numFmtId="4" fontId="27" fillId="0" borderId="6" xfId="0" applyNumberFormat="1" applyFont="1" applyBorder="1" applyAlignment="1"/>
    <xf numFmtId="49" fontId="5" fillId="0" borderId="13" xfId="0" applyNumberFormat="1" applyFont="1" applyBorder="1" applyAlignment="1">
      <alignment horizontal="center"/>
    </xf>
    <xf numFmtId="4" fontId="29" fillId="0" borderId="6" xfId="0" applyNumberFormat="1" applyFont="1" applyBorder="1" applyAlignment="1"/>
    <xf numFmtId="4" fontId="29" fillId="0" borderId="29" xfId="0" applyNumberFormat="1" applyFont="1" applyBorder="1" applyAlignment="1"/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" fontId="29" fillId="0" borderId="23" xfId="0" applyNumberFormat="1" applyFont="1" applyBorder="1" applyAlignment="1"/>
    <xf numFmtId="4" fontId="29" fillId="0" borderId="32" xfId="0" applyNumberFormat="1" applyFont="1" applyBorder="1" applyAlignment="1"/>
    <xf numFmtId="0" fontId="0" fillId="0" borderId="39" xfId="0" applyFont="1" applyBorder="1" applyAlignment="1"/>
    <xf numFmtId="0" fontId="0" fillId="0" borderId="40" xfId="0" applyFont="1" applyBorder="1" applyAlignment="1"/>
    <xf numFmtId="0" fontId="0" fillId="0" borderId="41" xfId="0" applyFont="1" applyBorder="1" applyAlignment="1"/>
    <xf numFmtId="0" fontId="0" fillId="0" borderId="42" xfId="0" applyFont="1" applyBorder="1" applyAlignment="1"/>
    <xf numFmtId="0" fontId="0" fillId="0" borderId="0" xfId="0" applyNumberFormat="1" applyFont="1" applyAlignment="1"/>
    <xf numFmtId="0" fontId="0" fillId="4" borderId="1" xfId="0" applyFont="1" applyFill="1" applyBorder="1" applyAlignment="1"/>
    <xf numFmtId="49" fontId="30" fillId="4" borderId="2" xfId="0" applyNumberFormat="1" applyFont="1" applyFill="1" applyBorder="1" applyAlignment="1">
      <alignment vertical="center"/>
    </xf>
    <xf numFmtId="0" fontId="30" fillId="4" borderId="2" xfId="0" applyFont="1" applyFill="1" applyBorder="1" applyAlignment="1">
      <alignment vertical="center"/>
    </xf>
    <xf numFmtId="0" fontId="0" fillId="4" borderId="3" xfId="0" applyFont="1" applyFill="1" applyBorder="1" applyAlignment="1"/>
    <xf numFmtId="0" fontId="0" fillId="5" borderId="5" xfId="0" applyFont="1" applyFill="1" applyBorder="1" applyAlignment="1"/>
    <xf numFmtId="0" fontId="0" fillId="5" borderId="10" xfId="0" applyFont="1" applyFill="1" applyBorder="1" applyAlignment="1"/>
    <xf numFmtId="0" fontId="0" fillId="5" borderId="6" xfId="0" applyFont="1" applyFill="1" applyBorder="1" applyAlignment="1"/>
    <xf numFmtId="0" fontId="13" fillId="0" borderId="6" xfId="0" applyFont="1" applyBorder="1" applyAlignment="1">
      <alignment horizontal="left"/>
    </xf>
    <xf numFmtId="49" fontId="12" fillId="5" borderId="6" xfId="0" applyNumberFormat="1" applyFont="1" applyFill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0" fontId="0" fillId="5" borderId="23" xfId="0" applyFont="1" applyFill="1" applyBorder="1" applyAlignment="1"/>
    <xf numFmtId="0" fontId="0" fillId="0" borderId="43" xfId="0" applyFont="1" applyBorder="1" applyAlignment="1"/>
    <xf numFmtId="0" fontId="0" fillId="5" borderId="26" xfId="0" applyFont="1" applyFill="1" applyBorder="1" applyAlignment="1"/>
    <xf numFmtId="0" fontId="0" fillId="0" borderId="44" xfId="0" applyFont="1" applyBorder="1" applyAlignment="1"/>
    <xf numFmtId="49" fontId="16" fillId="0" borderId="23" xfId="0" applyNumberFormat="1" applyFont="1" applyBorder="1" applyAlignment="1">
      <alignment horizontal="left"/>
    </xf>
    <xf numFmtId="4" fontId="20" fillId="0" borderId="23" xfId="0" applyNumberFormat="1" applyFont="1" applyBorder="1" applyAlignment="1"/>
    <xf numFmtId="49" fontId="17" fillId="5" borderId="6" xfId="0" applyNumberFormat="1" applyFont="1" applyFill="1" applyBorder="1" applyAlignment="1">
      <alignment horizontal="right"/>
    </xf>
    <xf numFmtId="4" fontId="17" fillId="0" borderId="6" xfId="0" applyNumberFormat="1" applyFont="1" applyBorder="1" applyAlignment="1"/>
    <xf numFmtId="164" fontId="17" fillId="5" borderId="6" xfId="0" applyNumberFormat="1" applyFont="1" applyFill="1" applyBorder="1" applyAlignment="1">
      <alignment horizontal="right"/>
    </xf>
    <xf numFmtId="0" fontId="0" fillId="5" borderId="14" xfId="0" applyFont="1" applyFill="1" applyBorder="1" applyAlignment="1"/>
    <xf numFmtId="0" fontId="0" fillId="8" borderId="16" xfId="0" applyFont="1" applyFill="1" applyBorder="1" applyAlignment="1">
      <alignment vertical="center"/>
    </xf>
    <xf numFmtId="49" fontId="15" fillId="8" borderId="17" xfId="0" applyNumberFormat="1" applyFont="1" applyFill="1" applyBorder="1" applyAlignment="1">
      <alignment horizontal="left" vertical="center"/>
    </xf>
    <xf numFmtId="49" fontId="15" fillId="8" borderId="18" xfId="0" applyNumberFormat="1" applyFont="1" applyFill="1" applyBorder="1" applyAlignment="1">
      <alignment horizontal="right" vertical="center"/>
    </xf>
    <xf numFmtId="49" fontId="15" fillId="8" borderId="18" xfId="0" applyNumberFormat="1" applyFont="1" applyFill="1" applyBorder="1" applyAlignment="1">
      <alignment horizontal="center" vertical="center"/>
    </xf>
    <xf numFmtId="4" fontId="15" fillId="8" borderId="18" xfId="0" applyNumberFormat="1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0" borderId="45" xfId="0" applyFont="1" applyBorder="1" applyAlignment="1"/>
    <xf numFmtId="0" fontId="0" fillId="5" borderId="45" xfId="0" applyFont="1" applyFill="1" applyBorder="1" applyAlignment="1"/>
    <xf numFmtId="0" fontId="0" fillId="0" borderId="46" xfId="0" applyFont="1" applyBorder="1" applyAlignment="1"/>
    <xf numFmtId="49" fontId="13" fillId="8" borderId="6" xfId="0" applyNumberFormat="1" applyFont="1" applyFill="1" applyBorder="1" applyAlignment="1">
      <alignment horizontal="left" vertical="center"/>
    </xf>
    <xf numFmtId="0" fontId="0" fillId="8" borderId="6" xfId="0" applyFont="1" applyFill="1" applyBorder="1" applyAlignment="1">
      <alignment vertical="center"/>
    </xf>
    <xf numFmtId="49" fontId="13" fillId="8" borderId="6" xfId="0" applyNumberFormat="1" applyFont="1" applyFill="1" applyBorder="1" applyAlignment="1">
      <alignment horizontal="right" vertical="center"/>
    </xf>
    <xf numFmtId="0" fontId="0" fillId="8" borderId="13" xfId="0" applyFont="1" applyFill="1" applyBorder="1" applyAlignment="1">
      <alignment vertical="center"/>
    </xf>
    <xf numFmtId="49" fontId="31" fillId="0" borderId="6" xfId="0" applyNumberFormat="1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49" fontId="32" fillId="0" borderId="23" xfId="0" applyNumberFormat="1" applyFont="1" applyBorder="1" applyAlignment="1">
      <alignment horizontal="left"/>
    </xf>
    <xf numFmtId="4" fontId="0" fillId="0" borderId="23" xfId="0" applyNumberFormat="1" applyFont="1" applyBorder="1" applyAlignment="1"/>
    <xf numFmtId="49" fontId="27" fillId="0" borderId="36" xfId="0" applyNumberFormat="1" applyFont="1" applyBorder="1" applyAlignment="1">
      <alignment horizontal="left"/>
    </xf>
    <xf numFmtId="0" fontId="0" fillId="0" borderId="36" xfId="0" applyFont="1" applyBorder="1" applyAlignment="1"/>
    <xf numFmtId="0" fontId="0" fillId="5" borderId="36" xfId="0" applyFont="1" applyFill="1" applyBorder="1" applyAlignment="1"/>
    <xf numFmtId="4" fontId="0" fillId="0" borderId="36" xfId="0" applyNumberFormat="1" applyFont="1" applyBorder="1" applyAlignment="1"/>
    <xf numFmtId="49" fontId="13" fillId="8" borderId="35" xfId="0" applyNumberFormat="1" applyFont="1" applyFill="1" applyBorder="1" applyAlignment="1">
      <alignment horizontal="center" vertical="center" wrapText="1"/>
    </xf>
    <xf numFmtId="49" fontId="13" fillId="8" borderId="36" xfId="0" applyNumberFormat="1" applyFont="1" applyFill="1" applyBorder="1" applyAlignment="1">
      <alignment horizontal="center" vertical="center" wrapText="1"/>
    </xf>
    <xf numFmtId="49" fontId="13" fillId="8" borderId="47" xfId="0" applyNumberFormat="1" applyFont="1" applyFill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/>
    </xf>
    <xf numFmtId="49" fontId="12" fillId="0" borderId="36" xfId="0" applyNumberFormat="1" applyFont="1" applyBorder="1" applyAlignment="1">
      <alignment horizontal="center"/>
    </xf>
    <xf numFmtId="49" fontId="12" fillId="0" borderId="36" xfId="0" applyNumberFormat="1" applyFont="1" applyBorder="1" applyAlignment="1">
      <alignment horizontal="center" wrapText="1"/>
    </xf>
    <xf numFmtId="49" fontId="12" fillId="0" borderId="37" xfId="0" applyNumberFormat="1" applyFont="1" applyBorder="1" applyAlignment="1">
      <alignment horizontal="center"/>
    </xf>
    <xf numFmtId="49" fontId="20" fillId="0" borderId="26" xfId="0" applyNumberFormat="1" applyFont="1" applyBorder="1" applyAlignment="1">
      <alignment horizontal="left"/>
    </xf>
    <xf numFmtId="4" fontId="20" fillId="5" borderId="26" xfId="0" applyNumberFormat="1" applyFont="1" applyFill="1" applyBorder="1" applyAlignment="1"/>
    <xf numFmtId="166" fontId="33" fillId="5" borderId="26" xfId="0" applyNumberFormat="1" applyFont="1" applyFill="1" applyBorder="1" applyAlignment="1"/>
    <xf numFmtId="166" fontId="33" fillId="5" borderId="27" xfId="0" applyNumberFormat="1" applyFont="1" applyFill="1" applyBorder="1" applyAlignment="1"/>
    <xf numFmtId="4" fontId="34" fillId="0" borderId="6" xfId="0" applyNumberFormat="1" applyFont="1" applyBorder="1" applyAlignment="1"/>
    <xf numFmtId="49" fontId="35" fillId="0" borderId="6" xfId="0" applyNumberFormat="1" applyFont="1" applyBorder="1" applyAlignment="1">
      <alignment horizontal="left"/>
    </xf>
    <xf numFmtId="49" fontId="32" fillId="0" borderId="6" xfId="0" applyNumberFormat="1" applyFont="1" applyBorder="1" applyAlignment="1">
      <alignment horizontal="left"/>
    </xf>
    <xf numFmtId="4" fontId="32" fillId="0" borderId="6" xfId="0" applyNumberFormat="1" applyFont="1" applyBorder="1" applyAlignment="1"/>
    <xf numFmtId="166" fontId="0" fillId="0" borderId="6" xfId="0" applyNumberFormat="1" applyFont="1" applyBorder="1" applyAlignment="1"/>
    <xf numFmtId="166" fontId="0" fillId="0" borderId="29" xfId="0" applyNumberFormat="1" applyFont="1" applyBorder="1" applyAlignment="1"/>
    <xf numFmtId="49" fontId="35" fillId="0" borderId="6" xfId="0" applyNumberFormat="1" applyFont="1" applyBorder="1" applyAlignment="1">
      <alignment horizontal="center"/>
    </xf>
    <xf numFmtId="4" fontId="0" fillId="5" borderId="6" xfId="0" applyNumberFormat="1" applyFont="1" applyFill="1" applyBorder="1" applyAlignment="1">
      <alignment vertical="center"/>
    </xf>
    <xf numFmtId="49" fontId="35" fillId="0" borderId="23" xfId="0" applyNumberFormat="1" applyFont="1" applyBorder="1" applyAlignment="1">
      <alignment horizontal="left"/>
    </xf>
    <xf numFmtId="49" fontId="27" fillId="0" borderId="23" xfId="0" applyNumberFormat="1" applyFont="1" applyBorder="1" applyAlignment="1">
      <alignment horizontal="left"/>
    </xf>
    <xf numFmtId="4" fontId="27" fillId="0" borderId="23" xfId="0" applyNumberFormat="1" applyFont="1" applyBorder="1" applyAlignment="1"/>
    <xf numFmtId="0" fontId="0" fillId="0" borderId="31" xfId="0" applyFont="1" applyBorder="1" applyAlignment="1"/>
    <xf numFmtId="49" fontId="0" fillId="0" borderId="48" xfId="0" applyNumberFormat="1" applyFont="1" applyBorder="1" applyAlignment="1">
      <alignment horizontal="center"/>
    </xf>
    <xf numFmtId="49" fontId="0" fillId="5" borderId="48" xfId="0" applyNumberFormat="1" applyFont="1" applyFill="1" applyBorder="1" applyAlignment="1">
      <alignment horizontal="left" vertical="center" wrapText="1"/>
    </xf>
    <xf numFmtId="49" fontId="0" fillId="5" borderId="48" xfId="0" applyNumberFormat="1" applyFont="1" applyFill="1" applyBorder="1" applyAlignment="1">
      <alignment horizontal="center" vertical="center" wrapText="1"/>
    </xf>
    <xf numFmtId="167" fontId="0" fillId="0" borderId="48" xfId="0" applyNumberFormat="1" applyFont="1" applyBorder="1" applyAlignment="1"/>
    <xf numFmtId="4" fontId="0" fillId="6" borderId="48" xfId="0" applyNumberFormat="1" applyFont="1" applyFill="1" applyBorder="1" applyAlignment="1">
      <alignment vertical="center"/>
    </xf>
    <xf numFmtId="4" fontId="0" fillId="0" borderId="48" xfId="0" applyNumberFormat="1" applyFont="1" applyBorder="1" applyAlignment="1"/>
    <xf numFmtId="49" fontId="0" fillId="5" borderId="49" xfId="0" applyNumberFormat="1" applyFont="1" applyFill="1" applyBorder="1" applyAlignment="1">
      <alignment horizontal="left" vertical="center" wrapText="1"/>
    </xf>
    <xf numFmtId="0" fontId="17" fillId="6" borderId="48" xfId="0" applyFont="1" applyFill="1" applyBorder="1" applyAlignment="1">
      <alignment horizontal="left" vertical="center"/>
    </xf>
    <xf numFmtId="49" fontId="17" fillId="0" borderId="28" xfId="0" applyNumberFormat="1" applyFont="1" applyBorder="1" applyAlignment="1">
      <alignment horizontal="center"/>
    </xf>
    <xf numFmtId="166" fontId="17" fillId="0" borderId="6" xfId="0" applyNumberFormat="1" applyFont="1" applyBorder="1" applyAlignment="1"/>
    <xf numFmtId="166" fontId="17" fillId="0" borderId="29" xfId="0" applyNumberFormat="1" applyFont="1" applyBorder="1" applyAlignment="1"/>
    <xf numFmtId="4" fontId="0" fillId="0" borderId="6" xfId="0" applyNumberFormat="1" applyFont="1" applyBorder="1" applyAlignment="1"/>
    <xf numFmtId="49" fontId="35" fillId="0" borderId="36" xfId="0" applyNumberFormat="1" applyFont="1" applyBorder="1" applyAlignment="1">
      <alignment horizontal="left"/>
    </xf>
    <xf numFmtId="4" fontId="27" fillId="0" borderId="36" xfId="0" applyNumberFormat="1" applyFont="1" applyBorder="1" applyAlignment="1"/>
    <xf numFmtId="0" fontId="0" fillId="0" borderId="47" xfId="0" applyFont="1" applyBorder="1" applyAlignment="1"/>
    <xf numFmtId="0" fontId="0" fillId="0" borderId="35" xfId="0" applyFont="1" applyBorder="1" applyAlignment="1"/>
    <xf numFmtId="49" fontId="17" fillId="0" borderId="31" xfId="0" applyNumberFormat="1" applyFont="1" applyBorder="1" applyAlignment="1">
      <alignment horizontal="center"/>
    </xf>
    <xf numFmtId="166" fontId="17" fillId="0" borderId="23" xfId="0" applyNumberFormat="1" applyFont="1" applyBorder="1" applyAlignment="1"/>
    <xf numFmtId="166" fontId="17" fillId="0" borderId="32" xfId="0" applyNumberFormat="1" applyFont="1" applyBorder="1" applyAlignment="1"/>
    <xf numFmtId="0" fontId="0" fillId="0" borderId="50" xfId="0" applyFont="1" applyBorder="1" applyAlignment="1"/>
    <xf numFmtId="0" fontId="0" fillId="5" borderId="50" xfId="0" applyFont="1" applyFill="1" applyBorder="1" applyAlignment="1"/>
    <xf numFmtId="0" fontId="0" fillId="0" borderId="51" xfId="0" applyFont="1" applyBorder="1" applyAlignment="1"/>
    <xf numFmtId="0" fontId="0" fillId="0" borderId="52" xfId="0" applyFont="1" applyBorder="1" applyAlignment="1"/>
    <xf numFmtId="0" fontId="0" fillId="0" borderId="0" xfId="0" applyNumberFormat="1" applyFont="1" applyAlignment="1"/>
    <xf numFmtId="0" fontId="0" fillId="5" borderId="49" xfId="0" applyFont="1" applyFill="1" applyBorder="1" applyAlignment="1">
      <alignment horizontal="left" vertical="center" wrapText="1"/>
    </xf>
    <xf numFmtId="49" fontId="36" fillId="0" borderId="48" xfId="0" applyNumberFormat="1" applyFont="1" applyBorder="1" applyAlignment="1">
      <alignment horizontal="center"/>
    </xf>
    <xf numFmtId="49" fontId="36" fillId="5" borderId="48" xfId="0" applyNumberFormat="1" applyFont="1" applyFill="1" applyBorder="1" applyAlignment="1">
      <alignment horizontal="left" vertical="center" wrapText="1"/>
    </xf>
    <xf numFmtId="49" fontId="36" fillId="5" borderId="48" xfId="0" applyNumberFormat="1" applyFont="1" applyFill="1" applyBorder="1" applyAlignment="1">
      <alignment horizontal="center" vertical="center" wrapText="1"/>
    </xf>
    <xf numFmtId="167" fontId="36" fillId="0" borderId="48" xfId="0" applyNumberFormat="1" applyFont="1" applyBorder="1" applyAlignment="1"/>
    <xf numFmtId="4" fontId="36" fillId="6" borderId="48" xfId="0" applyNumberFormat="1" applyFont="1" applyFill="1" applyBorder="1" applyAlignment="1">
      <alignment vertical="center"/>
    </xf>
    <xf numFmtId="4" fontId="36" fillId="0" borderId="48" xfId="0" applyNumberFormat="1" applyFont="1" applyBorder="1" applyAlignment="1"/>
    <xf numFmtId="49" fontId="36" fillId="5" borderId="49" xfId="0" applyNumberFormat="1" applyFont="1" applyFill="1" applyBorder="1" applyAlignment="1">
      <alignment horizontal="left" vertical="center" wrapText="1"/>
    </xf>
    <xf numFmtId="0" fontId="36" fillId="0" borderId="24" xfId="0" applyFont="1" applyBorder="1" applyAlignment="1"/>
    <xf numFmtId="0" fontId="36" fillId="6" borderId="48" xfId="0" applyFont="1" applyFill="1" applyBorder="1" applyAlignment="1">
      <alignment horizontal="left" vertical="center"/>
    </xf>
    <xf numFmtId="49" fontId="36" fillId="0" borderId="28" xfId="0" applyNumberFormat="1" applyFont="1" applyBorder="1" applyAlignment="1">
      <alignment horizontal="center"/>
    </xf>
    <xf numFmtId="49" fontId="37" fillId="0" borderId="26" xfId="0" applyNumberFormat="1" applyFont="1" applyBorder="1" applyAlignment="1">
      <alignment horizontal="left"/>
    </xf>
    <xf numFmtId="49" fontId="38" fillId="5" borderId="26" xfId="0" applyNumberFormat="1" applyFont="1" applyFill="1" applyBorder="1" applyAlignment="1">
      <alignment vertical="center" wrapText="1"/>
    </xf>
    <xf numFmtId="49" fontId="37" fillId="0" borderId="36" xfId="0" applyNumberFormat="1" applyFont="1" applyBorder="1" applyAlignment="1">
      <alignment horizontal="left"/>
    </xf>
    <xf numFmtId="49" fontId="38" fillId="5" borderId="36" xfId="0" applyNumberFormat="1" applyFont="1" applyFill="1" applyBorder="1" applyAlignment="1">
      <alignment vertical="center" wrapText="1"/>
    </xf>
    <xf numFmtId="49" fontId="37" fillId="0" borderId="23" xfId="0" applyNumberFormat="1" applyFont="1" applyBorder="1" applyAlignment="1">
      <alignment horizontal="left"/>
    </xf>
    <xf numFmtId="49" fontId="39" fillId="5" borderId="23" xfId="0" applyNumberFormat="1" applyFont="1" applyFill="1" applyBorder="1" applyAlignment="1">
      <alignment horizontal="left" vertical="center" wrapText="1"/>
    </xf>
    <xf numFmtId="167" fontId="0" fillId="0" borderId="23" xfId="0" applyNumberFormat="1" applyFont="1" applyBorder="1" applyAlignment="1"/>
    <xf numFmtId="49" fontId="39" fillId="0" borderId="6" xfId="0" applyNumberFormat="1" applyFont="1" applyBorder="1" applyAlignment="1">
      <alignment horizontal="left"/>
    </xf>
    <xf numFmtId="49" fontId="37" fillId="0" borderId="6" xfId="0" applyNumberFormat="1" applyFont="1" applyBorder="1" applyAlignment="1">
      <alignment horizontal="left"/>
    </xf>
    <xf numFmtId="49" fontId="39" fillId="5" borderId="6" xfId="0" applyNumberFormat="1" applyFont="1" applyFill="1" applyBorder="1" applyAlignment="1">
      <alignment horizontal="left" vertical="center" wrapText="1"/>
    </xf>
    <xf numFmtId="167" fontId="0" fillId="0" borderId="6" xfId="0" applyNumberFormat="1" applyFont="1" applyBorder="1" applyAlignment="1"/>
    <xf numFmtId="49" fontId="39" fillId="5" borderId="36" xfId="0" applyNumberFormat="1" applyFont="1" applyFill="1" applyBorder="1" applyAlignment="1">
      <alignment horizontal="left" vertical="center" wrapText="1"/>
    </xf>
    <xf numFmtId="167" fontId="0" fillId="0" borderId="36" xfId="0" applyNumberFormat="1" applyFont="1" applyBorder="1" applyAlignment="1"/>
    <xf numFmtId="0" fontId="0" fillId="0" borderId="0" xfId="0" applyNumberFormat="1" applyFont="1" applyAlignment="1"/>
    <xf numFmtId="49" fontId="32" fillId="0" borderId="36" xfId="0" applyNumberFormat="1" applyFont="1" applyBorder="1" applyAlignment="1">
      <alignment horizontal="left"/>
    </xf>
    <xf numFmtId="49" fontId="39" fillId="5" borderId="26" xfId="0" applyNumberFormat="1" applyFont="1" applyFill="1" applyBorder="1" applyAlignment="1">
      <alignment horizontal="left" vertical="center" wrapText="1"/>
    </xf>
    <xf numFmtId="167" fontId="0" fillId="0" borderId="26" xfId="0" applyNumberFormat="1" applyFont="1" applyBorder="1" applyAlignment="1"/>
    <xf numFmtId="49" fontId="35" fillId="0" borderId="26" xfId="0" applyNumberFormat="1" applyFont="1" applyBorder="1" applyAlignment="1">
      <alignment horizontal="left"/>
    </xf>
    <xf numFmtId="49" fontId="32" fillId="0" borderId="26" xfId="0" applyNumberFormat="1" applyFont="1" applyBorder="1" applyAlignment="1">
      <alignment horizontal="left"/>
    </xf>
    <xf numFmtId="4" fontId="32" fillId="0" borderId="26" xfId="0" applyNumberFormat="1" applyFont="1" applyBorder="1" applyAlignment="1"/>
    <xf numFmtId="0" fontId="36" fillId="5" borderId="49" xfId="0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0" fontId="17" fillId="0" borderId="48" xfId="0" applyFont="1" applyBorder="1" applyAlignment="1">
      <alignment horizontal="left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39" fillId="0" borderId="23" xfId="0" applyFont="1" applyBorder="1" applyAlignment="1">
      <alignment horizontal="left"/>
    </xf>
    <xf numFmtId="0" fontId="0" fillId="0" borderId="0" xfId="0" applyNumberFormat="1" applyFont="1" applyAlignment="1"/>
    <xf numFmtId="49" fontId="27" fillId="0" borderId="6" xfId="0" applyNumberFormat="1" applyFont="1" applyBorder="1" applyAlignment="1">
      <alignment horizontal="left"/>
    </xf>
    <xf numFmtId="49" fontId="27" fillId="0" borderId="26" xfId="0" applyNumberFormat="1" applyFont="1" applyBorder="1" applyAlignment="1">
      <alignment horizontal="left"/>
    </xf>
    <xf numFmtId="4" fontId="27" fillId="0" borderId="26" xfId="0" applyNumberFormat="1" applyFont="1" applyBorder="1" applyAlignment="1"/>
    <xf numFmtId="0" fontId="0" fillId="0" borderId="0" xfId="0" applyNumberFormat="1" applyFont="1" applyAlignment="1"/>
    <xf numFmtId="0" fontId="40" fillId="6" borderId="48" xfId="0" applyFont="1" applyFill="1" applyBorder="1" applyAlignment="1">
      <alignment horizontal="left" vertical="center"/>
    </xf>
    <xf numFmtId="0" fontId="0" fillId="0" borderId="0" xfId="0" applyNumberFormat="1" applyFont="1" applyAlignment="1"/>
    <xf numFmtId="4" fontId="32" fillId="0" borderId="23" xfId="0" applyNumberFormat="1" applyFont="1" applyBorder="1" applyAlignment="1"/>
    <xf numFmtId="4" fontId="32" fillId="0" borderId="36" xfId="0" applyNumberFormat="1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5" borderId="1" xfId="0" applyFont="1" applyFill="1" applyBorder="1" applyAlignment="1">
      <alignment vertical="top"/>
    </xf>
    <xf numFmtId="0" fontId="0" fillId="5" borderId="53" xfId="0" applyFont="1" applyFill="1" applyBorder="1" applyAlignment="1">
      <alignment vertical="top"/>
    </xf>
    <xf numFmtId="0" fontId="0" fillId="5" borderId="54" xfId="0" applyFont="1" applyFill="1" applyBorder="1" applyAlignment="1">
      <alignment vertical="top"/>
    </xf>
    <xf numFmtId="0" fontId="0" fillId="5" borderId="8" xfId="0" applyFont="1" applyFill="1" applyBorder="1" applyAlignment="1">
      <alignment vertical="top"/>
    </xf>
    <xf numFmtId="0" fontId="0" fillId="5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13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49" fontId="13" fillId="5" borderId="6" xfId="0" applyNumberFormat="1" applyFont="1" applyFill="1" applyBorder="1" applyAlignment="1">
      <alignment vertical="center"/>
    </xf>
    <xf numFmtId="49" fontId="13" fillId="5" borderId="6" xfId="0" applyNumberFormat="1" applyFont="1" applyFill="1" applyBorder="1" applyAlignment="1">
      <alignment vertical="center" wrapText="1"/>
    </xf>
    <xf numFmtId="0" fontId="0" fillId="5" borderId="2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0" fillId="5" borderId="22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top"/>
    </xf>
    <xf numFmtId="0" fontId="0" fillId="5" borderId="10" xfId="0" applyFont="1" applyFill="1" applyBorder="1" applyAlignment="1">
      <alignment vertical="top"/>
    </xf>
    <xf numFmtId="0" fontId="0" fillId="5" borderId="55" xfId="0" applyFont="1" applyFill="1" applyBorder="1" applyAlignment="1">
      <alignment vertical="top"/>
    </xf>
    <xf numFmtId="0" fontId="0" fillId="5" borderId="5" xfId="0" applyFont="1" applyFill="1" applyBorder="1" applyAlignment="1">
      <alignment vertical="top"/>
    </xf>
    <xf numFmtId="0" fontId="0" fillId="5" borderId="56" xfId="0" applyFont="1" applyFill="1" applyBorder="1" applyAlignment="1">
      <alignment vertical="top"/>
    </xf>
    <xf numFmtId="0" fontId="0" fillId="5" borderId="9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horizontal="left" vertical="center"/>
    </xf>
    <xf numFmtId="0" fontId="0" fillId="5" borderId="11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left" vertical="center"/>
    </xf>
    <xf numFmtId="49" fontId="24" fillId="5" borderId="6" xfId="0" applyNumberFormat="1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left" vertical="center"/>
    </xf>
    <xf numFmtId="0" fontId="26" fillId="5" borderId="6" xfId="0" applyFont="1" applyFill="1" applyBorder="1" applyAlignment="1">
      <alignment horizontal="left" vertical="center"/>
    </xf>
    <xf numFmtId="49" fontId="24" fillId="5" borderId="5" xfId="0" applyNumberFormat="1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/>
    </xf>
    <xf numFmtId="49" fontId="24" fillId="5" borderId="5" xfId="0" applyNumberFormat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  <xf numFmtId="0" fontId="0" fillId="5" borderId="21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0" fillId="5" borderId="22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0" fillId="5" borderId="55" xfId="0" applyFont="1" applyFill="1" applyBorder="1" applyAlignment="1">
      <alignment horizontal="left" vertical="center"/>
    </xf>
    <xf numFmtId="0" fontId="24" fillId="5" borderId="10" xfId="0" applyFont="1" applyFill="1" applyBorder="1" applyAlignment="1">
      <alignment horizontal="left" vertical="center"/>
    </xf>
    <xf numFmtId="0" fontId="26" fillId="5" borderId="10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0" fillId="5" borderId="55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left" vertical="center" wrapText="1"/>
    </xf>
    <xf numFmtId="0" fontId="0" fillId="5" borderId="13" xfId="0" applyFont="1" applyFill="1" applyBorder="1" applyAlignment="1">
      <alignment horizontal="left" vertical="center" wrapText="1"/>
    </xf>
    <xf numFmtId="0" fontId="26" fillId="5" borderId="12" xfId="0" applyFont="1" applyFill="1" applyBorder="1" applyAlignment="1">
      <alignment horizontal="left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55" xfId="0" applyFont="1" applyFill="1" applyBorder="1" applyAlignment="1">
      <alignment horizontal="left" vertical="center" wrapText="1"/>
    </xf>
    <xf numFmtId="49" fontId="13" fillId="5" borderId="6" xfId="0" applyNumberFormat="1" applyFont="1" applyFill="1" applyBorder="1" applyAlignment="1">
      <alignment horizontal="left" vertical="top"/>
    </xf>
    <xf numFmtId="49" fontId="13" fillId="5" borderId="6" xfId="0" applyNumberFormat="1" applyFont="1" applyFill="1" applyBorder="1" applyAlignment="1">
      <alignment horizontal="center" vertical="top"/>
    </xf>
    <xf numFmtId="0" fontId="13" fillId="5" borderId="6" xfId="0" applyNumberFormat="1" applyFont="1" applyFill="1" applyBorder="1" applyAlignment="1">
      <alignment horizontal="left" vertical="top"/>
    </xf>
    <xf numFmtId="0" fontId="13" fillId="5" borderId="6" xfId="0" applyFont="1" applyFill="1" applyBorder="1" applyAlignment="1">
      <alignment horizontal="left" vertical="top"/>
    </xf>
    <xf numFmtId="0" fontId="13" fillId="5" borderId="21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vertical="center"/>
    </xf>
    <xf numFmtId="49" fontId="24" fillId="5" borderId="6" xfId="0" applyNumberFormat="1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49" fontId="0" fillId="5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 wrapText="1"/>
    </xf>
    <xf numFmtId="49" fontId="24" fillId="5" borderId="5" xfId="0" applyNumberFormat="1" applyFont="1" applyFill="1" applyBorder="1" applyAlignment="1">
      <alignment horizontal="left"/>
    </xf>
    <xf numFmtId="0" fontId="24" fillId="5" borderId="5" xfId="0" applyFont="1" applyFill="1" applyBorder="1" applyAlignment="1">
      <alignment horizontal="left"/>
    </xf>
    <xf numFmtId="0" fontId="26" fillId="5" borderId="5" xfId="0" applyFont="1" applyFill="1" applyBorder="1" applyAlignment="1"/>
    <xf numFmtId="0" fontId="0" fillId="5" borderId="6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vertical="top"/>
    </xf>
    <xf numFmtId="0" fontId="0" fillId="5" borderId="6" xfId="0" applyFont="1" applyFill="1" applyBorder="1" applyAlignment="1">
      <alignment vertical="top"/>
    </xf>
    <xf numFmtId="0" fontId="0" fillId="5" borderId="13" xfId="0" applyFont="1" applyFill="1" applyBorder="1" applyAlignment="1">
      <alignment vertical="top"/>
    </xf>
    <xf numFmtId="0" fontId="0" fillId="5" borderId="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left" vertical="top"/>
    </xf>
    <xf numFmtId="0" fontId="13" fillId="5" borderId="6" xfId="0" applyNumberFormat="1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vertical="top"/>
    </xf>
    <xf numFmtId="0" fontId="0" fillId="5" borderId="21" xfId="0" applyFont="1" applyFill="1" applyBorder="1" applyAlignment="1">
      <alignment vertical="top"/>
    </xf>
    <xf numFmtId="0" fontId="0" fillId="5" borderId="22" xfId="0" applyFont="1" applyFill="1" applyBorder="1" applyAlignment="1">
      <alignment vertical="top"/>
    </xf>
    <xf numFmtId="4" fontId="43" fillId="6" borderId="48" xfId="0" applyNumberFormat="1" applyFont="1" applyFill="1" applyBorder="1" applyAlignment="1">
      <alignment vertical="center"/>
    </xf>
    <xf numFmtId="4" fontId="0" fillId="0" borderId="24" xfId="0" applyNumberFormat="1" applyFont="1" applyBorder="1" applyAlignment="1"/>
    <xf numFmtId="4" fontId="44" fillId="0" borderId="48" xfId="0" applyNumberFormat="1" applyFont="1" applyBorder="1" applyAlignment="1"/>
    <xf numFmtId="49" fontId="42" fillId="5" borderId="48" xfId="0" applyNumberFormat="1" applyFont="1" applyFill="1" applyBorder="1" applyAlignment="1">
      <alignment horizontal="left" vertical="center" wrapText="1"/>
    </xf>
    <xf numFmtId="0" fontId="43" fillId="0" borderId="13" xfId="0" applyFont="1" applyBorder="1" applyAlignment="1"/>
    <xf numFmtId="0" fontId="0" fillId="0" borderId="6" xfId="0" applyFont="1" applyBorder="1" applyAlignment="1"/>
    <xf numFmtId="0" fontId="0" fillId="0" borderId="14" xfId="0" applyFont="1" applyBorder="1" applyAlignment="1"/>
    <xf numFmtId="49" fontId="17" fillId="0" borderId="6" xfId="0" applyNumberFormat="1" applyFont="1" applyBorder="1" applyAlignment="1">
      <alignment horizontal="right"/>
    </xf>
    <xf numFmtId="165" fontId="13" fillId="0" borderId="6" xfId="0" applyNumberFormat="1" applyFont="1" applyBorder="1" applyAlignment="1">
      <alignment horizontal="left"/>
    </xf>
    <xf numFmtId="4" fontId="20" fillId="0" borderId="6" xfId="0" applyNumberFormat="1" applyFont="1" applyBorder="1" applyAlignment="1"/>
    <xf numFmtId="49" fontId="30" fillId="4" borderId="2" xfId="0" applyNumberFormat="1" applyFont="1" applyFill="1" applyBorder="1" applyAlignment="1">
      <alignment vertical="center"/>
    </xf>
    <xf numFmtId="0" fontId="30" fillId="4" borderId="2" xfId="0" applyFont="1" applyFill="1" applyBorder="1" applyAlignment="1">
      <alignment vertical="center"/>
    </xf>
    <xf numFmtId="49" fontId="13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49" fontId="13" fillId="8" borderId="31" xfId="0" applyNumberFormat="1" applyFont="1" applyFill="1" applyBorder="1" applyAlignment="1">
      <alignment horizontal="center" vertical="center" wrapText="1"/>
    </xf>
    <xf numFmtId="49" fontId="13" fillId="8" borderId="23" xfId="0" applyNumberFormat="1" applyFont="1" applyFill="1" applyBorder="1" applyAlignment="1">
      <alignment horizontal="center" vertical="center" wrapText="1"/>
    </xf>
    <xf numFmtId="49" fontId="13" fillId="8" borderId="43" xfId="0" applyNumberFormat="1" applyFont="1" applyFill="1" applyBorder="1" applyAlignment="1">
      <alignment horizontal="center" vertical="center" wrapText="1"/>
    </xf>
    <xf numFmtId="49" fontId="42" fillId="5" borderId="48" xfId="0" applyNumberFormat="1" applyFont="1" applyFill="1" applyBorder="1" applyAlignment="1">
      <alignment horizontal="center" vertical="center" wrapText="1"/>
    </xf>
    <xf numFmtId="0" fontId="42" fillId="0" borderId="50" xfId="0" applyFont="1" applyBorder="1" applyAlignment="1"/>
    <xf numFmtId="0" fontId="47" fillId="0" borderId="50" xfId="3" applyBorder="1" applyAlignment="1"/>
    <xf numFmtId="0" fontId="0" fillId="0" borderId="6" xfId="0" applyFont="1" applyBorder="1" applyAlignment="1"/>
    <xf numFmtId="0" fontId="27" fillId="0" borderId="6" xfId="0" applyFont="1" applyBorder="1" applyAlignment="1"/>
    <xf numFmtId="4" fontId="27" fillId="0" borderId="12" xfId="2" applyNumberFormat="1" applyFont="1" applyBorder="1" applyAlignment="1"/>
    <xf numFmtId="4" fontId="27" fillId="0" borderId="6" xfId="2" applyNumberFormat="1" applyFont="1" applyBorder="1" applyAlignment="1"/>
    <xf numFmtId="167" fontId="0" fillId="0" borderId="48" xfId="0" applyNumberFormat="1" applyBorder="1"/>
    <xf numFmtId="49" fontId="48" fillId="5" borderId="48" xfId="0" applyNumberFormat="1" applyFont="1" applyFill="1" applyBorder="1" applyAlignment="1">
      <alignment horizontal="left" vertical="center" wrapText="1"/>
    </xf>
    <xf numFmtId="49" fontId="48" fillId="5" borderId="48" xfId="0" applyNumberFormat="1" applyFont="1" applyFill="1" applyBorder="1" applyAlignment="1">
      <alignment horizontal="center" vertical="center" wrapText="1"/>
    </xf>
    <xf numFmtId="167" fontId="48" fillId="0" borderId="48" xfId="0" applyNumberFormat="1" applyFont="1" applyBorder="1" applyAlignment="1"/>
    <xf numFmtId="4" fontId="48" fillId="6" borderId="48" xfId="0" applyNumberFormat="1" applyFont="1" applyFill="1" applyBorder="1" applyAlignment="1">
      <alignment vertical="center"/>
    </xf>
    <xf numFmtId="4" fontId="48" fillId="0" borderId="48" xfId="0" applyNumberFormat="1" applyFont="1" applyBorder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49" fontId="28" fillId="5" borderId="6" xfId="0" applyNumberFormat="1" applyFont="1" applyFill="1" applyBorder="1" applyAlignment="1">
      <alignment horizontal="left" vertical="center" wrapText="1"/>
    </xf>
    <xf numFmtId="0" fontId="28" fillId="5" borderId="6" xfId="0" applyFont="1" applyFill="1" applyBorder="1" applyAlignment="1">
      <alignment horizontal="left" vertical="center" wrapText="1"/>
    </xf>
    <xf numFmtId="4" fontId="27" fillId="0" borderId="6" xfId="0" applyNumberFormat="1" applyFont="1" applyBorder="1" applyAlignment="1"/>
    <xf numFmtId="0" fontId="27" fillId="0" borderId="6" xfId="0" applyFont="1" applyBorder="1" applyAlignment="1"/>
    <xf numFmtId="0" fontId="0" fillId="0" borderId="6" xfId="0" applyFont="1" applyBorder="1" applyAlignment="1"/>
    <xf numFmtId="4" fontId="27" fillId="0" borderId="6" xfId="0" applyNumberFormat="1" applyFont="1" applyFill="1" applyBorder="1" applyAlignment="1"/>
    <xf numFmtId="0" fontId="27" fillId="0" borderId="6" xfId="0" applyFont="1" applyFill="1" applyBorder="1" applyAlignment="1"/>
    <xf numFmtId="4" fontId="20" fillId="0" borderId="6" xfId="0" applyNumberFormat="1" applyFont="1" applyBorder="1" applyAlignment="1">
      <alignment horizontal="right"/>
    </xf>
    <xf numFmtId="4" fontId="20" fillId="0" borderId="6" xfId="0" applyNumberFormat="1" applyFont="1" applyBorder="1" applyAlignment="1"/>
    <xf numFmtId="4" fontId="23" fillId="0" borderId="6" xfId="0" applyNumberFormat="1" applyFont="1" applyBorder="1" applyAlignment="1"/>
    <xf numFmtId="0" fontId="23" fillId="0" borderId="6" xfId="0" applyFont="1" applyBorder="1" applyAlignment="1"/>
    <xf numFmtId="4" fontId="23" fillId="0" borderId="6" xfId="0" applyNumberFormat="1" applyFont="1" applyBorder="1" applyAlignment="1">
      <alignment horizontal="right"/>
    </xf>
    <xf numFmtId="49" fontId="22" fillId="5" borderId="6" xfId="0" applyNumberFormat="1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49" fontId="15" fillId="7" borderId="18" xfId="0" applyNumberFormat="1" applyFont="1" applyFill="1" applyBorder="1" applyAlignment="1">
      <alignment horizontal="left" vertical="center"/>
    </xf>
    <xf numFmtId="0" fontId="0" fillId="7" borderId="18" xfId="0" applyFont="1" applyFill="1" applyBorder="1" applyAlignment="1">
      <alignment vertical="center"/>
    </xf>
    <xf numFmtId="4" fontId="15" fillId="7" borderId="18" xfId="0" applyNumberFormat="1" applyFont="1" applyFill="1" applyBorder="1" applyAlignment="1">
      <alignment vertical="center"/>
    </xf>
    <xf numFmtId="0" fontId="0" fillId="7" borderId="19" xfId="0" applyFont="1" applyFill="1" applyBorder="1" applyAlignment="1">
      <alignment vertical="center"/>
    </xf>
    <xf numFmtId="49" fontId="15" fillId="5" borderId="6" xfId="0" applyNumberFormat="1" applyFont="1" applyFill="1" applyBorder="1" applyAlignment="1">
      <alignment horizontal="left" vertical="center" wrapText="1"/>
    </xf>
    <xf numFmtId="165" fontId="13" fillId="0" borderId="6" xfId="0" applyNumberFormat="1" applyFont="1" applyBorder="1" applyAlignment="1">
      <alignment horizontal="left"/>
    </xf>
    <xf numFmtId="49" fontId="13" fillId="0" borderId="6" xfId="0" applyNumberFormat="1" applyFont="1" applyBorder="1" applyAlignment="1"/>
    <xf numFmtId="0" fontId="13" fillId="0" borderId="6" xfId="0" applyFont="1" applyBorder="1" applyAlignment="1"/>
    <xf numFmtId="49" fontId="13" fillId="8" borderId="17" xfId="0" applyNumberFormat="1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left" vertical="center"/>
    </xf>
    <xf numFmtId="49" fontId="13" fillId="8" borderId="18" xfId="0" applyNumberFormat="1" applyFont="1" applyFill="1" applyBorder="1" applyAlignment="1">
      <alignment horizontal="center" vertical="center"/>
    </xf>
    <xf numFmtId="49" fontId="13" fillId="8" borderId="18" xfId="0" applyNumberFormat="1" applyFont="1" applyFill="1" applyBorder="1" applyAlignment="1">
      <alignment horizontal="right" vertical="center"/>
    </xf>
    <xf numFmtId="49" fontId="14" fillId="5" borderId="6" xfId="0" applyNumberFormat="1" applyFont="1" applyFill="1" applyBorder="1" applyAlignment="1">
      <alignment horizontal="left" vertical="top" wrapText="1"/>
    </xf>
    <xf numFmtId="0" fontId="14" fillId="5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left"/>
    </xf>
    <xf numFmtId="49" fontId="13" fillId="5" borderId="6" xfId="0" applyNumberFormat="1" applyFont="1" applyFill="1" applyBorder="1" applyAlignment="1">
      <alignment horizontal="left" vertical="center"/>
    </xf>
    <xf numFmtId="49" fontId="15" fillId="5" borderId="6" xfId="0" applyNumberFormat="1" applyFont="1" applyFill="1" applyBorder="1" applyAlignment="1">
      <alignment horizontal="left" vertical="top" wrapText="1"/>
    </xf>
    <xf numFmtId="49" fontId="13" fillId="6" borderId="6" xfId="0" applyNumberFormat="1" applyFont="1" applyFill="1" applyBorder="1" applyAlignment="1">
      <alignment horizontal="left" vertical="center"/>
    </xf>
    <xf numFmtId="49" fontId="13" fillId="5" borderId="6" xfId="0" applyNumberFormat="1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4" fontId="16" fillId="0" borderId="14" xfId="0" applyNumberFormat="1" applyFont="1" applyBorder="1" applyAlignment="1"/>
    <xf numFmtId="0" fontId="0" fillId="0" borderId="14" xfId="0" applyFont="1" applyBorder="1" applyAlignment="1"/>
    <xf numFmtId="49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164" fontId="17" fillId="0" borderId="6" xfId="0" applyNumberFormat="1" applyFont="1" applyBorder="1" applyAlignment="1">
      <alignment horizontal="center"/>
    </xf>
    <xf numFmtId="4" fontId="14" fillId="0" borderId="6" xfId="0" applyNumberFormat="1" applyFont="1" applyBorder="1" applyAlignment="1"/>
    <xf numFmtId="4" fontId="27" fillId="0" borderId="12" xfId="2" applyNumberFormat="1" applyFont="1" applyBorder="1" applyAlignment="1"/>
    <xf numFmtId="4" fontId="27" fillId="0" borderId="6" xfId="2" applyNumberFormat="1" applyFont="1" applyBorder="1" applyAlignment="1"/>
    <xf numFmtId="49" fontId="19" fillId="0" borderId="25" xfId="0" applyNumberFormat="1" applyFont="1" applyBorder="1" applyAlignment="1">
      <alignment horizontal="center"/>
    </xf>
    <xf numFmtId="49" fontId="19" fillId="0" borderId="26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0" borderId="31" xfId="0" applyNumberFormat="1" applyFont="1" applyBorder="1" applyAlignment="1">
      <alignment horizontal="center"/>
    </xf>
    <xf numFmtId="49" fontId="19" fillId="0" borderId="23" xfId="0" applyNumberFormat="1" applyFont="1" applyBorder="1" applyAlignment="1">
      <alignment horizontal="center"/>
    </xf>
    <xf numFmtId="4" fontId="23" fillId="0" borderId="12" xfId="2" applyNumberFormat="1" applyFont="1" applyBorder="1" applyAlignment="1">
      <alignment horizontal="right"/>
    </xf>
    <xf numFmtId="4" fontId="23" fillId="0" borderId="6" xfId="2" applyNumberFormat="1" applyFont="1" applyBorder="1" applyAlignment="1">
      <alignment horizontal="right"/>
    </xf>
    <xf numFmtId="4" fontId="20" fillId="0" borderId="12" xfId="2" applyNumberFormat="1" applyFont="1" applyBorder="1" applyAlignment="1">
      <alignment horizontal="right"/>
    </xf>
    <xf numFmtId="4" fontId="20" fillId="0" borderId="6" xfId="2" applyNumberFormat="1" applyFont="1" applyBorder="1" applyAlignment="1">
      <alignment horizontal="right"/>
    </xf>
    <xf numFmtId="4" fontId="23" fillId="0" borderId="12" xfId="2" applyNumberFormat="1" applyFont="1" applyBorder="1" applyAlignment="1"/>
    <xf numFmtId="4" fontId="23" fillId="0" borderId="6" xfId="2" applyNumberFormat="1" applyFont="1" applyBorder="1" applyAlignment="1"/>
    <xf numFmtId="0" fontId="0" fillId="0" borderId="6" xfId="0" applyFont="1" applyBorder="1" applyAlignment="1">
      <alignment horizontal="left"/>
    </xf>
    <xf numFmtId="49" fontId="12" fillId="5" borderId="6" xfId="0" applyNumberFormat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49" fontId="30" fillId="4" borderId="2" xfId="0" applyNumberFormat="1" applyFont="1" applyFill="1" applyBorder="1" applyAlignment="1">
      <alignment vertical="center"/>
    </xf>
    <xf numFmtId="0" fontId="30" fillId="4" borderId="2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49" fontId="13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49" fontId="9" fillId="5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49" fontId="24" fillId="5" borderId="5" xfId="0" applyNumberFormat="1" applyFont="1" applyFill="1" applyBorder="1" applyAlignment="1">
      <alignment horizontal="left" wrapText="1"/>
    </xf>
    <xf numFmtId="0" fontId="24" fillId="5" borderId="5" xfId="0" applyFont="1" applyFill="1" applyBorder="1" applyAlignment="1">
      <alignment horizontal="left" wrapText="1"/>
    </xf>
    <xf numFmtId="0" fontId="13" fillId="5" borderId="6" xfId="0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24" fillId="5" borderId="5" xfId="0" applyNumberFormat="1" applyFont="1" applyFill="1" applyBorder="1" applyAlignment="1">
      <alignment horizontal="left"/>
    </xf>
    <xf numFmtId="0" fontId="24" fillId="5" borderId="5" xfId="0" applyFont="1" applyFill="1" applyBorder="1" applyAlignment="1">
      <alignment horizontal="left"/>
    </xf>
    <xf numFmtId="49" fontId="13" fillId="5" borderId="6" xfId="0" applyNumberFormat="1" applyFont="1" applyFill="1" applyBorder="1" applyAlignment="1">
      <alignment horizontal="left" vertical="top"/>
    </xf>
    <xf numFmtId="0" fontId="13" fillId="5" borderId="6" xfId="0" applyFont="1" applyFill="1" applyBorder="1" applyAlignment="1">
      <alignment horizontal="left" vertical="top"/>
    </xf>
  </cellXfs>
  <cellStyles count="4">
    <cellStyle name="Hypertextový odkaz" xfId="3" builtinId="8"/>
    <cellStyle name="Normální" xfId="0" builtinId="0"/>
    <cellStyle name="Normální 2" xfId="1"/>
    <cellStyle name="Normální 3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AE682"/>
      <rgbColor rgb="FFAAAAAA"/>
      <rgbColor rgb="FF960000"/>
      <rgbColor rgb="FFFFFFFF"/>
      <rgbColor rgb="FF3366FF"/>
      <rgbColor rgb="FF969696"/>
      <rgbColor rgb="FFFFFFCC"/>
      <rgbColor rgb="FFBEBEBE"/>
      <rgbColor rgb="FFD2D2D2"/>
      <rgbColor rgb="FF003366"/>
      <rgbColor rgb="FF800000"/>
      <rgbColor rgb="FF505050"/>
      <rgbColor rgb="FFFFFF00"/>
      <rgbColor rgb="FFFF0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271145</xdr:colOff>
      <xdr:row>0</xdr:row>
      <xdr:rowOff>271145</xdr:rowOff>
    </xdr:to>
    <xdr:pic>
      <xdr:nvPicPr>
        <xdr:cNvPr id="2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1146" cy="2711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26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28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30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32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4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F9541AE-52FF-4E36-96F8-0049F34AE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49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4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6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12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16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18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20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22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1</xdr:row>
      <xdr:rowOff>634</xdr:rowOff>
    </xdr:to>
    <xdr:pic>
      <xdr:nvPicPr>
        <xdr:cNvPr id="24" name="Picture 1" descr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el/AppData/Local/Temp/Novostavba%20viceuceloveho%20objektu%20s%20vrty%20-%20rozpo&#269;et%20VZT_4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 - VZT celkem"/>
      <sheetName val="05 - VZT rozvody v kanálech"/>
      <sheetName val="05 - VZT - zbývá mimo kanály"/>
    </sheetNames>
    <sheetDataSet>
      <sheetData sheetId="0">
        <row r="88">
          <cell r="H88">
            <v>1</v>
          </cell>
        </row>
        <row r="89">
          <cell r="H89">
            <v>2</v>
          </cell>
        </row>
        <row r="90">
          <cell r="H90">
            <v>2</v>
          </cell>
        </row>
        <row r="91">
          <cell r="H91">
            <v>1</v>
          </cell>
        </row>
        <row r="92">
          <cell r="H92">
            <v>1</v>
          </cell>
        </row>
        <row r="93">
          <cell r="H93">
            <v>1</v>
          </cell>
        </row>
        <row r="94">
          <cell r="H94">
            <v>2</v>
          </cell>
        </row>
        <row r="96">
          <cell r="H96">
            <v>10</v>
          </cell>
        </row>
        <row r="97">
          <cell r="H97">
            <v>5</v>
          </cell>
        </row>
        <row r="98">
          <cell r="H98">
            <v>4</v>
          </cell>
        </row>
        <row r="99">
          <cell r="H99">
            <v>2</v>
          </cell>
        </row>
        <row r="100">
          <cell r="H100">
            <v>1</v>
          </cell>
        </row>
        <row r="101">
          <cell r="H101">
            <v>5</v>
          </cell>
        </row>
        <row r="102">
          <cell r="H102">
            <v>6</v>
          </cell>
        </row>
        <row r="104">
          <cell r="H104">
            <v>2</v>
          </cell>
        </row>
        <row r="105">
          <cell r="H105">
            <v>2</v>
          </cell>
        </row>
        <row r="106">
          <cell r="H106">
            <v>2</v>
          </cell>
        </row>
        <row r="107">
          <cell r="H107">
            <v>1</v>
          </cell>
        </row>
        <row r="108">
          <cell r="H108">
            <v>6</v>
          </cell>
        </row>
        <row r="109">
          <cell r="H109">
            <v>1</v>
          </cell>
        </row>
        <row r="110">
          <cell r="H110">
            <v>2</v>
          </cell>
        </row>
        <row r="111">
          <cell r="H111">
            <v>1</v>
          </cell>
        </row>
        <row r="113">
          <cell r="H113">
            <v>200</v>
          </cell>
        </row>
        <row r="114">
          <cell r="H114">
            <v>7</v>
          </cell>
        </row>
        <row r="115">
          <cell r="H115">
            <v>5</v>
          </cell>
        </row>
        <row r="116">
          <cell r="H116">
            <v>6</v>
          </cell>
        </row>
        <row r="117">
          <cell r="H117">
            <v>160</v>
          </cell>
        </row>
      </sheetData>
      <sheetData sheetId="1"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6">
          <cell r="H96">
            <v>0</v>
          </cell>
        </row>
        <row r="97">
          <cell r="H97">
            <v>0</v>
          </cell>
        </row>
        <row r="98">
          <cell r="H98">
            <v>0</v>
          </cell>
        </row>
        <row r="99">
          <cell r="H99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7">
          <cell r="H107">
            <v>0</v>
          </cell>
        </row>
        <row r="108">
          <cell r="H108">
            <v>0</v>
          </cell>
        </row>
        <row r="109">
          <cell r="H109">
            <v>0</v>
          </cell>
        </row>
        <row r="110">
          <cell r="H110">
            <v>0</v>
          </cell>
        </row>
        <row r="111">
          <cell r="H111">
            <v>0</v>
          </cell>
        </row>
        <row r="113">
          <cell r="H113">
            <v>148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155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2"/>
  <sheetViews>
    <sheetView showGridLines="0" topLeftCell="A23" workbookViewId="0"/>
  </sheetViews>
  <sheetFormatPr defaultColWidth="10" defaultRowHeight="13.15" customHeight="1" x14ac:dyDescent="0.3"/>
  <cols>
    <col min="1" max="1" width="2" customWidth="1"/>
    <col min="2" max="4" width="42" customWidth="1"/>
  </cols>
  <sheetData>
    <row r="3" spans="2:4" ht="49.9" customHeight="1" x14ac:dyDescent="0.35">
      <c r="B3" s="371" t="s">
        <v>0</v>
      </c>
      <c r="C3" s="372"/>
      <c r="D3" s="372"/>
    </row>
    <row r="7" spans="2:4" ht="18.75" x14ac:dyDescent="0.3">
      <c r="B7" s="1" t="s">
        <v>1</v>
      </c>
      <c r="C7" s="1" t="s">
        <v>2</v>
      </c>
      <c r="D7" s="1" t="s">
        <v>3</v>
      </c>
    </row>
    <row r="9" spans="2:4" ht="18" x14ac:dyDescent="0.35">
      <c r="B9" s="2" t="s">
        <v>4</v>
      </c>
      <c r="C9" s="2"/>
      <c r="D9" s="2"/>
    </row>
    <row r="10" spans="2:4" ht="18" x14ac:dyDescent="0.35">
      <c r="B10" s="3"/>
      <c r="C10" s="3" t="s">
        <v>5</v>
      </c>
      <c r="D10" s="4" t="s">
        <v>4</v>
      </c>
    </row>
    <row r="11" spans="2:4" ht="18" x14ac:dyDescent="0.35">
      <c r="B11" s="2" t="s">
        <v>125</v>
      </c>
      <c r="C11" s="2"/>
      <c r="D11" s="2"/>
    </row>
    <row r="12" spans="2:4" ht="18" x14ac:dyDescent="0.35">
      <c r="B12" s="3"/>
      <c r="C12" s="3" t="s">
        <v>5</v>
      </c>
      <c r="D12" s="4" t="s">
        <v>125</v>
      </c>
    </row>
    <row r="13" spans="2:4" ht="18" x14ac:dyDescent="0.35">
      <c r="B13" s="2" t="s">
        <v>261</v>
      </c>
      <c r="C13" s="2"/>
      <c r="D13" s="2"/>
    </row>
    <row r="14" spans="2:4" ht="18" x14ac:dyDescent="0.35">
      <c r="B14" s="3"/>
      <c r="C14" s="3" t="s">
        <v>5</v>
      </c>
      <c r="D14" s="4" t="s">
        <v>261</v>
      </c>
    </row>
    <row r="15" spans="2:4" ht="18" x14ac:dyDescent="0.35">
      <c r="B15" s="2" t="s">
        <v>307</v>
      </c>
      <c r="C15" s="2"/>
      <c r="D15" s="2"/>
    </row>
    <row r="16" spans="2:4" ht="18" x14ac:dyDescent="0.35">
      <c r="B16" s="3"/>
      <c r="C16" s="3" t="s">
        <v>5</v>
      </c>
      <c r="D16" s="4" t="s">
        <v>307</v>
      </c>
    </row>
    <row r="17" spans="2:4" ht="18" x14ac:dyDescent="0.35">
      <c r="B17" s="2" t="s">
        <v>391</v>
      </c>
      <c r="C17" s="2"/>
      <c r="D17" s="2"/>
    </row>
    <row r="18" spans="2:4" ht="18" x14ac:dyDescent="0.35">
      <c r="B18" s="3"/>
      <c r="C18" s="3" t="s">
        <v>5</v>
      </c>
      <c r="D18" s="4" t="s">
        <v>391</v>
      </c>
    </row>
    <row r="19" spans="2:4" ht="18" x14ac:dyDescent="0.35">
      <c r="B19" s="2" t="s">
        <v>422</v>
      </c>
      <c r="C19" s="2"/>
      <c r="D19" s="2"/>
    </row>
    <row r="20" spans="2:4" ht="18" x14ac:dyDescent="0.35">
      <c r="B20" s="3"/>
      <c r="C20" s="3" t="s">
        <v>5</v>
      </c>
      <c r="D20" s="4" t="s">
        <v>422</v>
      </c>
    </row>
    <row r="21" spans="2:4" ht="18" x14ac:dyDescent="0.35">
      <c r="B21" s="2" t="s">
        <v>527</v>
      </c>
      <c r="C21" s="2"/>
      <c r="D21" s="2"/>
    </row>
    <row r="22" spans="2:4" ht="18" x14ac:dyDescent="0.35">
      <c r="B22" s="3"/>
      <c r="C22" s="3" t="s">
        <v>5</v>
      </c>
      <c r="D22" s="4" t="s">
        <v>527</v>
      </c>
    </row>
    <row r="23" spans="2:4" ht="18" x14ac:dyDescent="0.35">
      <c r="B23" s="2" t="s">
        <v>528</v>
      </c>
      <c r="C23" s="2"/>
      <c r="D23" s="2"/>
    </row>
    <row r="24" spans="2:4" ht="18" x14ac:dyDescent="0.35">
      <c r="B24" s="3"/>
      <c r="C24" s="3" t="s">
        <v>5</v>
      </c>
      <c r="D24" s="4" t="s">
        <v>528</v>
      </c>
    </row>
    <row r="25" spans="2:4" ht="18" x14ac:dyDescent="0.35">
      <c r="B25" s="2" t="s">
        <v>632</v>
      </c>
      <c r="C25" s="2"/>
      <c r="D25" s="2"/>
    </row>
    <row r="26" spans="2:4" ht="18" x14ac:dyDescent="0.35">
      <c r="B26" s="3"/>
      <c r="C26" s="3" t="s">
        <v>5</v>
      </c>
      <c r="D26" s="4" t="s">
        <v>632</v>
      </c>
    </row>
    <row r="27" spans="2:4" ht="18" x14ac:dyDescent="0.35">
      <c r="B27" s="2" t="s">
        <v>1050</v>
      </c>
      <c r="C27" s="2"/>
      <c r="D27" s="2"/>
    </row>
    <row r="28" spans="2:4" ht="18" x14ac:dyDescent="0.35">
      <c r="B28" s="3"/>
      <c r="C28" s="3" t="s">
        <v>5</v>
      </c>
      <c r="D28" s="4" t="s">
        <v>1050</v>
      </c>
    </row>
    <row r="29" spans="2:4" ht="18" x14ac:dyDescent="0.35">
      <c r="B29" s="2" t="s">
        <v>1445</v>
      </c>
      <c r="C29" s="2"/>
      <c r="D29" s="2"/>
    </row>
    <row r="30" spans="2:4" ht="18" x14ac:dyDescent="0.35">
      <c r="B30" s="3"/>
      <c r="C30" s="3" t="s">
        <v>5</v>
      </c>
      <c r="D30" s="4" t="s">
        <v>1445</v>
      </c>
    </row>
    <row r="31" spans="2:4" ht="18" x14ac:dyDescent="0.35">
      <c r="B31" s="2" t="s">
        <v>1637</v>
      </c>
      <c r="C31" s="2"/>
      <c r="D31" s="2"/>
    </row>
    <row r="32" spans="2:4" ht="18" x14ac:dyDescent="0.35">
      <c r="B32" s="3"/>
      <c r="C32" s="3" t="s">
        <v>5</v>
      </c>
      <c r="D32" s="4" t="s">
        <v>1637</v>
      </c>
    </row>
    <row r="33" spans="2:4" ht="18" x14ac:dyDescent="0.35">
      <c r="B33" s="2" t="s">
        <v>1827</v>
      </c>
      <c r="C33" s="2"/>
      <c r="D33" s="2"/>
    </row>
    <row r="34" spans="2:4" ht="18" x14ac:dyDescent="0.35">
      <c r="B34" s="3"/>
      <c r="C34" s="3" t="s">
        <v>5</v>
      </c>
      <c r="D34" s="4" t="s">
        <v>1827</v>
      </c>
    </row>
    <row r="35" spans="2:4" ht="18" x14ac:dyDescent="0.35">
      <c r="B35" s="2" t="s">
        <v>1960</v>
      </c>
      <c r="C35" s="2"/>
      <c r="D35" s="2"/>
    </row>
    <row r="36" spans="2:4" ht="18" x14ac:dyDescent="0.35">
      <c r="B36" s="3"/>
      <c r="C36" s="3" t="s">
        <v>5</v>
      </c>
      <c r="D36" s="4" t="s">
        <v>1960</v>
      </c>
    </row>
    <row r="37" spans="2:4" ht="18" x14ac:dyDescent="0.35">
      <c r="B37" s="2" t="s">
        <v>2158</v>
      </c>
      <c r="C37" s="2"/>
      <c r="D37" s="2"/>
    </row>
    <row r="38" spans="2:4" ht="18" x14ac:dyDescent="0.35">
      <c r="B38" s="3"/>
      <c r="C38" s="3" t="s">
        <v>5</v>
      </c>
      <c r="D38" s="4" t="s">
        <v>2158</v>
      </c>
    </row>
    <row r="39" spans="2:4" ht="18" x14ac:dyDescent="0.35">
      <c r="B39" s="2" t="s">
        <v>2287</v>
      </c>
      <c r="C39" s="2"/>
      <c r="D39" s="2"/>
    </row>
    <row r="40" spans="2:4" ht="18" x14ac:dyDescent="0.35">
      <c r="B40" s="3"/>
      <c r="C40" s="3" t="s">
        <v>5</v>
      </c>
      <c r="D40" s="4" t="s">
        <v>2287</v>
      </c>
    </row>
    <row r="41" spans="2:4" ht="18" x14ac:dyDescent="0.35">
      <c r="B41" s="2" t="s">
        <v>2346</v>
      </c>
      <c r="C41" s="2"/>
      <c r="D41" s="2"/>
    </row>
    <row r="42" spans="2:4" ht="18" x14ac:dyDescent="0.35">
      <c r="B42" s="3"/>
      <c r="C42" s="3" t="s">
        <v>5</v>
      </c>
      <c r="D42" s="4" t="s">
        <v>2346</v>
      </c>
    </row>
  </sheetData>
  <mergeCells count="1">
    <mergeCell ref="B3:D3"/>
  </mergeCells>
  <hyperlinks>
    <hyperlink ref="D10" location="'Rekapitulace stavby'!R1C1" display="Rekapitulace stavby"/>
    <hyperlink ref="D12" location="'318-000 - VRN'!R1C1" display="318-000 - VRN"/>
    <hyperlink ref="D14" location="'01 - Zemní práce'!R1C1" display="01 - Zemní práce"/>
    <hyperlink ref="D16" location="'02 - Spodní stavba'!R1C1" display="02 - Spodní stavba"/>
    <hyperlink ref="D18" location="'03 - Hrubá stavba'!R1C1" display="03 - Hrubá stavba"/>
    <hyperlink ref="D20" location="'04 - Prefabrikované a oce...'!R1C1" display="04 - Prefabrikované a oce..."/>
    <hyperlink ref="D22" location="'05 - Střecha'!R1C1" display="05 - Střecha"/>
    <hyperlink ref="D24" location="'06 - Fasáda'!R1C1" display="06 - Fasáda"/>
    <hyperlink ref="D26" location="'07 - Dokončovací práce'!R1C1" display="07 - Dokončovací práce"/>
    <hyperlink ref="D28" location="'08 - Výrobky PSV'!R1C1" display="08 - Výrobky PSV"/>
    <hyperlink ref="D30" location="'09 - Oplocení a venkovní ...'!R1C1" display="09 - Oplocení a venkovní ..."/>
    <hyperlink ref="D32" location="'01 - ZTI'!R1C1" display="01 - ZTI"/>
    <hyperlink ref="D34" location="'02 - UT'!R1C1" display="02 - UT"/>
    <hyperlink ref="D36" location="'03 - Silnoproud'!R1C1" display="03 - Silnoproud"/>
    <hyperlink ref="D38" location="'04 - Slaboproud'!R1C1" display="04 - Slaboproud"/>
    <hyperlink ref="D40" location="'05 - VZT'!R1C1" display="05 - VZT"/>
    <hyperlink ref="D42" location="'Pokyny pro vyplnění'!R1C1" display="Pokyny pro vyplnění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25"/>
  <sheetViews>
    <sheetView showGridLines="0" topLeftCell="A306" workbookViewId="0">
      <selection activeCell="F330" sqref="F330"/>
    </sheetView>
  </sheetViews>
  <sheetFormatPr defaultColWidth="9.33203125" defaultRowHeight="13.5" customHeight="1" x14ac:dyDescent="0.3"/>
  <cols>
    <col min="1" max="1" width="8.33203125" style="231" customWidth="1"/>
    <col min="2" max="2" width="2" style="231" customWidth="1"/>
    <col min="3" max="4" width="4.33203125" style="231" customWidth="1"/>
    <col min="5" max="5" width="17.33203125" style="231" customWidth="1"/>
    <col min="6" max="6" width="75" style="231" customWidth="1"/>
    <col min="7" max="7" width="8.6640625" style="231" customWidth="1"/>
    <col min="8" max="8" width="11.33203125" style="231" customWidth="1"/>
    <col min="9" max="9" width="12.6640625" style="231" customWidth="1"/>
    <col min="10" max="10" width="23.5" style="231" customWidth="1"/>
    <col min="11" max="11" width="15.5" style="231" customWidth="1"/>
    <col min="12" max="18" width="9.33203125" style="231" customWidth="1"/>
    <col min="19" max="19" width="8.33203125" style="231" customWidth="1"/>
    <col min="20" max="20" width="29.6640625" style="231" customWidth="1"/>
    <col min="21" max="21" width="16.33203125" style="231" customWidth="1"/>
    <col min="22" max="22" width="12.33203125" style="231" customWidth="1"/>
    <col min="23" max="23" width="16.33203125" style="231" customWidth="1"/>
    <col min="24" max="24" width="12.33203125" style="231" customWidth="1"/>
    <col min="25" max="25" width="15" style="231" customWidth="1"/>
    <col min="26" max="26" width="11" style="231" customWidth="1"/>
    <col min="27" max="27" width="15" style="231" customWidth="1"/>
    <col min="28" max="28" width="16.33203125" style="231" customWidth="1"/>
    <col min="29" max="29" width="11" style="231" customWidth="1"/>
    <col min="30" max="30" width="15" style="231" customWidth="1"/>
    <col min="31" max="31" width="16.33203125" style="231" customWidth="1"/>
    <col min="32" max="43" width="9.33203125" style="231" customWidth="1"/>
    <col min="44" max="65" width="9.33203125" style="231" hidden="1" customWidth="1"/>
    <col min="66" max="71" width="9.33203125" style="231" customWidth="1"/>
    <col min="72" max="16384" width="9.33203125" style="231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106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262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632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ROUND(J100,2)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ROUND(SUM(BE100:BE324),2)</f>
        <v>0</v>
      </c>
      <c r="G32" s="19"/>
      <c r="H32" s="19"/>
      <c r="I32" s="124">
        <v>0.21</v>
      </c>
      <c r="J32" s="123">
        <f>ROUND(ROUND((SUM(BE100:BE324)),2)*I32,2)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ROUND(SUM(BF100:BF324),2)</f>
        <v>0</v>
      </c>
      <c r="G33" s="19"/>
      <c r="H33" s="19"/>
      <c r="I33" s="124">
        <v>0.15</v>
      </c>
      <c r="J33" s="123">
        <f>ROUND(ROUND((SUM(BF100:BF324)),2)*I33,2)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ROUND(SUM(BG100:BG324),2)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ROUND(SUM(BH100:BH324),2)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ROUND(SUM(BI100:BI324),2)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262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07 - Dokončovací práce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J100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264</v>
      </c>
      <c r="E61" s="59"/>
      <c r="F61" s="59"/>
      <c r="G61" s="59"/>
      <c r="H61" s="59"/>
      <c r="I61" s="116"/>
      <c r="J61" s="142">
        <f>J101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308</v>
      </c>
      <c r="E62" s="144"/>
      <c r="F62" s="144"/>
      <c r="G62" s="144"/>
      <c r="H62" s="144"/>
      <c r="I62" s="145"/>
      <c r="J62" s="146">
        <f>J102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19.899999999999999" customHeight="1" x14ac:dyDescent="0.3">
      <c r="A63" s="22"/>
      <c r="B63" s="26"/>
      <c r="C63" s="19"/>
      <c r="D63" s="143" t="s">
        <v>633</v>
      </c>
      <c r="E63" s="144"/>
      <c r="F63" s="144"/>
      <c r="G63" s="144"/>
      <c r="H63" s="144"/>
      <c r="I63" s="145"/>
      <c r="J63" s="146">
        <f>J107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19.899999999999999" customHeight="1" x14ac:dyDescent="0.3">
      <c r="A64" s="22"/>
      <c r="B64" s="26"/>
      <c r="C64" s="19"/>
      <c r="D64" s="143" t="s">
        <v>310</v>
      </c>
      <c r="E64" s="144"/>
      <c r="F64" s="144"/>
      <c r="G64" s="144"/>
      <c r="H64" s="144"/>
      <c r="I64" s="145"/>
      <c r="J64" s="146">
        <f>J134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9.899999999999999" customHeight="1" x14ac:dyDescent="0.3">
      <c r="A65" s="22"/>
      <c r="B65" s="26"/>
      <c r="C65" s="19"/>
      <c r="D65" s="143" t="s">
        <v>393</v>
      </c>
      <c r="E65" s="144"/>
      <c r="F65" s="144"/>
      <c r="G65" s="144"/>
      <c r="H65" s="144"/>
      <c r="I65" s="145"/>
      <c r="J65" s="146">
        <f>J157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9.899999999999999" customHeight="1" x14ac:dyDescent="0.3">
      <c r="A66" s="22"/>
      <c r="B66" s="26"/>
      <c r="C66" s="19"/>
      <c r="D66" s="143" t="s">
        <v>311</v>
      </c>
      <c r="E66" s="144"/>
      <c r="F66" s="144"/>
      <c r="G66" s="144"/>
      <c r="H66" s="144"/>
      <c r="I66" s="145"/>
      <c r="J66" s="146">
        <f>J168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9.899999999999999" customHeight="1" x14ac:dyDescent="0.3">
      <c r="A67" s="22"/>
      <c r="B67" s="26"/>
      <c r="C67" s="19"/>
      <c r="D67" s="143" t="s">
        <v>312</v>
      </c>
      <c r="E67" s="144"/>
      <c r="F67" s="144"/>
      <c r="G67" s="144"/>
      <c r="H67" s="144"/>
      <c r="I67" s="145"/>
      <c r="J67" s="146">
        <f>J189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24.95" customHeight="1" x14ac:dyDescent="0.35">
      <c r="A68" s="22"/>
      <c r="B68" s="26"/>
      <c r="C68" s="19"/>
      <c r="D68" s="219" t="s">
        <v>313</v>
      </c>
      <c r="E68" s="144"/>
      <c r="F68" s="144"/>
      <c r="G68" s="144"/>
      <c r="H68" s="144"/>
      <c r="I68" s="145"/>
      <c r="J68" s="146">
        <f>J191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19.899999999999999" customHeight="1" x14ac:dyDescent="0.3">
      <c r="A69" s="22"/>
      <c r="B69" s="26"/>
      <c r="C69" s="19"/>
      <c r="D69" s="143" t="s">
        <v>314</v>
      </c>
      <c r="E69" s="144"/>
      <c r="F69" s="144"/>
      <c r="G69" s="144"/>
      <c r="H69" s="144"/>
      <c r="I69" s="145"/>
      <c r="J69" s="146">
        <f>J192</f>
        <v>0</v>
      </c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19.899999999999999" customHeight="1" x14ac:dyDescent="0.3">
      <c r="A70" s="22"/>
      <c r="B70" s="26"/>
      <c r="C70" s="19"/>
      <c r="D70" s="143" t="s">
        <v>315</v>
      </c>
      <c r="E70" s="144"/>
      <c r="F70" s="144"/>
      <c r="G70" s="144"/>
      <c r="H70" s="144"/>
      <c r="I70" s="145"/>
      <c r="J70" s="146">
        <f>J207</f>
        <v>0</v>
      </c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9.899999999999999" customHeight="1" x14ac:dyDescent="0.3">
      <c r="A71" s="22"/>
      <c r="B71" s="26"/>
      <c r="C71" s="19"/>
      <c r="D71" s="143" t="s">
        <v>634</v>
      </c>
      <c r="E71" s="144"/>
      <c r="F71" s="144"/>
      <c r="G71" s="144"/>
      <c r="H71" s="144"/>
      <c r="I71" s="145"/>
      <c r="J71" s="146">
        <f>J224</f>
        <v>0</v>
      </c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9.899999999999999" customHeight="1" x14ac:dyDescent="0.3">
      <c r="A72" s="22"/>
      <c r="B72" s="26"/>
      <c r="C72" s="19"/>
      <c r="D72" s="143" t="s">
        <v>394</v>
      </c>
      <c r="E72" s="144"/>
      <c r="F72" s="144"/>
      <c r="G72" s="144"/>
      <c r="H72" s="144"/>
      <c r="I72" s="145"/>
      <c r="J72" s="146">
        <f>J236</f>
        <v>0</v>
      </c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9.899999999999999" customHeight="1" x14ac:dyDescent="0.3">
      <c r="A73" s="22"/>
      <c r="B73" s="26"/>
      <c r="C73" s="19"/>
      <c r="D73" s="143" t="s">
        <v>635</v>
      </c>
      <c r="E73" s="144"/>
      <c r="F73" s="144"/>
      <c r="G73" s="144"/>
      <c r="H73" s="144"/>
      <c r="I73" s="145"/>
      <c r="J73" s="146">
        <f>J245</f>
        <v>0</v>
      </c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9.899999999999999" customHeight="1" x14ac:dyDescent="0.3">
      <c r="A74" s="22"/>
      <c r="B74" s="26"/>
      <c r="C74" s="19"/>
      <c r="D74" s="143" t="s">
        <v>636</v>
      </c>
      <c r="E74" s="144"/>
      <c r="F74" s="144"/>
      <c r="G74" s="144"/>
      <c r="H74" s="144"/>
      <c r="I74" s="145"/>
      <c r="J74" s="146">
        <f>J254</f>
        <v>0</v>
      </c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9.899999999999999" customHeight="1" x14ac:dyDescent="0.3">
      <c r="A75" s="22"/>
      <c r="B75" s="26"/>
      <c r="C75" s="19"/>
      <c r="D75" s="143" t="s">
        <v>637</v>
      </c>
      <c r="E75" s="144"/>
      <c r="F75" s="144"/>
      <c r="G75" s="144"/>
      <c r="H75" s="144"/>
      <c r="I75" s="145"/>
      <c r="J75" s="146">
        <f>J260</f>
        <v>0</v>
      </c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9.899999999999999" customHeight="1" x14ac:dyDescent="0.3">
      <c r="A76" s="22"/>
      <c r="B76" s="26"/>
      <c r="C76" s="19"/>
      <c r="D76" s="143" t="s">
        <v>638</v>
      </c>
      <c r="E76" s="144"/>
      <c r="F76" s="144"/>
      <c r="G76" s="144"/>
      <c r="H76" s="144"/>
      <c r="I76" s="145"/>
      <c r="J76" s="146">
        <f>J280</f>
        <v>0</v>
      </c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9.899999999999999" customHeight="1" x14ac:dyDescent="0.3">
      <c r="A77" s="22"/>
      <c r="B77" s="26"/>
      <c r="C77" s="19"/>
      <c r="D77" s="143" t="s">
        <v>639</v>
      </c>
      <c r="E77" s="144"/>
      <c r="F77" s="144"/>
      <c r="G77" s="144"/>
      <c r="H77" s="144"/>
      <c r="I77" s="145"/>
      <c r="J77" s="146">
        <f>J292</f>
        <v>0</v>
      </c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9.899999999999999" customHeight="1" x14ac:dyDescent="0.3">
      <c r="A78" s="22"/>
      <c r="B78" s="26"/>
      <c r="C78" s="19"/>
      <c r="D78" s="143" t="s">
        <v>640</v>
      </c>
      <c r="E78" s="144"/>
      <c r="F78" s="144"/>
      <c r="G78" s="144"/>
      <c r="H78" s="144"/>
      <c r="I78" s="145"/>
      <c r="J78" s="146">
        <f>J312</f>
        <v>0</v>
      </c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21.75" customHeight="1" x14ac:dyDescent="0.3">
      <c r="A79" s="22"/>
      <c r="B79" s="26"/>
      <c r="C79" s="19"/>
      <c r="D79" s="62"/>
      <c r="E79" s="62"/>
      <c r="F79" s="62"/>
      <c r="G79" s="62"/>
      <c r="H79" s="62"/>
      <c r="I79" s="118"/>
      <c r="J79" s="62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7.9" customHeight="1" x14ac:dyDescent="0.3">
      <c r="A80" s="22"/>
      <c r="B80" s="51"/>
      <c r="C80" s="18"/>
      <c r="D80" s="18"/>
      <c r="E80" s="18"/>
      <c r="F80" s="18"/>
      <c r="G80" s="18"/>
      <c r="H80" s="18"/>
      <c r="I80" s="110"/>
      <c r="J80" s="18"/>
      <c r="K80" s="52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3.5" customHeight="1" x14ac:dyDescent="0.3">
      <c r="A81" s="17"/>
      <c r="B81" s="24"/>
      <c r="C81" s="24"/>
      <c r="D81" s="24"/>
      <c r="E81" s="24"/>
      <c r="F81" s="24"/>
      <c r="G81" s="24"/>
      <c r="H81" s="24"/>
      <c r="I81" s="111"/>
      <c r="J81" s="24"/>
      <c r="K81" s="24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3.5" customHeight="1" x14ac:dyDescent="0.3">
      <c r="A82" s="17"/>
      <c r="B82" s="19"/>
      <c r="C82" s="19"/>
      <c r="D82" s="19"/>
      <c r="E82" s="19"/>
      <c r="F82" s="19"/>
      <c r="G82" s="19"/>
      <c r="H82" s="19"/>
      <c r="I82" s="11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13.5" customHeight="1" x14ac:dyDescent="0.3">
      <c r="A83" s="17"/>
      <c r="B83" s="18"/>
      <c r="C83" s="18"/>
      <c r="D83" s="18"/>
      <c r="E83" s="18"/>
      <c r="F83" s="18"/>
      <c r="G83" s="18"/>
      <c r="H83" s="18"/>
      <c r="I83" s="110"/>
      <c r="J83" s="18"/>
      <c r="K83" s="18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7.9" customHeight="1" x14ac:dyDescent="0.3">
      <c r="A84" s="22"/>
      <c r="B84" s="23"/>
      <c r="C84" s="24"/>
      <c r="D84" s="24"/>
      <c r="E84" s="24"/>
      <c r="F84" s="24"/>
      <c r="G84" s="24"/>
      <c r="H84" s="24"/>
      <c r="I84" s="111"/>
      <c r="J84" s="24"/>
      <c r="K84" s="25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36.950000000000003" customHeight="1" x14ac:dyDescent="0.35">
      <c r="A85" s="22"/>
      <c r="B85" s="26"/>
      <c r="C85" s="53" t="s">
        <v>147</v>
      </c>
      <c r="D85" s="19"/>
      <c r="E85" s="19"/>
      <c r="F85" s="19"/>
      <c r="G85" s="19"/>
      <c r="H85" s="19"/>
      <c r="I85" s="112"/>
      <c r="J85" s="19"/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7.9" customHeight="1" x14ac:dyDescent="0.3">
      <c r="A86" s="22"/>
      <c r="B86" s="26"/>
      <c r="C86" s="19"/>
      <c r="D86" s="19"/>
      <c r="E86" s="19"/>
      <c r="F86" s="19"/>
      <c r="G86" s="19"/>
      <c r="H86" s="19"/>
      <c r="I86" s="112"/>
      <c r="J86" s="19"/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4.45" customHeight="1" x14ac:dyDescent="0.35">
      <c r="A87" s="22"/>
      <c r="B87" s="26"/>
      <c r="C87" s="54" t="s">
        <v>24</v>
      </c>
      <c r="D87" s="19"/>
      <c r="E87" s="19"/>
      <c r="F87" s="19"/>
      <c r="G87" s="19"/>
      <c r="H87" s="19"/>
      <c r="I87" s="112"/>
      <c r="J87" s="19"/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6.5" customHeight="1" x14ac:dyDescent="0.35">
      <c r="A88" s="22"/>
      <c r="B88" s="26"/>
      <c r="C88" s="19"/>
      <c r="D88" s="19"/>
      <c r="E88" s="428" t="str">
        <f>E7</f>
        <v>Novostavba víceúčelového objektu (dostavba objektu)</v>
      </c>
      <c r="F88" s="429"/>
      <c r="G88" s="429"/>
      <c r="H88" s="429"/>
      <c r="I88" s="112"/>
      <c r="J88" s="19"/>
      <c r="K88" s="28"/>
      <c r="L88" s="26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15" customHeight="1" x14ac:dyDescent="0.3">
      <c r="A89" s="22"/>
      <c r="B89" s="26"/>
      <c r="C89" s="34" t="s">
        <v>132</v>
      </c>
      <c r="D89" s="19"/>
      <c r="E89" s="19"/>
      <c r="F89" s="19"/>
      <c r="G89" s="19"/>
      <c r="H89" s="19"/>
      <c r="I89" s="112"/>
      <c r="J89" s="19"/>
      <c r="K89" s="28"/>
      <c r="L89" s="26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16.5" customHeight="1" x14ac:dyDescent="0.3">
      <c r="A90" s="22"/>
      <c r="B90" s="26"/>
      <c r="C90" s="19"/>
      <c r="D90" s="19"/>
      <c r="E90" s="428" t="s">
        <v>262</v>
      </c>
      <c r="F90" s="377"/>
      <c r="G90" s="377"/>
      <c r="H90" s="377"/>
      <c r="I90" s="112"/>
      <c r="J90" s="19"/>
      <c r="K90" s="28"/>
      <c r="L90" s="26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1"/>
    </row>
    <row r="91" spans="1:70" ht="14.45" customHeight="1" x14ac:dyDescent="0.35">
      <c r="A91" s="22"/>
      <c r="B91" s="26"/>
      <c r="C91" s="54" t="s">
        <v>263</v>
      </c>
      <c r="D91" s="19"/>
      <c r="E91" s="19"/>
      <c r="F91" s="19"/>
      <c r="G91" s="19"/>
      <c r="H91" s="19"/>
      <c r="I91" s="112"/>
      <c r="J91" s="19"/>
      <c r="K91" s="28"/>
      <c r="L91" s="26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1"/>
    </row>
    <row r="92" spans="1:70" ht="17.25" customHeight="1" x14ac:dyDescent="0.3">
      <c r="A92" s="22"/>
      <c r="B92" s="26"/>
      <c r="C92" s="19"/>
      <c r="D92" s="19"/>
      <c r="E92" s="391" t="str">
        <f>E11</f>
        <v>07 - Dokončovací práce</v>
      </c>
      <c r="F92" s="377"/>
      <c r="G92" s="377"/>
      <c r="H92" s="377"/>
      <c r="I92" s="112"/>
      <c r="J92" s="19"/>
      <c r="K92" s="28"/>
      <c r="L92" s="26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1"/>
    </row>
    <row r="93" spans="1:70" ht="7.9" customHeight="1" x14ac:dyDescent="0.3">
      <c r="A93" s="22"/>
      <c r="B93" s="26"/>
      <c r="C93" s="19"/>
      <c r="D93" s="19"/>
      <c r="E93" s="19"/>
      <c r="F93" s="19"/>
      <c r="G93" s="19"/>
      <c r="H93" s="19"/>
      <c r="I93" s="112"/>
      <c r="J93" s="19"/>
      <c r="K93" s="28"/>
      <c r="L93" s="26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21"/>
    </row>
    <row r="94" spans="1:70" ht="18" customHeight="1" x14ac:dyDescent="0.35">
      <c r="A94" s="22"/>
      <c r="B94" s="26"/>
      <c r="C94" s="54" t="s">
        <v>27</v>
      </c>
      <c r="D94" s="19"/>
      <c r="E94" s="19"/>
      <c r="F94" s="115" t="str">
        <f>F14</f>
        <v>ulice L. Zápotockého a Klikorkova</v>
      </c>
      <c r="G94" s="19"/>
      <c r="H94" s="19"/>
      <c r="I94" s="114" t="s">
        <v>29</v>
      </c>
      <c r="J94" s="58">
        <f>IF(J14="","",J14)</f>
        <v>44136</v>
      </c>
      <c r="K94" s="28"/>
      <c r="L94" s="26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21"/>
    </row>
    <row r="95" spans="1:70" ht="7.9" customHeight="1" x14ac:dyDescent="0.3">
      <c r="A95" s="22"/>
      <c r="B95" s="26"/>
      <c r="C95" s="19"/>
      <c r="D95" s="19"/>
      <c r="E95" s="19"/>
      <c r="F95" s="19"/>
      <c r="G95" s="19"/>
      <c r="H95" s="19"/>
      <c r="I95" s="112"/>
      <c r="J95" s="19"/>
      <c r="K95" s="28"/>
      <c r="L95" s="26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21"/>
    </row>
    <row r="96" spans="1:70" ht="15" customHeight="1" x14ac:dyDescent="0.35">
      <c r="A96" s="22"/>
      <c r="B96" s="26"/>
      <c r="C96" s="54" t="s">
        <v>30</v>
      </c>
      <c r="D96" s="19"/>
      <c r="E96" s="19"/>
      <c r="F96" s="115" t="str">
        <f>E17</f>
        <v>Qarta architektura, s.r.o., Jindřišská 17, Praha 1</v>
      </c>
      <c r="G96" s="19"/>
      <c r="H96" s="19"/>
      <c r="I96" s="114" t="s">
        <v>36</v>
      </c>
      <c r="J96" s="115" t="str">
        <f>E23</f>
        <v>Qarta architektura, s.r.o., Jindřišská 17, Praha 1</v>
      </c>
      <c r="K96" s="28"/>
      <c r="L96" s="26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1"/>
    </row>
    <row r="97" spans="1:70" ht="14.45" customHeight="1" x14ac:dyDescent="0.35">
      <c r="A97" s="22"/>
      <c r="B97" s="26"/>
      <c r="C97" s="54" t="s">
        <v>35</v>
      </c>
      <c r="D97" s="19"/>
      <c r="E97" s="19"/>
      <c r="F97" s="115" t="str">
        <f>IF(E20="","",E20)</f>
        <v/>
      </c>
      <c r="G97" s="19"/>
      <c r="H97" s="19"/>
      <c r="I97" s="112"/>
      <c r="J97" s="19"/>
      <c r="K97" s="28"/>
      <c r="L97" s="26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21"/>
    </row>
    <row r="98" spans="1:70" ht="10.35" customHeight="1" x14ac:dyDescent="0.3">
      <c r="A98" s="22"/>
      <c r="B98" s="26"/>
      <c r="C98" s="59"/>
      <c r="D98" s="59"/>
      <c r="E98" s="59"/>
      <c r="F98" s="59"/>
      <c r="G98" s="59"/>
      <c r="H98" s="59"/>
      <c r="I98" s="116"/>
      <c r="J98" s="59"/>
      <c r="K98" s="117"/>
      <c r="L98" s="26"/>
      <c r="M98" s="59"/>
      <c r="N98" s="59"/>
      <c r="O98" s="59"/>
      <c r="P98" s="59"/>
      <c r="Q98" s="59"/>
      <c r="R98" s="59"/>
      <c r="S98" s="59"/>
      <c r="T98" s="5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21"/>
    </row>
    <row r="99" spans="1:70" ht="29.25" customHeight="1" x14ac:dyDescent="0.35">
      <c r="A99" s="22"/>
      <c r="B99" s="61"/>
      <c r="C99" s="147" t="s">
        <v>148</v>
      </c>
      <c r="D99" s="148" t="s">
        <v>58</v>
      </c>
      <c r="E99" s="148" t="s">
        <v>54</v>
      </c>
      <c r="F99" s="148" t="s">
        <v>149</v>
      </c>
      <c r="G99" s="148" t="s">
        <v>150</v>
      </c>
      <c r="H99" s="148" t="s">
        <v>151</v>
      </c>
      <c r="I99" s="148" t="s">
        <v>152</v>
      </c>
      <c r="J99" s="148" t="s">
        <v>137</v>
      </c>
      <c r="K99" s="149" t="s">
        <v>153</v>
      </c>
      <c r="L99" s="61"/>
      <c r="M99" s="150" t="s">
        <v>154</v>
      </c>
      <c r="N99" s="151" t="s">
        <v>43</v>
      </c>
      <c r="O99" s="151" t="s">
        <v>155</v>
      </c>
      <c r="P99" s="151" t="s">
        <v>156</v>
      </c>
      <c r="Q99" s="152" t="s">
        <v>157</v>
      </c>
      <c r="R99" s="152" t="s">
        <v>158</v>
      </c>
      <c r="S99" s="151" t="s">
        <v>159</v>
      </c>
      <c r="T99" s="153" t="s">
        <v>160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21"/>
    </row>
    <row r="100" spans="1:70" ht="29.25" customHeight="1" x14ac:dyDescent="0.35">
      <c r="A100" s="22"/>
      <c r="B100" s="26"/>
      <c r="C100" s="154" t="s">
        <v>138</v>
      </c>
      <c r="D100" s="62"/>
      <c r="E100" s="62"/>
      <c r="F100" s="62"/>
      <c r="G100" s="62"/>
      <c r="H100" s="62"/>
      <c r="I100" s="118"/>
      <c r="J100" s="155">
        <f>BK100</f>
        <v>0</v>
      </c>
      <c r="K100" s="119"/>
      <c r="L100" s="61"/>
      <c r="M100" s="75"/>
      <c r="N100" s="62"/>
      <c r="O100" s="62"/>
      <c r="P100" s="156">
        <f>P101+P191</f>
        <v>0</v>
      </c>
      <c r="Q100" s="62"/>
      <c r="R100" s="156">
        <f>R101+R191</f>
        <v>127.00482371999999</v>
      </c>
      <c r="S100" s="62"/>
      <c r="T100" s="157">
        <f>T101+T191</f>
        <v>6.4330349999999994E-2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40" t="s">
        <v>72</v>
      </c>
      <c r="AU100" s="140" t="s">
        <v>139</v>
      </c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58">
        <f>BK101+BK191</f>
        <v>0</v>
      </c>
      <c r="BL100" s="19"/>
      <c r="BM100" s="19"/>
      <c r="BN100" s="19"/>
      <c r="BO100" s="19"/>
      <c r="BP100" s="19"/>
      <c r="BQ100" s="19"/>
      <c r="BR100" s="21"/>
    </row>
    <row r="101" spans="1:70" ht="37.35" customHeight="1" x14ac:dyDescent="0.35">
      <c r="A101" s="22"/>
      <c r="B101" s="26"/>
      <c r="C101" s="19"/>
      <c r="D101" s="159" t="s">
        <v>72</v>
      </c>
      <c r="E101" s="160" t="s">
        <v>266</v>
      </c>
      <c r="F101" s="160" t="s">
        <v>267</v>
      </c>
      <c r="G101" s="19"/>
      <c r="H101" s="19"/>
      <c r="I101" s="112"/>
      <c r="J101" s="161">
        <f>BK101</f>
        <v>0</v>
      </c>
      <c r="K101" s="28"/>
      <c r="L101" s="61"/>
      <c r="M101" s="64"/>
      <c r="N101" s="19"/>
      <c r="O101" s="19"/>
      <c r="P101" s="162">
        <f>P102+P107+P134+P157+P168+P189</f>
        <v>0</v>
      </c>
      <c r="Q101" s="19"/>
      <c r="R101" s="162">
        <f>R102+R107+R134+R157+R168+R189</f>
        <v>111.91076407999999</v>
      </c>
      <c r="S101" s="19"/>
      <c r="T101" s="163">
        <f>T102+T107+T134+T157+T168+T189</f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59" t="s">
        <v>81</v>
      </c>
      <c r="AS101" s="19"/>
      <c r="AT101" s="164" t="s">
        <v>72</v>
      </c>
      <c r="AU101" s="164" t="s">
        <v>73</v>
      </c>
      <c r="AV101" s="19"/>
      <c r="AW101" s="19"/>
      <c r="AX101" s="19"/>
      <c r="AY101" s="159" t="s">
        <v>163</v>
      </c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65">
        <f>BK102+BK107+BK134+BK157+BK168+BK189</f>
        <v>0</v>
      </c>
      <c r="BL101" s="19"/>
      <c r="BM101" s="19"/>
      <c r="BN101" s="19"/>
      <c r="BO101" s="19"/>
      <c r="BP101" s="19"/>
      <c r="BQ101" s="19"/>
      <c r="BR101" s="21"/>
    </row>
    <row r="102" spans="1:70" ht="19.899999999999999" customHeight="1" x14ac:dyDescent="0.3">
      <c r="A102" s="22"/>
      <c r="B102" s="26"/>
      <c r="C102" s="59"/>
      <c r="D102" s="166" t="s">
        <v>72</v>
      </c>
      <c r="E102" s="167" t="s">
        <v>178</v>
      </c>
      <c r="F102" s="167" t="s">
        <v>322</v>
      </c>
      <c r="G102" s="59"/>
      <c r="H102" s="59"/>
      <c r="I102" s="116"/>
      <c r="J102" s="168">
        <f>BK102</f>
        <v>0</v>
      </c>
      <c r="K102" s="117"/>
      <c r="L102" s="61"/>
      <c r="M102" s="169"/>
      <c r="N102" s="19"/>
      <c r="O102" s="19"/>
      <c r="P102" s="162">
        <f>SUM(P103:P106)</f>
        <v>0</v>
      </c>
      <c r="Q102" s="19"/>
      <c r="R102" s="162">
        <f>SUM(R103:R106)</f>
        <v>42.18678924000001</v>
      </c>
      <c r="S102" s="19"/>
      <c r="T102" s="163">
        <f>SUM(T103:T106)</f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59" t="s">
        <v>81</v>
      </c>
      <c r="AS102" s="19"/>
      <c r="AT102" s="164" t="s">
        <v>72</v>
      </c>
      <c r="AU102" s="164" t="s">
        <v>81</v>
      </c>
      <c r="AV102" s="19"/>
      <c r="AW102" s="19"/>
      <c r="AX102" s="19"/>
      <c r="AY102" s="159" t="s">
        <v>163</v>
      </c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65">
        <f>SUM(BK103:BK106)</f>
        <v>0</v>
      </c>
      <c r="BL102" s="19"/>
      <c r="BM102" s="19"/>
      <c r="BN102" s="19"/>
      <c r="BO102" s="19"/>
      <c r="BP102" s="19"/>
      <c r="BQ102" s="19"/>
      <c r="BR102" s="21"/>
    </row>
    <row r="103" spans="1:70" ht="25.5" customHeight="1" x14ac:dyDescent="0.3">
      <c r="A103" s="22"/>
      <c r="B103" s="61"/>
      <c r="C103" s="170" t="s">
        <v>81</v>
      </c>
      <c r="D103" s="170" t="s">
        <v>166</v>
      </c>
      <c r="E103" s="171" t="s">
        <v>641</v>
      </c>
      <c r="F103" s="171" t="s">
        <v>642</v>
      </c>
      <c r="G103" s="172" t="s">
        <v>269</v>
      </c>
      <c r="H103" s="173">
        <v>9.0719999999999992</v>
      </c>
      <c r="I103" s="174"/>
      <c r="J103" s="175">
        <f>ROUND(I103*H103,2)</f>
        <v>0</v>
      </c>
      <c r="K103" s="176" t="s">
        <v>270</v>
      </c>
      <c r="L103" s="61"/>
      <c r="M103" s="177"/>
      <c r="N103" s="178" t="s">
        <v>44</v>
      </c>
      <c r="O103" s="19"/>
      <c r="P103" s="179">
        <f>O103*H103</f>
        <v>0</v>
      </c>
      <c r="Q103" s="179">
        <v>0.90802000000000005</v>
      </c>
      <c r="R103" s="179">
        <f>Q103*H103</f>
        <v>8.2375574399999998</v>
      </c>
      <c r="S103" s="179">
        <v>0</v>
      </c>
      <c r="T103" s="180">
        <f>S103*H103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182</v>
      </c>
      <c r="AS103" s="19"/>
      <c r="AT103" s="140" t="s">
        <v>166</v>
      </c>
      <c r="AU103" s="140" t="s">
        <v>83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140" t="s">
        <v>81</v>
      </c>
      <c r="BK103" s="181">
        <f>ROUND(I103*H103,2)</f>
        <v>0</v>
      </c>
      <c r="BL103" s="140" t="s">
        <v>182</v>
      </c>
      <c r="BM103" s="140" t="s">
        <v>643</v>
      </c>
      <c r="BN103" s="19"/>
      <c r="BO103" s="19"/>
      <c r="BP103" s="19"/>
      <c r="BQ103" s="19"/>
      <c r="BR103" s="21"/>
    </row>
    <row r="104" spans="1:70" ht="27" customHeight="1" x14ac:dyDescent="0.35">
      <c r="A104" s="22"/>
      <c r="B104" s="26"/>
      <c r="C104" s="144"/>
      <c r="D104" s="207" t="s">
        <v>273</v>
      </c>
      <c r="E104" s="144"/>
      <c r="F104" s="208" t="s">
        <v>644</v>
      </c>
      <c r="G104" s="144"/>
      <c r="H104" s="144"/>
      <c r="I104" s="145"/>
      <c r="J104" s="144"/>
      <c r="K104" s="184"/>
      <c r="L104" s="61"/>
      <c r="M104" s="185"/>
      <c r="N104" s="19"/>
      <c r="O104" s="19"/>
      <c r="P104" s="19"/>
      <c r="Q104" s="19"/>
      <c r="R104" s="19"/>
      <c r="S104" s="19"/>
      <c r="T104" s="65"/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40" t="s">
        <v>273</v>
      </c>
      <c r="AU104" s="140" t="s">
        <v>83</v>
      </c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70" t="s">
        <v>83</v>
      </c>
      <c r="D105" s="170" t="s">
        <v>166</v>
      </c>
      <c r="E105" s="171" t="s">
        <v>645</v>
      </c>
      <c r="F105" s="171" t="s">
        <v>646</v>
      </c>
      <c r="G105" s="172" t="s">
        <v>269</v>
      </c>
      <c r="H105" s="173">
        <v>136.02000000000001</v>
      </c>
      <c r="I105" s="174"/>
      <c r="J105" s="175">
        <f>ROUND(I105*H105,2)</f>
        <v>0</v>
      </c>
      <c r="K105" s="194"/>
      <c r="L105" s="61"/>
      <c r="M105" s="177"/>
      <c r="N105" s="178" t="s">
        <v>44</v>
      </c>
      <c r="O105" s="19"/>
      <c r="P105" s="179">
        <f>O105*H105</f>
        <v>0</v>
      </c>
      <c r="Q105" s="179">
        <v>0.24959000000000001</v>
      </c>
      <c r="R105" s="179">
        <f>Q105*H105</f>
        <v>33.949231800000007</v>
      </c>
      <c r="S105" s="179">
        <v>0</v>
      </c>
      <c r="T105" s="180">
        <f>S105*H105</f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182</v>
      </c>
      <c r="AS105" s="19"/>
      <c r="AT105" s="140" t="s">
        <v>166</v>
      </c>
      <c r="AU105" s="140" t="s">
        <v>83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40" t="s">
        <v>81</v>
      </c>
      <c r="BK105" s="181">
        <f>ROUND(I105*H105,2)</f>
        <v>0</v>
      </c>
      <c r="BL105" s="140" t="s">
        <v>182</v>
      </c>
      <c r="BM105" s="140" t="s">
        <v>647</v>
      </c>
      <c r="BN105" s="19"/>
      <c r="BO105" s="19"/>
      <c r="BP105" s="19"/>
      <c r="BQ105" s="19"/>
      <c r="BR105" s="21"/>
    </row>
    <row r="106" spans="1:70" ht="81" customHeight="1" x14ac:dyDescent="0.35">
      <c r="A106" s="22"/>
      <c r="B106" s="26"/>
      <c r="C106" s="62"/>
      <c r="D106" s="205" t="s">
        <v>273</v>
      </c>
      <c r="E106" s="62"/>
      <c r="F106" s="206" t="s">
        <v>648</v>
      </c>
      <c r="G106" s="62"/>
      <c r="H106" s="62"/>
      <c r="I106" s="118"/>
      <c r="J106" s="62"/>
      <c r="K106" s="119"/>
      <c r="L106" s="61"/>
      <c r="M106" s="75"/>
      <c r="N106" s="19"/>
      <c r="O106" s="19"/>
      <c r="P106" s="19"/>
      <c r="Q106" s="19"/>
      <c r="R106" s="19"/>
      <c r="S106" s="19"/>
      <c r="T106" s="65"/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40" t="s">
        <v>273</v>
      </c>
      <c r="AU106" s="140" t="s">
        <v>83</v>
      </c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21"/>
    </row>
    <row r="107" spans="1:70" ht="29.85" customHeight="1" x14ac:dyDescent="0.3">
      <c r="A107" s="22"/>
      <c r="B107" s="26"/>
      <c r="C107" s="59"/>
      <c r="D107" s="166" t="s">
        <v>72</v>
      </c>
      <c r="E107" s="167" t="s">
        <v>376</v>
      </c>
      <c r="F107" s="167" t="s">
        <v>649</v>
      </c>
      <c r="G107" s="59"/>
      <c r="H107" s="59"/>
      <c r="I107" s="116"/>
      <c r="J107" s="168">
        <f>BK107</f>
        <v>0</v>
      </c>
      <c r="K107" s="117"/>
      <c r="L107" s="61"/>
      <c r="M107" s="169"/>
      <c r="N107" s="19"/>
      <c r="O107" s="19"/>
      <c r="P107" s="162">
        <f>SUM(P108:P133)</f>
        <v>0</v>
      </c>
      <c r="Q107" s="19"/>
      <c r="R107" s="162">
        <f>SUM(R108:R133)</f>
        <v>12.99598245</v>
      </c>
      <c r="S107" s="19"/>
      <c r="T107" s="163">
        <f>SUM(T108:T133)</f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59" t="s">
        <v>81</v>
      </c>
      <c r="AS107" s="19"/>
      <c r="AT107" s="164" t="s">
        <v>72</v>
      </c>
      <c r="AU107" s="164" t="s">
        <v>81</v>
      </c>
      <c r="AV107" s="19"/>
      <c r="AW107" s="19"/>
      <c r="AX107" s="19"/>
      <c r="AY107" s="159" t="s">
        <v>163</v>
      </c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65">
        <f>SUM(BK108:BK133)</f>
        <v>0</v>
      </c>
      <c r="BL107" s="19"/>
      <c r="BM107" s="19"/>
      <c r="BN107" s="19"/>
      <c r="BO107" s="19"/>
      <c r="BP107" s="19"/>
      <c r="BQ107" s="19"/>
      <c r="BR107" s="21"/>
    </row>
    <row r="108" spans="1:70" ht="25.5" customHeight="1" x14ac:dyDescent="0.3">
      <c r="A108" s="22"/>
      <c r="B108" s="61"/>
      <c r="C108" s="170" t="s">
        <v>178</v>
      </c>
      <c r="D108" s="170" t="s">
        <v>166</v>
      </c>
      <c r="E108" s="171" t="s">
        <v>650</v>
      </c>
      <c r="F108" s="171" t="s">
        <v>651</v>
      </c>
      <c r="G108" s="172" t="s">
        <v>269</v>
      </c>
      <c r="H108" s="173">
        <v>26.61</v>
      </c>
      <c r="I108" s="174"/>
      <c r="J108" s="175">
        <f>ROUND(I108*H108,2)</f>
        <v>0</v>
      </c>
      <c r="K108" s="176" t="s">
        <v>270</v>
      </c>
      <c r="L108" s="61"/>
      <c r="M108" s="177"/>
      <c r="N108" s="178" t="s">
        <v>44</v>
      </c>
      <c r="O108" s="19"/>
      <c r="P108" s="179">
        <f>O108*H108</f>
        <v>0</v>
      </c>
      <c r="Q108" s="179">
        <v>1.09E-3</v>
      </c>
      <c r="R108" s="179">
        <f>Q108*H108</f>
        <v>2.90049E-2</v>
      </c>
      <c r="S108" s="179">
        <v>0</v>
      </c>
      <c r="T108" s="180">
        <f>S108*H108</f>
        <v>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40" t="s">
        <v>182</v>
      </c>
      <c r="AS108" s="19"/>
      <c r="AT108" s="140" t="s">
        <v>166</v>
      </c>
      <c r="AU108" s="140" t="s">
        <v>83</v>
      </c>
      <c r="AV108" s="19"/>
      <c r="AW108" s="19"/>
      <c r="AX108" s="19"/>
      <c r="AY108" s="140" t="s">
        <v>163</v>
      </c>
      <c r="AZ108" s="19"/>
      <c r="BA108" s="19"/>
      <c r="BB108" s="19"/>
      <c r="BC108" s="19"/>
      <c r="BD108" s="19"/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40" t="s">
        <v>81</v>
      </c>
      <c r="BK108" s="181">
        <f>ROUND(I108*H108,2)</f>
        <v>0</v>
      </c>
      <c r="BL108" s="140" t="s">
        <v>182</v>
      </c>
      <c r="BM108" s="140" t="s">
        <v>652</v>
      </c>
      <c r="BN108" s="19"/>
      <c r="BO108" s="19"/>
      <c r="BP108" s="19"/>
      <c r="BQ108" s="19"/>
      <c r="BR108" s="21"/>
    </row>
    <row r="109" spans="1:70" ht="27" customHeight="1" x14ac:dyDescent="0.35">
      <c r="A109" s="22"/>
      <c r="B109" s="26"/>
      <c r="C109" s="144"/>
      <c r="D109" s="207" t="s">
        <v>273</v>
      </c>
      <c r="E109" s="144"/>
      <c r="F109" s="208" t="s">
        <v>653</v>
      </c>
      <c r="G109" s="144"/>
      <c r="H109" s="144"/>
      <c r="I109" s="145"/>
      <c r="J109" s="144"/>
      <c r="K109" s="184"/>
      <c r="L109" s="61"/>
      <c r="M109" s="185"/>
      <c r="N109" s="19"/>
      <c r="O109" s="19"/>
      <c r="P109" s="19"/>
      <c r="Q109" s="19"/>
      <c r="R109" s="19"/>
      <c r="S109" s="19"/>
      <c r="T109" s="65"/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40" t="s">
        <v>273</v>
      </c>
      <c r="AU109" s="140" t="s">
        <v>83</v>
      </c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21"/>
    </row>
    <row r="110" spans="1:70" ht="25.5" customHeight="1" x14ac:dyDescent="0.3">
      <c r="A110" s="22"/>
      <c r="B110" s="61"/>
      <c r="C110" s="170" t="s">
        <v>182</v>
      </c>
      <c r="D110" s="170" t="s">
        <v>166</v>
      </c>
      <c r="E110" s="171" t="s">
        <v>654</v>
      </c>
      <c r="F110" s="171" t="s">
        <v>655</v>
      </c>
      <c r="G110" s="172" t="s">
        <v>269</v>
      </c>
      <c r="H110" s="173">
        <v>177.38</v>
      </c>
      <c r="I110" s="174"/>
      <c r="J110" s="175">
        <f>ROUND(I110*H110,2)</f>
        <v>0</v>
      </c>
      <c r="K110" s="176" t="s">
        <v>270</v>
      </c>
      <c r="L110" s="61"/>
      <c r="M110" s="177"/>
      <c r="N110" s="178" t="s">
        <v>44</v>
      </c>
      <c r="O110" s="19"/>
      <c r="P110" s="179">
        <f>O110*H110</f>
        <v>0</v>
      </c>
      <c r="Q110" s="179">
        <v>2.5999999999999998E-4</v>
      </c>
      <c r="R110" s="179">
        <f>Q110*H110</f>
        <v>4.6118799999999995E-2</v>
      </c>
      <c r="S110" s="179">
        <v>0</v>
      </c>
      <c r="T110" s="180">
        <f>S110*H110</f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40" t="s">
        <v>182</v>
      </c>
      <c r="AS110" s="19"/>
      <c r="AT110" s="140" t="s">
        <v>166</v>
      </c>
      <c r="AU110" s="140" t="s">
        <v>83</v>
      </c>
      <c r="AV110" s="19"/>
      <c r="AW110" s="19"/>
      <c r="AX110" s="19"/>
      <c r="AY110" s="140" t="s">
        <v>163</v>
      </c>
      <c r="AZ110" s="19"/>
      <c r="BA110" s="19"/>
      <c r="BB110" s="19"/>
      <c r="BC110" s="19"/>
      <c r="BD110" s="19"/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40" t="s">
        <v>81</v>
      </c>
      <c r="BK110" s="181">
        <f>ROUND(I110*H110,2)</f>
        <v>0</v>
      </c>
      <c r="BL110" s="140" t="s">
        <v>182</v>
      </c>
      <c r="BM110" s="140" t="s">
        <v>656</v>
      </c>
      <c r="BN110" s="19"/>
      <c r="BO110" s="19"/>
      <c r="BP110" s="19"/>
      <c r="BQ110" s="19"/>
      <c r="BR110" s="21"/>
    </row>
    <row r="111" spans="1:70" ht="38.25" customHeight="1" x14ac:dyDescent="0.3">
      <c r="A111" s="22"/>
      <c r="B111" s="61"/>
      <c r="C111" s="170" t="s">
        <v>162</v>
      </c>
      <c r="D111" s="170" t="s">
        <v>166</v>
      </c>
      <c r="E111" s="171" t="s">
        <v>657</v>
      </c>
      <c r="F111" s="171" t="s">
        <v>658</v>
      </c>
      <c r="G111" s="172" t="s">
        <v>269</v>
      </c>
      <c r="H111" s="173">
        <v>177.38</v>
      </c>
      <c r="I111" s="174"/>
      <c r="J111" s="175">
        <f>ROUND(I111*H111,2)</f>
        <v>0</v>
      </c>
      <c r="K111" s="176" t="s">
        <v>270</v>
      </c>
      <c r="L111" s="61"/>
      <c r="M111" s="177"/>
      <c r="N111" s="178" t="s">
        <v>44</v>
      </c>
      <c r="O111" s="19"/>
      <c r="P111" s="179">
        <f>O111*H111</f>
        <v>0</v>
      </c>
      <c r="Q111" s="179">
        <v>1.103E-2</v>
      </c>
      <c r="R111" s="179">
        <f>Q111*H111</f>
        <v>1.9565013999999998</v>
      </c>
      <c r="S111" s="179">
        <v>0</v>
      </c>
      <c r="T111" s="180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182</v>
      </c>
      <c r="AS111" s="19"/>
      <c r="AT111" s="140" t="s">
        <v>166</v>
      </c>
      <c r="AU111" s="140" t="s">
        <v>83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182</v>
      </c>
      <c r="BM111" s="140" t="s">
        <v>659</v>
      </c>
      <c r="BN111" s="19"/>
      <c r="BO111" s="19"/>
      <c r="BP111" s="19"/>
      <c r="BQ111" s="19"/>
      <c r="BR111" s="21"/>
    </row>
    <row r="112" spans="1:70" ht="38.25" customHeight="1" x14ac:dyDescent="0.3">
      <c r="A112" s="22"/>
      <c r="B112" s="61"/>
      <c r="C112" s="170" t="s">
        <v>189</v>
      </c>
      <c r="D112" s="170" t="s">
        <v>166</v>
      </c>
      <c r="E112" s="171" t="s">
        <v>660</v>
      </c>
      <c r="F112" s="171" t="s">
        <v>661</v>
      </c>
      <c r="G112" s="172" t="s">
        <v>269</v>
      </c>
      <c r="H112" s="173">
        <v>177.38</v>
      </c>
      <c r="I112" s="174"/>
      <c r="J112" s="175">
        <f>ROUND(I112*H112,2)</f>
        <v>0</v>
      </c>
      <c r="K112" s="176" t="s">
        <v>270</v>
      </c>
      <c r="L112" s="61"/>
      <c r="M112" s="177"/>
      <c r="N112" s="178" t="s">
        <v>44</v>
      </c>
      <c r="O112" s="19"/>
      <c r="P112" s="179">
        <f>O112*H112</f>
        <v>0</v>
      </c>
      <c r="Q112" s="179">
        <v>5.5199999999999997E-3</v>
      </c>
      <c r="R112" s="179">
        <f>Q112*H112</f>
        <v>0.97913759999999994</v>
      </c>
      <c r="S112" s="179">
        <v>0</v>
      </c>
      <c r="T112" s="180">
        <f>S112*H112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182</v>
      </c>
      <c r="AS112" s="19"/>
      <c r="AT112" s="140" t="s">
        <v>166</v>
      </c>
      <c r="AU112" s="140" t="s">
        <v>83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40" t="s">
        <v>81</v>
      </c>
      <c r="BK112" s="181">
        <f>ROUND(I112*H112,2)</f>
        <v>0</v>
      </c>
      <c r="BL112" s="140" t="s">
        <v>182</v>
      </c>
      <c r="BM112" s="140" t="s">
        <v>662</v>
      </c>
      <c r="BN112" s="19"/>
      <c r="BO112" s="19"/>
      <c r="BP112" s="19"/>
      <c r="BQ112" s="19"/>
      <c r="BR112" s="21"/>
    </row>
    <row r="113" spans="1:70" ht="25.5" customHeight="1" x14ac:dyDescent="0.3">
      <c r="A113" s="22"/>
      <c r="B113" s="61"/>
      <c r="C113" s="170" t="s">
        <v>193</v>
      </c>
      <c r="D113" s="170" t="s">
        <v>166</v>
      </c>
      <c r="E113" s="171" t="s">
        <v>663</v>
      </c>
      <c r="F113" s="171" t="s">
        <v>664</v>
      </c>
      <c r="G113" s="172" t="s">
        <v>269</v>
      </c>
      <c r="H113" s="173">
        <v>58.11</v>
      </c>
      <c r="I113" s="174"/>
      <c r="J113" s="175">
        <f>ROUND(I113*H113,2)</f>
        <v>0</v>
      </c>
      <c r="K113" s="176" t="s">
        <v>270</v>
      </c>
      <c r="L113" s="61"/>
      <c r="M113" s="177"/>
      <c r="N113" s="178" t="s">
        <v>44</v>
      </c>
      <c r="O113" s="19"/>
      <c r="P113" s="179">
        <f>O113*H113</f>
        <v>0</v>
      </c>
      <c r="Q113" s="179">
        <v>7.9000000000000001E-4</v>
      </c>
      <c r="R113" s="179">
        <f>Q113*H113</f>
        <v>4.59069E-2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182</v>
      </c>
      <c r="AS113" s="19"/>
      <c r="AT113" s="140" t="s">
        <v>166</v>
      </c>
      <c r="AU113" s="140" t="s">
        <v>83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182</v>
      </c>
      <c r="BM113" s="140" t="s">
        <v>665</v>
      </c>
      <c r="BN113" s="19"/>
      <c r="BO113" s="19"/>
      <c r="BP113" s="19"/>
      <c r="BQ113" s="19"/>
      <c r="BR113" s="21"/>
    </row>
    <row r="114" spans="1:70" ht="27" customHeight="1" x14ac:dyDescent="0.35">
      <c r="A114" s="22"/>
      <c r="B114" s="26"/>
      <c r="C114" s="144"/>
      <c r="D114" s="207" t="s">
        <v>273</v>
      </c>
      <c r="E114" s="144"/>
      <c r="F114" s="208" t="s">
        <v>653</v>
      </c>
      <c r="G114" s="144"/>
      <c r="H114" s="144"/>
      <c r="I114" s="145"/>
      <c r="J114" s="144"/>
      <c r="K114" s="184"/>
      <c r="L114" s="61"/>
      <c r="M114" s="185"/>
      <c r="N114" s="19"/>
      <c r="O114" s="19"/>
      <c r="P114" s="19"/>
      <c r="Q114" s="19"/>
      <c r="R114" s="19"/>
      <c r="S114" s="19"/>
      <c r="T114" s="65"/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40" t="s">
        <v>273</v>
      </c>
      <c r="AU114" s="140" t="s">
        <v>83</v>
      </c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21"/>
    </row>
    <row r="115" spans="1:70" ht="25.5" customHeight="1" x14ac:dyDescent="0.3">
      <c r="A115" s="22"/>
      <c r="B115" s="61"/>
      <c r="C115" s="170" t="s">
        <v>197</v>
      </c>
      <c r="D115" s="170" t="s">
        <v>166</v>
      </c>
      <c r="E115" s="171" t="s">
        <v>666</v>
      </c>
      <c r="F115" s="171" t="s">
        <v>667</v>
      </c>
      <c r="G115" s="172" t="s">
        <v>269</v>
      </c>
      <c r="H115" s="173">
        <v>108.27</v>
      </c>
      <c r="I115" s="174"/>
      <c r="J115" s="175">
        <f>ROUND(I115*H115,2)</f>
        <v>0</v>
      </c>
      <c r="K115" s="176" t="s">
        <v>270</v>
      </c>
      <c r="L115" s="61"/>
      <c r="M115" s="177"/>
      <c r="N115" s="178" t="s">
        <v>44</v>
      </c>
      <c r="O115" s="19"/>
      <c r="P115" s="179">
        <f>O115*H115</f>
        <v>0</v>
      </c>
      <c r="Q115" s="179">
        <v>4.9399999999999999E-3</v>
      </c>
      <c r="R115" s="179">
        <f>Q115*H115</f>
        <v>0.53485379999999993</v>
      </c>
      <c r="S115" s="179">
        <v>0</v>
      </c>
      <c r="T115" s="180">
        <f>S115*H115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182</v>
      </c>
      <c r="AS115" s="19"/>
      <c r="AT115" s="140" t="s">
        <v>166</v>
      </c>
      <c r="AU115" s="140" t="s">
        <v>83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40" t="s">
        <v>81</v>
      </c>
      <c r="BK115" s="181">
        <f>ROUND(I115*H115,2)</f>
        <v>0</v>
      </c>
      <c r="BL115" s="140" t="s">
        <v>182</v>
      </c>
      <c r="BM115" s="140" t="s">
        <v>668</v>
      </c>
      <c r="BN115" s="19"/>
      <c r="BO115" s="19"/>
      <c r="BP115" s="19"/>
      <c r="BQ115" s="19"/>
      <c r="BR115" s="21"/>
    </row>
    <row r="116" spans="1:70" ht="27" customHeight="1" x14ac:dyDescent="0.35">
      <c r="A116" s="22"/>
      <c r="B116" s="26"/>
      <c r="C116" s="144"/>
      <c r="D116" s="207" t="s">
        <v>273</v>
      </c>
      <c r="E116" s="144"/>
      <c r="F116" s="208" t="s">
        <v>669</v>
      </c>
      <c r="G116" s="144"/>
      <c r="H116" s="144"/>
      <c r="I116" s="145"/>
      <c r="J116" s="144"/>
      <c r="K116" s="184"/>
      <c r="L116" s="61"/>
      <c r="M116" s="185"/>
      <c r="N116" s="19"/>
      <c r="O116" s="19"/>
      <c r="P116" s="19"/>
      <c r="Q116" s="19"/>
      <c r="R116" s="19"/>
      <c r="S116" s="19"/>
      <c r="T116" s="65"/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40" t="s">
        <v>273</v>
      </c>
      <c r="AU116" s="140" t="s">
        <v>83</v>
      </c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21"/>
    </row>
    <row r="117" spans="1:70" ht="25.5" customHeight="1" x14ac:dyDescent="0.3">
      <c r="A117" s="22"/>
      <c r="B117" s="61"/>
      <c r="C117" s="170" t="s">
        <v>201</v>
      </c>
      <c r="D117" s="170" t="s">
        <v>166</v>
      </c>
      <c r="E117" s="171" t="s">
        <v>670</v>
      </c>
      <c r="F117" s="171" t="s">
        <v>671</v>
      </c>
      <c r="G117" s="172" t="s">
        <v>269</v>
      </c>
      <c r="H117" s="173">
        <v>108.27</v>
      </c>
      <c r="I117" s="174"/>
      <c r="J117" s="175">
        <f>ROUND(I117*H117,2)</f>
        <v>0</v>
      </c>
      <c r="K117" s="176" t="s">
        <v>270</v>
      </c>
      <c r="L117" s="61"/>
      <c r="M117" s="177"/>
      <c r="N117" s="178" t="s">
        <v>44</v>
      </c>
      <c r="O117" s="19"/>
      <c r="P117" s="179">
        <f>O117*H117</f>
        <v>0</v>
      </c>
      <c r="Q117" s="179">
        <v>2.1000000000000001E-2</v>
      </c>
      <c r="R117" s="179">
        <f>Q117*H117</f>
        <v>2.2736700000000001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182</v>
      </c>
      <c r="AS117" s="19"/>
      <c r="AT117" s="140" t="s">
        <v>166</v>
      </c>
      <c r="AU117" s="140" t="s">
        <v>83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182</v>
      </c>
      <c r="BM117" s="140" t="s">
        <v>672</v>
      </c>
      <c r="BN117" s="19"/>
      <c r="BO117" s="19"/>
      <c r="BP117" s="19"/>
      <c r="BQ117" s="19"/>
      <c r="BR117" s="21"/>
    </row>
    <row r="118" spans="1:70" ht="27" customHeight="1" x14ac:dyDescent="0.35">
      <c r="A118" s="22"/>
      <c r="B118" s="26"/>
      <c r="C118" s="144"/>
      <c r="D118" s="207" t="s">
        <v>273</v>
      </c>
      <c r="E118" s="144"/>
      <c r="F118" s="208" t="s">
        <v>669</v>
      </c>
      <c r="G118" s="144"/>
      <c r="H118" s="144"/>
      <c r="I118" s="145"/>
      <c r="J118" s="144"/>
      <c r="K118" s="184"/>
      <c r="L118" s="61"/>
      <c r="M118" s="185"/>
      <c r="N118" s="19"/>
      <c r="O118" s="19"/>
      <c r="P118" s="19"/>
      <c r="Q118" s="19"/>
      <c r="R118" s="19"/>
      <c r="S118" s="19"/>
      <c r="T118" s="65"/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40" t="s">
        <v>273</v>
      </c>
      <c r="AU118" s="140" t="s">
        <v>83</v>
      </c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21"/>
    </row>
    <row r="119" spans="1:70" ht="25.5" customHeight="1" x14ac:dyDescent="0.3">
      <c r="A119" s="22"/>
      <c r="B119" s="61"/>
      <c r="C119" s="170" t="s">
        <v>207</v>
      </c>
      <c r="D119" s="170" t="s">
        <v>166</v>
      </c>
      <c r="E119" s="171" t="s">
        <v>673</v>
      </c>
      <c r="F119" s="171" t="s">
        <v>674</v>
      </c>
      <c r="G119" s="172" t="s">
        <v>269</v>
      </c>
      <c r="H119" s="173">
        <v>216.54</v>
      </c>
      <c r="I119" s="174"/>
      <c r="J119" s="175">
        <f>ROUND(I119*H119,2)</f>
        <v>0</v>
      </c>
      <c r="K119" s="176" t="s">
        <v>270</v>
      </c>
      <c r="L119" s="61"/>
      <c r="M119" s="177"/>
      <c r="N119" s="178" t="s">
        <v>44</v>
      </c>
      <c r="O119" s="19"/>
      <c r="P119" s="179">
        <f>O119*H119</f>
        <v>0</v>
      </c>
      <c r="Q119" s="179">
        <v>1.0500000000000001E-2</v>
      </c>
      <c r="R119" s="179">
        <f>Q119*H119</f>
        <v>2.2736700000000001</v>
      </c>
      <c r="S119" s="179">
        <v>0</v>
      </c>
      <c r="T119" s="180">
        <f>S119*H119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40" t="s">
        <v>182</v>
      </c>
      <c r="AS119" s="19"/>
      <c r="AT119" s="140" t="s">
        <v>166</v>
      </c>
      <c r="AU119" s="140" t="s">
        <v>83</v>
      </c>
      <c r="AV119" s="19"/>
      <c r="AW119" s="19"/>
      <c r="AX119" s="19"/>
      <c r="AY119" s="140" t="s">
        <v>163</v>
      </c>
      <c r="AZ119" s="19"/>
      <c r="BA119" s="19"/>
      <c r="BB119" s="19"/>
      <c r="BC119" s="19"/>
      <c r="BD119" s="19"/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40" t="s">
        <v>81</v>
      </c>
      <c r="BK119" s="181">
        <f>ROUND(I119*H119,2)</f>
        <v>0</v>
      </c>
      <c r="BL119" s="140" t="s">
        <v>182</v>
      </c>
      <c r="BM119" s="140" t="s">
        <v>675</v>
      </c>
      <c r="BN119" s="19"/>
      <c r="BO119" s="19"/>
      <c r="BP119" s="19"/>
      <c r="BQ119" s="19"/>
      <c r="BR119" s="21"/>
    </row>
    <row r="120" spans="1:70" ht="27" customHeight="1" x14ac:dyDescent="0.35">
      <c r="A120" s="22"/>
      <c r="B120" s="26"/>
      <c r="C120" s="62"/>
      <c r="D120" s="205" t="s">
        <v>273</v>
      </c>
      <c r="E120" s="62"/>
      <c r="F120" s="206" t="s">
        <v>669</v>
      </c>
      <c r="G120" s="62"/>
      <c r="H120" s="62"/>
      <c r="I120" s="118"/>
      <c r="J120" s="62"/>
      <c r="K120" s="119"/>
      <c r="L120" s="61"/>
      <c r="M120" s="75"/>
      <c r="N120" s="19"/>
      <c r="O120" s="19"/>
      <c r="P120" s="19"/>
      <c r="Q120" s="19"/>
      <c r="R120" s="19"/>
      <c r="S120" s="19"/>
      <c r="T120" s="65"/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40" t="s">
        <v>273</v>
      </c>
      <c r="AU120" s="140" t="s">
        <v>83</v>
      </c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21"/>
    </row>
    <row r="121" spans="1:70" ht="13.15" customHeight="1" x14ac:dyDescent="0.35">
      <c r="A121" s="22"/>
      <c r="B121" s="26"/>
      <c r="C121" s="59"/>
      <c r="D121" s="209" t="s">
        <v>280</v>
      </c>
      <c r="E121" s="59"/>
      <c r="F121" s="210" t="s">
        <v>676</v>
      </c>
      <c r="G121" s="59"/>
      <c r="H121" s="211">
        <v>216.54</v>
      </c>
      <c r="I121" s="116"/>
      <c r="J121" s="59"/>
      <c r="K121" s="117"/>
      <c r="L121" s="61"/>
      <c r="M121" s="169"/>
      <c r="N121" s="19"/>
      <c r="O121" s="19"/>
      <c r="P121" s="19"/>
      <c r="Q121" s="19"/>
      <c r="R121" s="19"/>
      <c r="S121" s="19"/>
      <c r="T121" s="65"/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212" t="s">
        <v>280</v>
      </c>
      <c r="AU121" s="212" t="s">
        <v>83</v>
      </c>
      <c r="AV121" s="55" t="s">
        <v>83</v>
      </c>
      <c r="AW121" s="55" t="s">
        <v>12</v>
      </c>
      <c r="AX121" s="55" t="s">
        <v>81</v>
      </c>
      <c r="AY121" s="212" t="s">
        <v>163</v>
      </c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21"/>
    </row>
    <row r="122" spans="1:70" ht="25.5" customHeight="1" x14ac:dyDescent="0.3">
      <c r="A122" s="22"/>
      <c r="B122" s="61"/>
      <c r="C122" s="170" t="s">
        <v>211</v>
      </c>
      <c r="D122" s="170" t="s">
        <v>166</v>
      </c>
      <c r="E122" s="171" t="s">
        <v>677</v>
      </c>
      <c r="F122" s="171" t="s">
        <v>678</v>
      </c>
      <c r="G122" s="172" t="s">
        <v>269</v>
      </c>
      <c r="H122" s="173">
        <v>27.64</v>
      </c>
      <c r="I122" s="174"/>
      <c r="J122" s="175">
        <f>ROUND(I122*H122,2)</f>
        <v>0</v>
      </c>
      <c r="K122" s="176" t="s">
        <v>270</v>
      </c>
      <c r="L122" s="61"/>
      <c r="M122" s="177"/>
      <c r="N122" s="178" t="s">
        <v>44</v>
      </c>
      <c r="O122" s="19"/>
      <c r="P122" s="179">
        <f>O122*H122</f>
        <v>0</v>
      </c>
      <c r="Q122" s="179">
        <v>2.5999999999999998E-4</v>
      </c>
      <c r="R122" s="179">
        <f>Q122*H122</f>
        <v>7.1863999999999999E-3</v>
      </c>
      <c r="S122" s="179">
        <v>0</v>
      </c>
      <c r="T122" s="180">
        <f>S122*H122</f>
        <v>0</v>
      </c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40" t="s">
        <v>182</v>
      </c>
      <c r="AS122" s="19"/>
      <c r="AT122" s="140" t="s">
        <v>166</v>
      </c>
      <c r="AU122" s="140" t="s">
        <v>83</v>
      </c>
      <c r="AV122" s="19"/>
      <c r="AW122" s="19"/>
      <c r="AX122" s="19"/>
      <c r="AY122" s="140" t="s">
        <v>163</v>
      </c>
      <c r="AZ122" s="19"/>
      <c r="BA122" s="19"/>
      <c r="BB122" s="19"/>
      <c r="BC122" s="19"/>
      <c r="BD122" s="19"/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40" t="s">
        <v>81</v>
      </c>
      <c r="BK122" s="181">
        <f>ROUND(I122*H122,2)</f>
        <v>0</v>
      </c>
      <c r="BL122" s="140" t="s">
        <v>182</v>
      </c>
      <c r="BM122" s="140" t="s">
        <v>679</v>
      </c>
      <c r="BN122" s="19"/>
      <c r="BO122" s="19"/>
      <c r="BP122" s="19"/>
      <c r="BQ122" s="19"/>
      <c r="BR122" s="21"/>
    </row>
    <row r="123" spans="1:70" ht="27" customHeight="1" x14ac:dyDescent="0.35">
      <c r="A123" s="22"/>
      <c r="B123" s="26"/>
      <c r="C123" s="144"/>
      <c r="D123" s="207" t="s">
        <v>273</v>
      </c>
      <c r="E123" s="144"/>
      <c r="F123" s="208" t="s">
        <v>680</v>
      </c>
      <c r="G123" s="144"/>
      <c r="H123" s="144"/>
      <c r="I123" s="145"/>
      <c r="J123" s="144"/>
      <c r="K123" s="184"/>
      <c r="L123" s="61"/>
      <c r="M123" s="185"/>
      <c r="N123" s="19"/>
      <c r="O123" s="19"/>
      <c r="P123" s="19"/>
      <c r="Q123" s="19"/>
      <c r="R123" s="19"/>
      <c r="S123" s="19"/>
      <c r="T123" s="65"/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40" t="s">
        <v>273</v>
      </c>
      <c r="AU123" s="140" t="s">
        <v>83</v>
      </c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21"/>
    </row>
    <row r="124" spans="1:70" ht="25.5" customHeight="1" x14ac:dyDescent="0.3">
      <c r="A124" s="22"/>
      <c r="B124" s="61"/>
      <c r="C124" s="170" t="s">
        <v>216</v>
      </c>
      <c r="D124" s="170" t="s">
        <v>166</v>
      </c>
      <c r="E124" s="171" t="s">
        <v>670</v>
      </c>
      <c r="F124" s="171" t="s">
        <v>671</v>
      </c>
      <c r="G124" s="172" t="s">
        <v>269</v>
      </c>
      <c r="H124" s="173">
        <v>27.64</v>
      </c>
      <c r="I124" s="174"/>
      <c r="J124" s="175">
        <f>ROUND(I124*H124,2)</f>
        <v>0</v>
      </c>
      <c r="K124" s="176" t="s">
        <v>270</v>
      </c>
      <c r="L124" s="61"/>
      <c r="M124" s="177"/>
      <c r="N124" s="178" t="s">
        <v>44</v>
      </c>
      <c r="O124" s="19"/>
      <c r="P124" s="179">
        <f>O124*H124</f>
        <v>0</v>
      </c>
      <c r="Q124" s="179">
        <v>2.1000000000000001E-2</v>
      </c>
      <c r="R124" s="179">
        <f>Q124*H124</f>
        <v>0.58044000000000007</v>
      </c>
      <c r="S124" s="179">
        <v>0</v>
      </c>
      <c r="T124" s="180">
        <f>S124*H124</f>
        <v>0</v>
      </c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40" t="s">
        <v>182</v>
      </c>
      <c r="AS124" s="19"/>
      <c r="AT124" s="140" t="s">
        <v>166</v>
      </c>
      <c r="AU124" s="140" t="s">
        <v>83</v>
      </c>
      <c r="AV124" s="19"/>
      <c r="AW124" s="19"/>
      <c r="AX124" s="19"/>
      <c r="AY124" s="140" t="s">
        <v>163</v>
      </c>
      <c r="AZ124" s="19"/>
      <c r="BA124" s="19"/>
      <c r="BB124" s="19"/>
      <c r="BC124" s="19"/>
      <c r="BD124" s="19"/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140" t="s">
        <v>81</v>
      </c>
      <c r="BK124" s="181">
        <f>ROUND(I124*H124,2)</f>
        <v>0</v>
      </c>
      <c r="BL124" s="140" t="s">
        <v>182</v>
      </c>
      <c r="BM124" s="140" t="s">
        <v>681</v>
      </c>
      <c r="BN124" s="19"/>
      <c r="BO124" s="19"/>
      <c r="BP124" s="19"/>
      <c r="BQ124" s="19"/>
      <c r="BR124" s="21"/>
    </row>
    <row r="125" spans="1:70" ht="27" customHeight="1" x14ac:dyDescent="0.35">
      <c r="A125" s="22"/>
      <c r="B125" s="26"/>
      <c r="C125" s="144"/>
      <c r="D125" s="207" t="s">
        <v>273</v>
      </c>
      <c r="E125" s="144"/>
      <c r="F125" s="208" t="s">
        <v>680</v>
      </c>
      <c r="G125" s="144"/>
      <c r="H125" s="144"/>
      <c r="I125" s="145"/>
      <c r="J125" s="144"/>
      <c r="K125" s="184"/>
      <c r="L125" s="61"/>
      <c r="M125" s="185"/>
      <c r="N125" s="19"/>
      <c r="O125" s="19"/>
      <c r="P125" s="19"/>
      <c r="Q125" s="19"/>
      <c r="R125" s="19"/>
      <c r="S125" s="19"/>
      <c r="T125" s="65"/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40" t="s">
        <v>273</v>
      </c>
      <c r="AU125" s="140" t="s">
        <v>83</v>
      </c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21"/>
    </row>
    <row r="126" spans="1:70" ht="25.5" customHeight="1" x14ac:dyDescent="0.3">
      <c r="A126" s="22"/>
      <c r="B126" s="61"/>
      <c r="C126" s="170" t="s">
        <v>220</v>
      </c>
      <c r="D126" s="170" t="s">
        <v>166</v>
      </c>
      <c r="E126" s="171" t="s">
        <v>677</v>
      </c>
      <c r="F126" s="171" t="s">
        <v>678</v>
      </c>
      <c r="G126" s="172" t="s">
        <v>269</v>
      </c>
      <c r="H126" s="173">
        <v>251.489</v>
      </c>
      <c r="I126" s="174"/>
      <c r="J126" s="175">
        <f>ROUND(I126*H126,2)</f>
        <v>0</v>
      </c>
      <c r="K126" s="176" t="s">
        <v>270</v>
      </c>
      <c r="L126" s="61"/>
      <c r="M126" s="177"/>
      <c r="N126" s="178" t="s">
        <v>44</v>
      </c>
      <c r="O126" s="19"/>
      <c r="P126" s="179">
        <f>O126*H126</f>
        <v>0</v>
      </c>
      <c r="Q126" s="179">
        <v>2.5999999999999998E-4</v>
      </c>
      <c r="R126" s="179">
        <f>Q126*H126</f>
        <v>6.5387139999999996E-2</v>
      </c>
      <c r="S126" s="179">
        <v>0</v>
      </c>
      <c r="T126" s="180">
        <f>S126*H126</f>
        <v>0</v>
      </c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40" t="s">
        <v>182</v>
      </c>
      <c r="AS126" s="19"/>
      <c r="AT126" s="140" t="s">
        <v>166</v>
      </c>
      <c r="AU126" s="140" t="s">
        <v>83</v>
      </c>
      <c r="AV126" s="19"/>
      <c r="AW126" s="19"/>
      <c r="AX126" s="19"/>
      <c r="AY126" s="140" t="s">
        <v>163</v>
      </c>
      <c r="AZ126" s="19"/>
      <c r="BA126" s="19"/>
      <c r="BB126" s="19"/>
      <c r="BC126" s="19"/>
      <c r="BD126" s="19"/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140" t="s">
        <v>81</v>
      </c>
      <c r="BK126" s="181">
        <f>ROUND(I126*H126,2)</f>
        <v>0</v>
      </c>
      <c r="BL126" s="140" t="s">
        <v>182</v>
      </c>
      <c r="BM126" s="140" t="s">
        <v>682</v>
      </c>
      <c r="BN126" s="19"/>
      <c r="BO126" s="19"/>
      <c r="BP126" s="19"/>
      <c r="BQ126" s="19"/>
      <c r="BR126" s="21"/>
    </row>
    <row r="127" spans="1:70" ht="27" customHeight="1" x14ac:dyDescent="0.35">
      <c r="A127" s="22"/>
      <c r="B127" s="26"/>
      <c r="C127" s="144"/>
      <c r="D127" s="207" t="s">
        <v>273</v>
      </c>
      <c r="E127" s="144"/>
      <c r="F127" s="208" t="s">
        <v>683</v>
      </c>
      <c r="G127" s="144"/>
      <c r="H127" s="144"/>
      <c r="I127" s="145"/>
      <c r="J127" s="144"/>
      <c r="K127" s="184"/>
      <c r="L127" s="61"/>
      <c r="M127" s="185"/>
      <c r="N127" s="19"/>
      <c r="O127" s="19"/>
      <c r="P127" s="19"/>
      <c r="Q127" s="19"/>
      <c r="R127" s="19"/>
      <c r="S127" s="19"/>
      <c r="T127" s="65"/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40" t="s">
        <v>273</v>
      </c>
      <c r="AU127" s="140" t="s">
        <v>83</v>
      </c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21"/>
    </row>
    <row r="128" spans="1:70" ht="25.5" customHeight="1" x14ac:dyDescent="0.3">
      <c r="A128" s="22"/>
      <c r="B128" s="61"/>
      <c r="C128" s="170" t="s">
        <v>224</v>
      </c>
      <c r="D128" s="170" t="s">
        <v>166</v>
      </c>
      <c r="E128" s="171" t="s">
        <v>684</v>
      </c>
      <c r="F128" s="171" t="s">
        <v>685</v>
      </c>
      <c r="G128" s="172" t="s">
        <v>269</v>
      </c>
      <c r="H128" s="173">
        <v>251.489</v>
      </c>
      <c r="I128" s="174"/>
      <c r="J128" s="175">
        <f>ROUND(I128*H128,2)</f>
        <v>0</v>
      </c>
      <c r="K128" s="176" t="s">
        <v>270</v>
      </c>
      <c r="L128" s="61"/>
      <c r="M128" s="177"/>
      <c r="N128" s="178" t="s">
        <v>44</v>
      </c>
      <c r="O128" s="19"/>
      <c r="P128" s="179">
        <f>O128*H128</f>
        <v>0</v>
      </c>
      <c r="Q128" s="179">
        <v>1.103E-2</v>
      </c>
      <c r="R128" s="179">
        <f>Q128*H128</f>
        <v>2.7739236699999998</v>
      </c>
      <c r="S128" s="179">
        <v>0</v>
      </c>
      <c r="T128" s="180">
        <f>S128*H128</f>
        <v>0</v>
      </c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40" t="s">
        <v>182</v>
      </c>
      <c r="AS128" s="19"/>
      <c r="AT128" s="140" t="s">
        <v>166</v>
      </c>
      <c r="AU128" s="140" t="s">
        <v>83</v>
      </c>
      <c r="AV128" s="19"/>
      <c r="AW128" s="19"/>
      <c r="AX128" s="19"/>
      <c r="AY128" s="140" t="s">
        <v>163</v>
      </c>
      <c r="AZ128" s="19"/>
      <c r="BA128" s="19"/>
      <c r="BB128" s="19"/>
      <c r="BC128" s="19"/>
      <c r="BD128" s="19"/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140" t="s">
        <v>81</v>
      </c>
      <c r="BK128" s="181">
        <f>ROUND(I128*H128,2)</f>
        <v>0</v>
      </c>
      <c r="BL128" s="140" t="s">
        <v>182</v>
      </c>
      <c r="BM128" s="140" t="s">
        <v>686</v>
      </c>
      <c r="BN128" s="19"/>
      <c r="BO128" s="19"/>
      <c r="BP128" s="19"/>
      <c r="BQ128" s="19"/>
      <c r="BR128" s="21"/>
    </row>
    <row r="129" spans="1:70" ht="27" customHeight="1" x14ac:dyDescent="0.35">
      <c r="A129" s="22"/>
      <c r="B129" s="26"/>
      <c r="C129" s="144"/>
      <c r="D129" s="207" t="s">
        <v>273</v>
      </c>
      <c r="E129" s="144"/>
      <c r="F129" s="208" t="s">
        <v>683</v>
      </c>
      <c r="G129" s="144"/>
      <c r="H129" s="144"/>
      <c r="I129" s="145"/>
      <c r="J129" s="144"/>
      <c r="K129" s="184"/>
      <c r="L129" s="61"/>
      <c r="M129" s="185"/>
      <c r="N129" s="19"/>
      <c r="O129" s="19"/>
      <c r="P129" s="19"/>
      <c r="Q129" s="19"/>
      <c r="R129" s="19"/>
      <c r="S129" s="19"/>
      <c r="T129" s="65"/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40" t="s">
        <v>273</v>
      </c>
      <c r="AU129" s="140" t="s">
        <v>83</v>
      </c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21"/>
    </row>
    <row r="130" spans="1:70" ht="38.25" customHeight="1" x14ac:dyDescent="0.3">
      <c r="A130" s="22"/>
      <c r="B130" s="61"/>
      <c r="C130" s="170" t="s">
        <v>16</v>
      </c>
      <c r="D130" s="170" t="s">
        <v>166</v>
      </c>
      <c r="E130" s="171" t="s">
        <v>687</v>
      </c>
      <c r="F130" s="171" t="s">
        <v>688</v>
      </c>
      <c r="G130" s="172" t="s">
        <v>269</v>
      </c>
      <c r="H130" s="173">
        <v>251.489</v>
      </c>
      <c r="I130" s="174"/>
      <c r="J130" s="175">
        <f>ROUND(I130*H130,2)</f>
        <v>0</v>
      </c>
      <c r="K130" s="176" t="s">
        <v>270</v>
      </c>
      <c r="L130" s="61"/>
      <c r="M130" s="177"/>
      <c r="N130" s="178" t="s">
        <v>44</v>
      </c>
      <c r="O130" s="19"/>
      <c r="P130" s="179">
        <f>O130*H130</f>
        <v>0</v>
      </c>
      <c r="Q130" s="179">
        <v>5.5199999999999997E-3</v>
      </c>
      <c r="R130" s="179">
        <f>Q130*H130</f>
        <v>1.3882192799999999</v>
      </c>
      <c r="S130" s="179">
        <v>0</v>
      </c>
      <c r="T130" s="180">
        <f>S130*H130</f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40" t="s">
        <v>182</v>
      </c>
      <c r="AS130" s="19"/>
      <c r="AT130" s="140" t="s">
        <v>166</v>
      </c>
      <c r="AU130" s="140" t="s">
        <v>83</v>
      </c>
      <c r="AV130" s="19"/>
      <c r="AW130" s="19"/>
      <c r="AX130" s="19"/>
      <c r="AY130" s="140" t="s">
        <v>163</v>
      </c>
      <c r="AZ130" s="19"/>
      <c r="BA130" s="19"/>
      <c r="BB130" s="19"/>
      <c r="BC130" s="19"/>
      <c r="BD130" s="19"/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140" t="s">
        <v>81</v>
      </c>
      <c r="BK130" s="181">
        <f>ROUND(I130*H130,2)</f>
        <v>0</v>
      </c>
      <c r="BL130" s="140" t="s">
        <v>182</v>
      </c>
      <c r="BM130" s="140" t="s">
        <v>689</v>
      </c>
      <c r="BN130" s="19"/>
      <c r="BO130" s="19"/>
      <c r="BP130" s="19"/>
      <c r="BQ130" s="19"/>
      <c r="BR130" s="21"/>
    </row>
    <row r="131" spans="1:70" ht="27" customHeight="1" x14ac:dyDescent="0.35">
      <c r="A131" s="22"/>
      <c r="B131" s="26"/>
      <c r="C131" s="144"/>
      <c r="D131" s="207" t="s">
        <v>273</v>
      </c>
      <c r="E131" s="144"/>
      <c r="F131" s="208" t="s">
        <v>683</v>
      </c>
      <c r="G131" s="144"/>
      <c r="H131" s="144"/>
      <c r="I131" s="145"/>
      <c r="J131" s="144"/>
      <c r="K131" s="184"/>
      <c r="L131" s="61"/>
      <c r="M131" s="185"/>
      <c r="N131" s="19"/>
      <c r="O131" s="19"/>
      <c r="P131" s="19"/>
      <c r="Q131" s="19"/>
      <c r="R131" s="19"/>
      <c r="S131" s="19"/>
      <c r="T131" s="65"/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40" t="s">
        <v>273</v>
      </c>
      <c r="AU131" s="140" t="s">
        <v>83</v>
      </c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21"/>
    </row>
    <row r="132" spans="1:70" ht="25.5" customHeight="1" x14ac:dyDescent="0.3">
      <c r="A132" s="22"/>
      <c r="B132" s="61"/>
      <c r="C132" s="170" t="s">
        <v>233</v>
      </c>
      <c r="D132" s="170" t="s">
        <v>166</v>
      </c>
      <c r="E132" s="171" t="s">
        <v>690</v>
      </c>
      <c r="F132" s="171" t="s">
        <v>691</v>
      </c>
      <c r="G132" s="172" t="s">
        <v>269</v>
      </c>
      <c r="H132" s="173">
        <v>174.84399999999999</v>
      </c>
      <c r="I132" s="174"/>
      <c r="J132" s="175">
        <f>ROUND(I132*H132,2)</f>
        <v>0</v>
      </c>
      <c r="K132" s="176" t="s">
        <v>270</v>
      </c>
      <c r="L132" s="61"/>
      <c r="M132" s="177"/>
      <c r="N132" s="178" t="s">
        <v>44</v>
      </c>
      <c r="O132" s="19"/>
      <c r="P132" s="179">
        <f>O132*H132</f>
        <v>0</v>
      </c>
      <c r="Q132" s="179">
        <v>2.4000000000000001E-4</v>
      </c>
      <c r="R132" s="179">
        <f>Q132*H132</f>
        <v>4.1962560000000003E-2</v>
      </c>
      <c r="S132" s="179">
        <v>0</v>
      </c>
      <c r="T132" s="180">
        <f>S132*H132</f>
        <v>0</v>
      </c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40" t="s">
        <v>182</v>
      </c>
      <c r="AS132" s="19"/>
      <c r="AT132" s="140" t="s">
        <v>166</v>
      </c>
      <c r="AU132" s="140" t="s">
        <v>83</v>
      </c>
      <c r="AV132" s="19"/>
      <c r="AW132" s="19"/>
      <c r="AX132" s="19"/>
      <c r="AY132" s="140" t="s">
        <v>163</v>
      </c>
      <c r="AZ132" s="19"/>
      <c r="BA132" s="19"/>
      <c r="BB132" s="19"/>
      <c r="BC132" s="19"/>
      <c r="BD132" s="19"/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140" t="s">
        <v>81</v>
      </c>
      <c r="BK132" s="181">
        <f>ROUND(I132*H132,2)</f>
        <v>0</v>
      </c>
      <c r="BL132" s="140" t="s">
        <v>182</v>
      </c>
      <c r="BM132" s="140" t="s">
        <v>692</v>
      </c>
      <c r="BN132" s="19"/>
      <c r="BO132" s="19"/>
      <c r="BP132" s="19"/>
      <c r="BQ132" s="19"/>
      <c r="BR132" s="21"/>
    </row>
    <row r="133" spans="1:70" ht="25.5" customHeight="1" x14ac:dyDescent="0.3">
      <c r="A133" s="22"/>
      <c r="B133" s="61"/>
      <c r="C133" s="170" t="s">
        <v>237</v>
      </c>
      <c r="D133" s="170" t="s">
        <v>166</v>
      </c>
      <c r="E133" s="171" t="s">
        <v>693</v>
      </c>
      <c r="F133" s="171" t="s">
        <v>694</v>
      </c>
      <c r="G133" s="172" t="s">
        <v>268</v>
      </c>
      <c r="H133" s="173">
        <v>1</v>
      </c>
      <c r="I133" s="174"/>
      <c r="J133" s="175">
        <f>ROUND(I133*H133,2)</f>
        <v>0</v>
      </c>
      <c r="K133" s="194"/>
      <c r="L133" s="61"/>
      <c r="M133" s="177"/>
      <c r="N133" s="178" t="s">
        <v>44</v>
      </c>
      <c r="O133" s="19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182</v>
      </c>
      <c r="AS133" s="19"/>
      <c r="AT133" s="140" t="s">
        <v>166</v>
      </c>
      <c r="AU133" s="140" t="s">
        <v>83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40" t="s">
        <v>81</v>
      </c>
      <c r="BK133" s="181">
        <f>ROUND(I133*H133,2)</f>
        <v>0</v>
      </c>
      <c r="BL133" s="140" t="s">
        <v>182</v>
      </c>
      <c r="BM133" s="140" t="s">
        <v>695</v>
      </c>
      <c r="BN133" s="19"/>
      <c r="BO133" s="19"/>
      <c r="BP133" s="19"/>
      <c r="BQ133" s="19"/>
      <c r="BR133" s="21"/>
    </row>
    <row r="134" spans="1:70" ht="29.85" customHeight="1" x14ac:dyDescent="0.3">
      <c r="A134" s="22"/>
      <c r="B134" s="26"/>
      <c r="C134" s="144"/>
      <c r="D134" s="182" t="s">
        <v>72</v>
      </c>
      <c r="E134" s="143" t="s">
        <v>327</v>
      </c>
      <c r="F134" s="143" t="s">
        <v>328</v>
      </c>
      <c r="G134" s="144"/>
      <c r="H134" s="144"/>
      <c r="I134" s="145"/>
      <c r="J134" s="183">
        <f>BK134</f>
        <v>0</v>
      </c>
      <c r="K134" s="184"/>
      <c r="L134" s="61"/>
      <c r="M134" s="185"/>
      <c r="N134" s="19"/>
      <c r="O134" s="19"/>
      <c r="P134" s="162">
        <f>SUM(P135:P156)</f>
        <v>0</v>
      </c>
      <c r="Q134" s="19"/>
      <c r="R134" s="162">
        <f>SUM(R135:R156)</f>
        <v>56.662790989999998</v>
      </c>
      <c r="S134" s="19"/>
      <c r="T134" s="163">
        <f>SUM(T135:T156)</f>
        <v>0</v>
      </c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59" t="s">
        <v>81</v>
      </c>
      <c r="AS134" s="19"/>
      <c r="AT134" s="164" t="s">
        <v>72</v>
      </c>
      <c r="AU134" s="164" t="s">
        <v>81</v>
      </c>
      <c r="AV134" s="19"/>
      <c r="AW134" s="19"/>
      <c r="AX134" s="19"/>
      <c r="AY134" s="159" t="s">
        <v>163</v>
      </c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65">
        <f>SUM(BK135:BK156)</f>
        <v>0</v>
      </c>
      <c r="BL134" s="19"/>
      <c r="BM134" s="19"/>
      <c r="BN134" s="19"/>
      <c r="BO134" s="19"/>
      <c r="BP134" s="19"/>
      <c r="BQ134" s="19"/>
      <c r="BR134" s="21"/>
    </row>
    <row r="135" spans="1:70" ht="25.5" customHeight="1" x14ac:dyDescent="0.3">
      <c r="A135" s="22"/>
      <c r="B135" s="61"/>
      <c r="C135" s="170" t="s">
        <v>238</v>
      </c>
      <c r="D135" s="170" t="s">
        <v>166</v>
      </c>
      <c r="E135" s="171" t="s">
        <v>696</v>
      </c>
      <c r="F135" s="171" t="s">
        <v>697</v>
      </c>
      <c r="G135" s="172" t="s">
        <v>274</v>
      </c>
      <c r="H135" s="173">
        <v>1.28</v>
      </c>
      <c r="I135" s="174"/>
      <c r="J135" s="175">
        <f>ROUND(I135*H135,2)</f>
        <v>0</v>
      </c>
      <c r="K135" s="176" t="s">
        <v>270</v>
      </c>
      <c r="L135" s="61"/>
      <c r="M135" s="177"/>
      <c r="N135" s="178" t="s">
        <v>44</v>
      </c>
      <c r="O135" s="19"/>
      <c r="P135" s="179">
        <f>O135*H135</f>
        <v>0</v>
      </c>
      <c r="Q135" s="179">
        <v>2.45329</v>
      </c>
      <c r="R135" s="179">
        <f>Q135*H135</f>
        <v>3.1402112</v>
      </c>
      <c r="S135" s="179">
        <v>0</v>
      </c>
      <c r="T135" s="180">
        <f>S135*H135</f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182</v>
      </c>
      <c r="AS135" s="19"/>
      <c r="AT135" s="140" t="s">
        <v>166</v>
      </c>
      <c r="AU135" s="140" t="s">
        <v>83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40" t="s">
        <v>81</v>
      </c>
      <c r="BK135" s="181">
        <f>ROUND(I135*H135,2)</f>
        <v>0</v>
      </c>
      <c r="BL135" s="140" t="s">
        <v>182</v>
      </c>
      <c r="BM135" s="140" t="s">
        <v>698</v>
      </c>
      <c r="BN135" s="19"/>
      <c r="BO135" s="19"/>
      <c r="BP135" s="19"/>
      <c r="BQ135" s="19"/>
      <c r="BR135" s="21"/>
    </row>
    <row r="136" spans="1:70" ht="40.5" customHeight="1" x14ac:dyDescent="0.35">
      <c r="A136" s="22"/>
      <c r="B136" s="26"/>
      <c r="C136" s="144"/>
      <c r="D136" s="207" t="s">
        <v>273</v>
      </c>
      <c r="E136" s="144"/>
      <c r="F136" s="208" t="s">
        <v>699</v>
      </c>
      <c r="G136" s="144"/>
      <c r="H136" s="144"/>
      <c r="I136" s="145"/>
      <c r="J136" s="144"/>
      <c r="K136" s="184"/>
      <c r="L136" s="61"/>
      <c r="M136" s="185"/>
      <c r="N136" s="19"/>
      <c r="O136" s="19"/>
      <c r="P136" s="19"/>
      <c r="Q136" s="19"/>
      <c r="R136" s="19"/>
      <c r="S136" s="19"/>
      <c r="T136" s="65"/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40" t="s">
        <v>273</v>
      </c>
      <c r="AU136" s="140" t="s">
        <v>83</v>
      </c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21"/>
    </row>
    <row r="137" spans="1:70" ht="38.25" customHeight="1" x14ac:dyDescent="0.3">
      <c r="A137" s="22"/>
      <c r="B137" s="61"/>
      <c r="C137" s="170" t="s">
        <v>242</v>
      </c>
      <c r="D137" s="170" t="s">
        <v>166</v>
      </c>
      <c r="E137" s="171" t="s">
        <v>700</v>
      </c>
      <c r="F137" s="171" t="s">
        <v>701</v>
      </c>
      <c r="G137" s="172" t="s">
        <v>274</v>
      </c>
      <c r="H137" s="173">
        <v>1.28</v>
      </c>
      <c r="I137" s="174"/>
      <c r="J137" s="175">
        <f>ROUND(I137*H137,2)</f>
        <v>0</v>
      </c>
      <c r="K137" s="176" t="s">
        <v>270</v>
      </c>
      <c r="L137" s="61"/>
      <c r="M137" s="177"/>
      <c r="N137" s="178" t="s">
        <v>44</v>
      </c>
      <c r="O137" s="19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182</v>
      </c>
      <c r="AS137" s="19"/>
      <c r="AT137" s="140" t="s">
        <v>166</v>
      </c>
      <c r="AU137" s="140" t="s">
        <v>83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40" t="s">
        <v>81</v>
      </c>
      <c r="BK137" s="181">
        <f>ROUND(I137*H137,2)</f>
        <v>0</v>
      </c>
      <c r="BL137" s="140" t="s">
        <v>182</v>
      </c>
      <c r="BM137" s="140" t="s">
        <v>702</v>
      </c>
      <c r="BN137" s="19"/>
      <c r="BO137" s="19"/>
      <c r="BP137" s="19"/>
      <c r="BQ137" s="19"/>
      <c r="BR137" s="21"/>
    </row>
    <row r="138" spans="1:70" ht="27" customHeight="1" x14ac:dyDescent="0.35">
      <c r="A138" s="22"/>
      <c r="B138" s="26"/>
      <c r="C138" s="144"/>
      <c r="D138" s="207" t="s">
        <v>273</v>
      </c>
      <c r="E138" s="144"/>
      <c r="F138" s="208" t="s">
        <v>703</v>
      </c>
      <c r="G138" s="144"/>
      <c r="H138" s="144"/>
      <c r="I138" s="145"/>
      <c r="J138" s="144"/>
      <c r="K138" s="184"/>
      <c r="L138" s="61"/>
      <c r="M138" s="185"/>
      <c r="N138" s="19"/>
      <c r="O138" s="19"/>
      <c r="P138" s="19"/>
      <c r="Q138" s="19"/>
      <c r="R138" s="19"/>
      <c r="S138" s="19"/>
      <c r="T138" s="65"/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40" t="s">
        <v>273</v>
      </c>
      <c r="AU138" s="140" t="s">
        <v>83</v>
      </c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21"/>
    </row>
    <row r="139" spans="1:70" ht="25.5" customHeight="1" x14ac:dyDescent="0.3">
      <c r="A139" s="22"/>
      <c r="B139" s="61"/>
      <c r="C139" s="170" t="s">
        <v>246</v>
      </c>
      <c r="D139" s="170" t="s">
        <v>166</v>
      </c>
      <c r="E139" s="171" t="s">
        <v>330</v>
      </c>
      <c r="F139" s="171" t="s">
        <v>331</v>
      </c>
      <c r="G139" s="172" t="s">
        <v>274</v>
      </c>
      <c r="H139" s="173">
        <v>1.39</v>
      </c>
      <c r="I139" s="174"/>
      <c r="J139" s="175">
        <f>ROUND(I139*H139,2)</f>
        <v>0</v>
      </c>
      <c r="K139" s="176" t="s">
        <v>270</v>
      </c>
      <c r="L139" s="61"/>
      <c r="M139" s="177"/>
      <c r="N139" s="178" t="s">
        <v>44</v>
      </c>
      <c r="O139" s="19"/>
      <c r="P139" s="179">
        <f>O139*H139</f>
        <v>0</v>
      </c>
      <c r="Q139" s="179">
        <v>2.45329</v>
      </c>
      <c r="R139" s="179">
        <f>Q139*H139</f>
        <v>3.4100730999999995</v>
      </c>
      <c r="S139" s="179">
        <v>0</v>
      </c>
      <c r="T139" s="180">
        <f>S139*H139</f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40" t="s">
        <v>182</v>
      </c>
      <c r="AS139" s="19"/>
      <c r="AT139" s="140" t="s">
        <v>166</v>
      </c>
      <c r="AU139" s="140" t="s">
        <v>83</v>
      </c>
      <c r="AV139" s="19"/>
      <c r="AW139" s="19"/>
      <c r="AX139" s="19"/>
      <c r="AY139" s="140" t="s">
        <v>163</v>
      </c>
      <c r="AZ139" s="19"/>
      <c r="BA139" s="19"/>
      <c r="BB139" s="19"/>
      <c r="BC139" s="19"/>
      <c r="BD139" s="19"/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140" t="s">
        <v>81</v>
      </c>
      <c r="BK139" s="181">
        <f>ROUND(I139*H139,2)</f>
        <v>0</v>
      </c>
      <c r="BL139" s="140" t="s">
        <v>182</v>
      </c>
      <c r="BM139" s="140" t="s">
        <v>704</v>
      </c>
      <c r="BN139" s="19"/>
      <c r="BO139" s="19"/>
      <c r="BP139" s="19"/>
      <c r="BQ139" s="19"/>
      <c r="BR139" s="21"/>
    </row>
    <row r="140" spans="1:70" ht="27" customHeight="1" x14ac:dyDescent="0.35">
      <c r="A140" s="22"/>
      <c r="B140" s="26"/>
      <c r="C140" s="144"/>
      <c r="D140" s="207" t="s">
        <v>273</v>
      </c>
      <c r="E140" s="144"/>
      <c r="F140" s="208" t="s">
        <v>703</v>
      </c>
      <c r="G140" s="144"/>
      <c r="H140" s="144"/>
      <c r="I140" s="145"/>
      <c r="J140" s="144"/>
      <c r="K140" s="184"/>
      <c r="L140" s="61"/>
      <c r="M140" s="185"/>
      <c r="N140" s="19"/>
      <c r="O140" s="19"/>
      <c r="P140" s="19"/>
      <c r="Q140" s="19"/>
      <c r="R140" s="19"/>
      <c r="S140" s="19"/>
      <c r="T140" s="65"/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40" t="s">
        <v>273</v>
      </c>
      <c r="AU140" s="140" t="s">
        <v>83</v>
      </c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21"/>
    </row>
    <row r="141" spans="1:70" ht="38.25" customHeight="1" x14ac:dyDescent="0.3">
      <c r="A141" s="22"/>
      <c r="B141" s="61"/>
      <c r="C141" s="170" t="s">
        <v>15</v>
      </c>
      <c r="D141" s="170" t="s">
        <v>166</v>
      </c>
      <c r="E141" s="171" t="s">
        <v>335</v>
      </c>
      <c r="F141" s="171" t="s">
        <v>336</v>
      </c>
      <c r="G141" s="172" t="s">
        <v>274</v>
      </c>
      <c r="H141" s="173">
        <v>1.39</v>
      </c>
      <c r="I141" s="174"/>
      <c r="J141" s="175">
        <f>ROUND(I141*H141,2)</f>
        <v>0</v>
      </c>
      <c r="K141" s="176" t="s">
        <v>270</v>
      </c>
      <c r="L141" s="61"/>
      <c r="M141" s="177"/>
      <c r="N141" s="178" t="s">
        <v>44</v>
      </c>
      <c r="O141" s="19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40" t="s">
        <v>182</v>
      </c>
      <c r="AS141" s="19"/>
      <c r="AT141" s="140" t="s">
        <v>166</v>
      </c>
      <c r="AU141" s="140" t="s">
        <v>83</v>
      </c>
      <c r="AV141" s="19"/>
      <c r="AW141" s="19"/>
      <c r="AX141" s="19"/>
      <c r="AY141" s="140" t="s">
        <v>163</v>
      </c>
      <c r="AZ141" s="19"/>
      <c r="BA141" s="19"/>
      <c r="BB141" s="19"/>
      <c r="BC141" s="19"/>
      <c r="BD141" s="19"/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40" t="s">
        <v>81</v>
      </c>
      <c r="BK141" s="181">
        <f>ROUND(I141*H141,2)</f>
        <v>0</v>
      </c>
      <c r="BL141" s="140" t="s">
        <v>182</v>
      </c>
      <c r="BM141" s="140" t="s">
        <v>705</v>
      </c>
      <c r="BN141" s="19"/>
      <c r="BO141" s="19"/>
      <c r="BP141" s="19"/>
      <c r="BQ141" s="19"/>
      <c r="BR141" s="21"/>
    </row>
    <row r="142" spans="1:70" ht="27" customHeight="1" x14ac:dyDescent="0.35">
      <c r="A142" s="22"/>
      <c r="B142" s="26"/>
      <c r="C142" s="144"/>
      <c r="D142" s="207" t="s">
        <v>273</v>
      </c>
      <c r="E142" s="144"/>
      <c r="F142" s="208" t="s">
        <v>703</v>
      </c>
      <c r="G142" s="144"/>
      <c r="H142" s="144"/>
      <c r="I142" s="145"/>
      <c r="J142" s="144"/>
      <c r="K142" s="184"/>
      <c r="L142" s="61"/>
      <c r="M142" s="185"/>
      <c r="N142" s="19"/>
      <c r="O142" s="19"/>
      <c r="P142" s="19"/>
      <c r="Q142" s="19"/>
      <c r="R142" s="19"/>
      <c r="S142" s="19"/>
      <c r="T142" s="65"/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40" t="s">
        <v>273</v>
      </c>
      <c r="AU142" s="140" t="s">
        <v>83</v>
      </c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70" t="s">
        <v>252</v>
      </c>
      <c r="D143" s="170" t="s">
        <v>166</v>
      </c>
      <c r="E143" s="171" t="s">
        <v>397</v>
      </c>
      <c r="F143" s="171" t="s">
        <v>398</v>
      </c>
      <c r="G143" s="172" t="s">
        <v>269</v>
      </c>
      <c r="H143" s="173">
        <v>2.13</v>
      </c>
      <c r="I143" s="174"/>
      <c r="J143" s="175">
        <f>ROUND(I143*H143,2)</f>
        <v>0</v>
      </c>
      <c r="K143" s="176" t="s">
        <v>270</v>
      </c>
      <c r="L143" s="61"/>
      <c r="M143" s="177"/>
      <c r="N143" s="178" t="s">
        <v>44</v>
      </c>
      <c r="O143" s="19"/>
      <c r="P143" s="179">
        <f>O143*H143</f>
        <v>0</v>
      </c>
      <c r="Q143" s="179">
        <v>1.3520000000000001E-2</v>
      </c>
      <c r="R143" s="179">
        <f>Q143*H143</f>
        <v>2.87976E-2</v>
      </c>
      <c r="S143" s="179">
        <v>0</v>
      </c>
      <c r="T143" s="180">
        <f>S143*H143</f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182</v>
      </c>
      <c r="AS143" s="19"/>
      <c r="AT143" s="140" t="s">
        <v>166</v>
      </c>
      <c r="AU143" s="140" t="s">
        <v>83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140" t="s">
        <v>81</v>
      </c>
      <c r="BK143" s="181">
        <f>ROUND(I143*H143,2)</f>
        <v>0</v>
      </c>
      <c r="BL143" s="140" t="s">
        <v>182</v>
      </c>
      <c r="BM143" s="140" t="s">
        <v>706</v>
      </c>
      <c r="BN143" s="19"/>
      <c r="BO143" s="19"/>
      <c r="BP143" s="19"/>
      <c r="BQ143" s="19"/>
      <c r="BR143" s="21"/>
    </row>
    <row r="144" spans="1:70" ht="27" customHeight="1" x14ac:dyDescent="0.35">
      <c r="A144" s="22"/>
      <c r="B144" s="26"/>
      <c r="C144" s="144"/>
      <c r="D144" s="207" t="s">
        <v>273</v>
      </c>
      <c r="E144" s="144"/>
      <c r="F144" s="208" t="s">
        <v>703</v>
      </c>
      <c r="G144" s="144"/>
      <c r="H144" s="144"/>
      <c r="I144" s="145"/>
      <c r="J144" s="144"/>
      <c r="K144" s="184"/>
      <c r="L144" s="61"/>
      <c r="M144" s="185"/>
      <c r="N144" s="19"/>
      <c r="O144" s="19"/>
      <c r="P144" s="19"/>
      <c r="Q144" s="19"/>
      <c r="R144" s="19"/>
      <c r="S144" s="19"/>
      <c r="T144" s="65"/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40" t="s">
        <v>273</v>
      </c>
      <c r="AU144" s="140" t="s">
        <v>83</v>
      </c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21"/>
    </row>
    <row r="145" spans="1:70" ht="16.5" customHeight="1" x14ac:dyDescent="0.3">
      <c r="A145" s="22"/>
      <c r="B145" s="61"/>
      <c r="C145" s="170" t="s">
        <v>258</v>
      </c>
      <c r="D145" s="170" t="s">
        <v>166</v>
      </c>
      <c r="E145" s="171" t="s">
        <v>399</v>
      </c>
      <c r="F145" s="171" t="s">
        <v>400</v>
      </c>
      <c r="G145" s="172" t="s">
        <v>269</v>
      </c>
      <c r="H145" s="173">
        <v>2.13</v>
      </c>
      <c r="I145" s="174"/>
      <c r="J145" s="175">
        <f>ROUND(I145*H145,2)</f>
        <v>0</v>
      </c>
      <c r="K145" s="176" t="s">
        <v>270</v>
      </c>
      <c r="L145" s="61"/>
      <c r="M145" s="177"/>
      <c r="N145" s="178" t="s">
        <v>44</v>
      </c>
      <c r="O145" s="19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40" t="s">
        <v>182</v>
      </c>
      <c r="AS145" s="19"/>
      <c r="AT145" s="140" t="s">
        <v>166</v>
      </c>
      <c r="AU145" s="140" t="s">
        <v>83</v>
      </c>
      <c r="AV145" s="19"/>
      <c r="AW145" s="19"/>
      <c r="AX145" s="19"/>
      <c r="AY145" s="140" t="s">
        <v>163</v>
      </c>
      <c r="AZ145" s="19"/>
      <c r="BA145" s="19"/>
      <c r="BB145" s="19"/>
      <c r="BC145" s="19"/>
      <c r="BD145" s="19"/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140" t="s">
        <v>81</v>
      </c>
      <c r="BK145" s="181">
        <f>ROUND(I145*H145,2)</f>
        <v>0</v>
      </c>
      <c r="BL145" s="140" t="s">
        <v>182</v>
      </c>
      <c r="BM145" s="140" t="s">
        <v>707</v>
      </c>
      <c r="BN145" s="19"/>
      <c r="BO145" s="19"/>
      <c r="BP145" s="19"/>
      <c r="BQ145" s="19"/>
      <c r="BR145" s="21"/>
    </row>
    <row r="146" spans="1:70" ht="16.5" customHeight="1" x14ac:dyDescent="0.3">
      <c r="A146" s="22"/>
      <c r="B146" s="61"/>
      <c r="C146" s="170" t="s">
        <v>287</v>
      </c>
      <c r="D146" s="170" t="s">
        <v>166</v>
      </c>
      <c r="E146" s="171" t="s">
        <v>338</v>
      </c>
      <c r="F146" s="171" t="s">
        <v>339</v>
      </c>
      <c r="G146" s="172" t="s">
        <v>272</v>
      </c>
      <c r="H146" s="173">
        <v>0.13100000000000001</v>
      </c>
      <c r="I146" s="174"/>
      <c r="J146" s="175">
        <f>ROUND(I146*H146,2)</f>
        <v>0</v>
      </c>
      <c r="K146" s="176" t="s">
        <v>270</v>
      </c>
      <c r="L146" s="61"/>
      <c r="M146" s="177"/>
      <c r="N146" s="178" t="s">
        <v>44</v>
      </c>
      <c r="O146" s="19"/>
      <c r="P146" s="179">
        <f>O146*H146</f>
        <v>0</v>
      </c>
      <c r="Q146" s="179">
        <v>1.0525899999999999</v>
      </c>
      <c r="R146" s="179">
        <f>Q146*H146</f>
        <v>0.13788929</v>
      </c>
      <c r="S146" s="179">
        <v>0</v>
      </c>
      <c r="T146" s="180">
        <f>S146*H146</f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182</v>
      </c>
      <c r="AS146" s="19"/>
      <c r="AT146" s="140" t="s">
        <v>166</v>
      </c>
      <c r="AU146" s="140" t="s">
        <v>83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140" t="s">
        <v>81</v>
      </c>
      <c r="BK146" s="181">
        <f>ROUND(I146*H146,2)</f>
        <v>0</v>
      </c>
      <c r="BL146" s="140" t="s">
        <v>182</v>
      </c>
      <c r="BM146" s="140" t="s">
        <v>708</v>
      </c>
      <c r="BN146" s="19"/>
      <c r="BO146" s="19"/>
      <c r="BP146" s="19"/>
      <c r="BQ146" s="19"/>
      <c r="BR146" s="21"/>
    </row>
    <row r="147" spans="1:70" ht="40.5" customHeight="1" x14ac:dyDescent="0.35">
      <c r="A147" s="22"/>
      <c r="B147" s="26"/>
      <c r="C147" s="62"/>
      <c r="D147" s="205" t="s">
        <v>273</v>
      </c>
      <c r="E147" s="62"/>
      <c r="F147" s="206" t="s">
        <v>709</v>
      </c>
      <c r="G147" s="62"/>
      <c r="H147" s="62"/>
      <c r="I147" s="118"/>
      <c r="J147" s="62"/>
      <c r="K147" s="119"/>
      <c r="L147" s="61"/>
      <c r="M147" s="75"/>
      <c r="N147" s="19"/>
      <c r="O147" s="19"/>
      <c r="P147" s="19"/>
      <c r="Q147" s="19"/>
      <c r="R147" s="19"/>
      <c r="S147" s="19"/>
      <c r="T147" s="65"/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40" t="s">
        <v>273</v>
      </c>
      <c r="AU147" s="140" t="s">
        <v>83</v>
      </c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21"/>
    </row>
    <row r="148" spans="1:70" ht="13.15" customHeight="1" x14ac:dyDescent="0.35">
      <c r="A148" s="22"/>
      <c r="B148" s="26"/>
      <c r="C148" s="59"/>
      <c r="D148" s="209" t="s">
        <v>280</v>
      </c>
      <c r="E148" s="59"/>
      <c r="F148" s="210" t="s">
        <v>710</v>
      </c>
      <c r="G148" s="59"/>
      <c r="H148" s="211">
        <v>0.13100000000000001</v>
      </c>
      <c r="I148" s="116"/>
      <c r="J148" s="59"/>
      <c r="K148" s="117"/>
      <c r="L148" s="61"/>
      <c r="M148" s="169"/>
      <c r="N148" s="19"/>
      <c r="O148" s="19"/>
      <c r="P148" s="19"/>
      <c r="Q148" s="19"/>
      <c r="R148" s="19"/>
      <c r="S148" s="19"/>
      <c r="T148" s="65"/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212" t="s">
        <v>280</v>
      </c>
      <c r="AU148" s="212" t="s">
        <v>83</v>
      </c>
      <c r="AV148" s="55" t="s">
        <v>83</v>
      </c>
      <c r="AW148" s="55" t="s">
        <v>12</v>
      </c>
      <c r="AX148" s="55" t="s">
        <v>81</v>
      </c>
      <c r="AY148" s="212" t="s">
        <v>163</v>
      </c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21"/>
    </row>
    <row r="149" spans="1:70" ht="16.5" customHeight="1" x14ac:dyDescent="0.3">
      <c r="A149" s="22"/>
      <c r="B149" s="61"/>
      <c r="C149" s="170" t="s">
        <v>288</v>
      </c>
      <c r="D149" s="170" t="s">
        <v>166</v>
      </c>
      <c r="E149" s="171" t="s">
        <v>711</v>
      </c>
      <c r="F149" s="171" t="s">
        <v>712</v>
      </c>
      <c r="G149" s="172" t="s">
        <v>269</v>
      </c>
      <c r="H149" s="173">
        <v>25.77</v>
      </c>
      <c r="I149" s="174"/>
      <c r="J149" s="175">
        <f>ROUND(I149*H149,2)</f>
        <v>0</v>
      </c>
      <c r="K149" s="176" t="s">
        <v>270</v>
      </c>
      <c r="L149" s="61"/>
      <c r="M149" s="177"/>
      <c r="N149" s="178" t="s">
        <v>44</v>
      </c>
      <c r="O149" s="19"/>
      <c r="P149" s="179">
        <f>O149*H149</f>
        <v>0</v>
      </c>
      <c r="Q149" s="179">
        <v>0.11550000000000001</v>
      </c>
      <c r="R149" s="179">
        <f>Q149*H149</f>
        <v>2.9764349999999999</v>
      </c>
      <c r="S149" s="179">
        <v>0</v>
      </c>
      <c r="T149" s="180">
        <f>S149*H149</f>
        <v>0</v>
      </c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40" t="s">
        <v>182</v>
      </c>
      <c r="AS149" s="19"/>
      <c r="AT149" s="140" t="s">
        <v>166</v>
      </c>
      <c r="AU149" s="140" t="s">
        <v>83</v>
      </c>
      <c r="AV149" s="19"/>
      <c r="AW149" s="19"/>
      <c r="AX149" s="19"/>
      <c r="AY149" s="140" t="s">
        <v>163</v>
      </c>
      <c r="AZ149" s="19"/>
      <c r="BA149" s="19"/>
      <c r="BB149" s="19"/>
      <c r="BC149" s="19"/>
      <c r="BD149" s="19"/>
      <c r="BE149" s="181">
        <f>IF(N149="základní",J149,0)</f>
        <v>0</v>
      </c>
      <c r="BF149" s="181">
        <f>IF(N149="snížená",J149,0)</f>
        <v>0</v>
      </c>
      <c r="BG149" s="181">
        <f>IF(N149="zákl. přenesená",J149,0)</f>
        <v>0</v>
      </c>
      <c r="BH149" s="181">
        <f>IF(N149="sníž. přenesená",J149,0)</f>
        <v>0</v>
      </c>
      <c r="BI149" s="181">
        <f>IF(N149="nulová",J149,0)</f>
        <v>0</v>
      </c>
      <c r="BJ149" s="140" t="s">
        <v>81</v>
      </c>
      <c r="BK149" s="181">
        <f>ROUND(I149*H149,2)</f>
        <v>0</v>
      </c>
      <c r="BL149" s="140" t="s">
        <v>182</v>
      </c>
      <c r="BM149" s="140" t="s">
        <v>713</v>
      </c>
      <c r="BN149" s="19"/>
      <c r="BO149" s="19"/>
      <c r="BP149" s="19"/>
      <c r="BQ149" s="19"/>
      <c r="BR149" s="21"/>
    </row>
    <row r="150" spans="1:70" ht="94.5" customHeight="1" x14ac:dyDescent="0.35">
      <c r="A150" s="22"/>
      <c r="B150" s="26"/>
      <c r="C150" s="144"/>
      <c r="D150" s="207" t="s">
        <v>273</v>
      </c>
      <c r="E150" s="144"/>
      <c r="F150" s="208" t="s">
        <v>714</v>
      </c>
      <c r="G150" s="144"/>
      <c r="H150" s="144"/>
      <c r="I150" s="145"/>
      <c r="J150" s="144"/>
      <c r="K150" s="184"/>
      <c r="L150" s="61"/>
      <c r="M150" s="185"/>
      <c r="N150" s="19"/>
      <c r="O150" s="19"/>
      <c r="P150" s="19"/>
      <c r="Q150" s="19"/>
      <c r="R150" s="19"/>
      <c r="S150" s="19"/>
      <c r="T150" s="65"/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40" t="s">
        <v>273</v>
      </c>
      <c r="AU150" s="140" t="s">
        <v>83</v>
      </c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21"/>
    </row>
    <row r="151" spans="1:70" ht="16.5" customHeight="1" x14ac:dyDescent="0.3">
      <c r="A151" s="22"/>
      <c r="B151" s="61"/>
      <c r="C151" s="170" t="s">
        <v>289</v>
      </c>
      <c r="D151" s="170" t="s">
        <v>166</v>
      </c>
      <c r="E151" s="171" t="s">
        <v>715</v>
      </c>
      <c r="F151" s="171" t="s">
        <v>716</v>
      </c>
      <c r="G151" s="172" t="s">
        <v>269</v>
      </c>
      <c r="H151" s="173">
        <v>309.51</v>
      </c>
      <c r="I151" s="174"/>
      <c r="J151" s="175">
        <f>ROUND(I151*H151,2)</f>
        <v>0</v>
      </c>
      <c r="K151" s="176" t="s">
        <v>270</v>
      </c>
      <c r="L151" s="61"/>
      <c r="M151" s="177"/>
      <c r="N151" s="178" t="s">
        <v>44</v>
      </c>
      <c r="O151" s="19"/>
      <c r="P151" s="179">
        <f>O151*H151</f>
        <v>0</v>
      </c>
      <c r="Q151" s="179">
        <v>0.1386</v>
      </c>
      <c r="R151" s="179">
        <f>Q151*H151</f>
        <v>42.898085999999999</v>
      </c>
      <c r="S151" s="179">
        <v>0</v>
      </c>
      <c r="T151" s="180">
        <f>S151*H151</f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182</v>
      </c>
      <c r="AS151" s="19"/>
      <c r="AT151" s="140" t="s">
        <v>166</v>
      </c>
      <c r="AU151" s="140" t="s">
        <v>83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140" t="s">
        <v>81</v>
      </c>
      <c r="BK151" s="181">
        <f>ROUND(I151*H151,2)</f>
        <v>0</v>
      </c>
      <c r="BL151" s="140" t="s">
        <v>182</v>
      </c>
      <c r="BM151" s="140" t="s">
        <v>717</v>
      </c>
      <c r="BN151" s="19"/>
      <c r="BO151" s="19"/>
      <c r="BP151" s="19"/>
      <c r="BQ151" s="19"/>
      <c r="BR151" s="21"/>
    </row>
    <row r="152" spans="1:70" ht="94.5" customHeight="1" x14ac:dyDescent="0.35">
      <c r="A152" s="22"/>
      <c r="B152" s="26"/>
      <c r="C152" s="144"/>
      <c r="D152" s="207" t="s">
        <v>273</v>
      </c>
      <c r="E152" s="144"/>
      <c r="F152" s="208" t="s">
        <v>718</v>
      </c>
      <c r="G152" s="144"/>
      <c r="H152" s="144"/>
      <c r="I152" s="145"/>
      <c r="J152" s="144"/>
      <c r="K152" s="184"/>
      <c r="L152" s="61"/>
      <c r="M152" s="185"/>
      <c r="N152" s="19"/>
      <c r="O152" s="19"/>
      <c r="P152" s="19"/>
      <c r="Q152" s="19"/>
      <c r="R152" s="19"/>
      <c r="S152" s="19"/>
      <c r="T152" s="65"/>
      <c r="U152" s="64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40" t="s">
        <v>273</v>
      </c>
      <c r="AU152" s="140" t="s">
        <v>83</v>
      </c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21"/>
    </row>
    <row r="153" spans="1:70" ht="16.5" customHeight="1" x14ac:dyDescent="0.3">
      <c r="A153" s="22"/>
      <c r="B153" s="61"/>
      <c r="C153" s="170" t="s">
        <v>293</v>
      </c>
      <c r="D153" s="170" t="s">
        <v>166</v>
      </c>
      <c r="E153" s="171" t="s">
        <v>719</v>
      </c>
      <c r="F153" s="171" t="s">
        <v>720</v>
      </c>
      <c r="G153" s="172" t="s">
        <v>269</v>
      </c>
      <c r="H153" s="173">
        <v>357.49</v>
      </c>
      <c r="I153" s="174"/>
      <c r="J153" s="175">
        <f>ROUND(I153*H153,2)</f>
        <v>0</v>
      </c>
      <c r="K153" s="176" t="s">
        <v>270</v>
      </c>
      <c r="L153" s="61"/>
      <c r="M153" s="177"/>
      <c r="N153" s="178" t="s">
        <v>44</v>
      </c>
      <c r="O153" s="19"/>
      <c r="P153" s="179">
        <f>O153*H153</f>
        <v>0</v>
      </c>
      <c r="Q153" s="179">
        <v>1.2E-4</v>
      </c>
      <c r="R153" s="179">
        <f>Q153*H153</f>
        <v>4.2898800000000001E-2</v>
      </c>
      <c r="S153" s="179">
        <v>0</v>
      </c>
      <c r="T153" s="180">
        <f>S153*H153</f>
        <v>0</v>
      </c>
      <c r="U153" s="64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40" t="s">
        <v>182</v>
      </c>
      <c r="AS153" s="19"/>
      <c r="AT153" s="140" t="s">
        <v>166</v>
      </c>
      <c r="AU153" s="140" t="s">
        <v>83</v>
      </c>
      <c r="AV153" s="19"/>
      <c r="AW153" s="19"/>
      <c r="AX153" s="19"/>
      <c r="AY153" s="140" t="s">
        <v>163</v>
      </c>
      <c r="AZ153" s="19"/>
      <c r="BA153" s="19"/>
      <c r="BB153" s="19"/>
      <c r="BC153" s="19"/>
      <c r="BD153" s="19"/>
      <c r="BE153" s="181">
        <f>IF(N153="základní",J153,0)</f>
        <v>0</v>
      </c>
      <c r="BF153" s="181">
        <f>IF(N153="snížená",J153,0)</f>
        <v>0</v>
      </c>
      <c r="BG153" s="181">
        <f>IF(N153="zákl. přenesená",J153,0)</f>
        <v>0</v>
      </c>
      <c r="BH153" s="181">
        <f>IF(N153="sníž. přenesená",J153,0)</f>
        <v>0</v>
      </c>
      <c r="BI153" s="181">
        <f>IF(N153="nulová",J153,0)</f>
        <v>0</v>
      </c>
      <c r="BJ153" s="140" t="s">
        <v>81</v>
      </c>
      <c r="BK153" s="181">
        <f>ROUND(I153*H153,2)</f>
        <v>0</v>
      </c>
      <c r="BL153" s="140" t="s">
        <v>182</v>
      </c>
      <c r="BM153" s="140" t="s">
        <v>721</v>
      </c>
      <c r="BN153" s="19"/>
      <c r="BO153" s="19"/>
      <c r="BP153" s="19"/>
      <c r="BQ153" s="19"/>
      <c r="BR153" s="21"/>
    </row>
    <row r="154" spans="1:70" ht="67.5" customHeight="1" x14ac:dyDescent="0.35">
      <c r="A154" s="22"/>
      <c r="B154" s="26"/>
      <c r="C154" s="144"/>
      <c r="D154" s="207" t="s">
        <v>273</v>
      </c>
      <c r="E154" s="144"/>
      <c r="F154" s="208" t="s">
        <v>722</v>
      </c>
      <c r="G154" s="144"/>
      <c r="H154" s="144"/>
      <c r="I154" s="145"/>
      <c r="J154" s="144"/>
      <c r="K154" s="184"/>
      <c r="L154" s="61"/>
      <c r="M154" s="185"/>
      <c r="N154" s="19"/>
      <c r="O154" s="19"/>
      <c r="P154" s="19"/>
      <c r="Q154" s="19"/>
      <c r="R154" s="19"/>
      <c r="S154" s="19"/>
      <c r="T154" s="65"/>
      <c r="U154" s="64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40" t="s">
        <v>273</v>
      </c>
      <c r="AU154" s="140" t="s">
        <v>83</v>
      </c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21"/>
    </row>
    <row r="155" spans="1:70" ht="25.5" customHeight="1" x14ac:dyDescent="0.3">
      <c r="A155" s="22"/>
      <c r="B155" s="61"/>
      <c r="C155" s="170" t="s">
        <v>296</v>
      </c>
      <c r="D155" s="170" t="s">
        <v>166</v>
      </c>
      <c r="E155" s="171" t="s">
        <v>723</v>
      </c>
      <c r="F155" s="171" t="s">
        <v>724</v>
      </c>
      <c r="G155" s="172" t="s">
        <v>274</v>
      </c>
      <c r="H155" s="173">
        <v>1.865</v>
      </c>
      <c r="I155" s="174"/>
      <c r="J155" s="175">
        <f>ROUND(I155*H155,2)</f>
        <v>0</v>
      </c>
      <c r="K155" s="176" t="s">
        <v>270</v>
      </c>
      <c r="L155" s="61"/>
      <c r="M155" s="177"/>
      <c r="N155" s="178" t="s">
        <v>44</v>
      </c>
      <c r="O155" s="19"/>
      <c r="P155" s="179">
        <f>O155*H155</f>
        <v>0</v>
      </c>
      <c r="Q155" s="179">
        <v>2.16</v>
      </c>
      <c r="R155" s="179">
        <f>Q155*H155</f>
        <v>4.0284000000000004</v>
      </c>
      <c r="S155" s="179">
        <v>0</v>
      </c>
      <c r="T155" s="180">
        <f>S155*H155</f>
        <v>0</v>
      </c>
      <c r="U155" s="64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40" t="s">
        <v>182</v>
      </c>
      <c r="AS155" s="19"/>
      <c r="AT155" s="140" t="s">
        <v>166</v>
      </c>
      <c r="AU155" s="140" t="s">
        <v>83</v>
      </c>
      <c r="AV155" s="19"/>
      <c r="AW155" s="19"/>
      <c r="AX155" s="19"/>
      <c r="AY155" s="140" t="s">
        <v>163</v>
      </c>
      <c r="AZ155" s="19"/>
      <c r="BA155" s="19"/>
      <c r="BB155" s="19"/>
      <c r="BC155" s="19"/>
      <c r="BD155" s="19"/>
      <c r="BE155" s="181">
        <f>IF(N155="základní",J155,0)</f>
        <v>0</v>
      </c>
      <c r="BF155" s="181">
        <f>IF(N155="snížená",J155,0)</f>
        <v>0</v>
      </c>
      <c r="BG155" s="181">
        <f>IF(N155="zákl. přenesená",J155,0)</f>
        <v>0</v>
      </c>
      <c r="BH155" s="181">
        <f>IF(N155="sníž. přenesená",J155,0)</f>
        <v>0</v>
      </c>
      <c r="BI155" s="181">
        <f>IF(N155="nulová",J155,0)</f>
        <v>0</v>
      </c>
      <c r="BJ155" s="140" t="s">
        <v>81</v>
      </c>
      <c r="BK155" s="181">
        <f>ROUND(I155*H155,2)</f>
        <v>0</v>
      </c>
      <c r="BL155" s="140" t="s">
        <v>182</v>
      </c>
      <c r="BM155" s="140" t="s">
        <v>725</v>
      </c>
      <c r="BN155" s="19"/>
      <c r="BO155" s="19"/>
      <c r="BP155" s="19"/>
      <c r="BQ155" s="19"/>
      <c r="BR155" s="21"/>
    </row>
    <row r="156" spans="1:70" ht="27" customHeight="1" x14ac:dyDescent="0.35">
      <c r="A156" s="22"/>
      <c r="B156" s="26"/>
      <c r="C156" s="62"/>
      <c r="D156" s="205" t="s">
        <v>273</v>
      </c>
      <c r="E156" s="62"/>
      <c r="F156" s="206" t="s">
        <v>703</v>
      </c>
      <c r="G156" s="62"/>
      <c r="H156" s="62"/>
      <c r="I156" s="118"/>
      <c r="J156" s="62"/>
      <c r="K156" s="119"/>
      <c r="L156" s="61"/>
      <c r="M156" s="75"/>
      <c r="N156" s="19"/>
      <c r="O156" s="19"/>
      <c r="P156" s="19"/>
      <c r="Q156" s="19"/>
      <c r="R156" s="19"/>
      <c r="S156" s="19"/>
      <c r="T156" s="65"/>
      <c r="U156" s="64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40" t="s">
        <v>273</v>
      </c>
      <c r="AU156" s="140" t="s">
        <v>83</v>
      </c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21"/>
    </row>
    <row r="157" spans="1:70" ht="29.85" customHeight="1" x14ac:dyDescent="0.3">
      <c r="A157" s="22"/>
      <c r="B157" s="26"/>
      <c r="C157" s="59"/>
      <c r="D157" s="166" t="s">
        <v>72</v>
      </c>
      <c r="E157" s="167" t="s">
        <v>401</v>
      </c>
      <c r="F157" s="167" t="s">
        <v>402</v>
      </c>
      <c r="G157" s="59"/>
      <c r="H157" s="59"/>
      <c r="I157" s="116"/>
      <c r="J157" s="168">
        <f>BK157</f>
        <v>0</v>
      </c>
      <c r="K157" s="117"/>
      <c r="L157" s="61"/>
      <c r="M157" s="169"/>
      <c r="N157" s="19"/>
      <c r="O157" s="19"/>
      <c r="P157" s="162">
        <f>SUM(P158:P167)</f>
        <v>0</v>
      </c>
      <c r="Q157" s="19"/>
      <c r="R157" s="162">
        <f>SUM(R158:R167)</f>
        <v>4.8129400000000003E-2</v>
      </c>
      <c r="S157" s="19"/>
      <c r="T157" s="163">
        <f>SUM(T158:T167)</f>
        <v>0</v>
      </c>
      <c r="U157" s="64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59" t="s">
        <v>81</v>
      </c>
      <c r="AS157" s="19"/>
      <c r="AT157" s="164" t="s">
        <v>72</v>
      </c>
      <c r="AU157" s="164" t="s">
        <v>81</v>
      </c>
      <c r="AV157" s="19"/>
      <c r="AW157" s="19"/>
      <c r="AX157" s="19"/>
      <c r="AY157" s="159" t="s">
        <v>163</v>
      </c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65">
        <f>SUM(BK158:BK167)</f>
        <v>0</v>
      </c>
      <c r="BL157" s="19"/>
      <c r="BM157" s="19"/>
      <c r="BN157" s="19"/>
      <c r="BO157" s="19"/>
      <c r="BP157" s="19"/>
      <c r="BQ157" s="19"/>
      <c r="BR157" s="21"/>
    </row>
    <row r="158" spans="1:70" ht="25.5" customHeight="1" x14ac:dyDescent="0.3">
      <c r="A158" s="22"/>
      <c r="B158" s="61"/>
      <c r="C158" s="170" t="s">
        <v>297</v>
      </c>
      <c r="D158" s="170" t="s">
        <v>166</v>
      </c>
      <c r="E158" s="171" t="s">
        <v>403</v>
      </c>
      <c r="F158" s="171" t="s">
        <v>404</v>
      </c>
      <c r="G158" s="172" t="s">
        <v>269</v>
      </c>
      <c r="H158" s="173">
        <v>225.1</v>
      </c>
      <c r="I158" s="174"/>
      <c r="J158" s="175">
        <f>ROUND(I158*H158,2)</f>
        <v>0</v>
      </c>
      <c r="K158" s="176" t="s">
        <v>270</v>
      </c>
      <c r="L158" s="61"/>
      <c r="M158" s="177"/>
      <c r="N158" s="178" t="s">
        <v>44</v>
      </c>
      <c r="O158" s="19"/>
      <c r="P158" s="179">
        <f>O158*H158</f>
        <v>0</v>
      </c>
      <c r="Q158" s="179">
        <v>1.2999999999999999E-4</v>
      </c>
      <c r="R158" s="179">
        <f>Q158*H158</f>
        <v>2.9262999999999997E-2</v>
      </c>
      <c r="S158" s="179">
        <v>0</v>
      </c>
      <c r="T158" s="180">
        <f>S158*H158</f>
        <v>0</v>
      </c>
      <c r="U158" s="64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40" t="s">
        <v>182</v>
      </c>
      <c r="AS158" s="19"/>
      <c r="AT158" s="140" t="s">
        <v>166</v>
      </c>
      <c r="AU158" s="140" t="s">
        <v>83</v>
      </c>
      <c r="AV158" s="19"/>
      <c r="AW158" s="19"/>
      <c r="AX158" s="19"/>
      <c r="AY158" s="140" t="s">
        <v>163</v>
      </c>
      <c r="AZ158" s="19"/>
      <c r="BA158" s="19"/>
      <c r="BB158" s="19"/>
      <c r="BC158" s="19"/>
      <c r="BD158" s="19"/>
      <c r="BE158" s="181">
        <f>IF(N158="základní",J158,0)</f>
        <v>0</v>
      </c>
      <c r="BF158" s="181">
        <f>IF(N158="snížená",J158,0)</f>
        <v>0</v>
      </c>
      <c r="BG158" s="181">
        <f>IF(N158="zákl. přenesená",J158,0)</f>
        <v>0</v>
      </c>
      <c r="BH158" s="181">
        <f>IF(N158="sníž. přenesená",J158,0)</f>
        <v>0</v>
      </c>
      <c r="BI158" s="181">
        <f>IF(N158="nulová",J158,0)</f>
        <v>0</v>
      </c>
      <c r="BJ158" s="140" t="s">
        <v>81</v>
      </c>
      <c r="BK158" s="181">
        <f>ROUND(I158*H158,2)</f>
        <v>0</v>
      </c>
      <c r="BL158" s="140" t="s">
        <v>182</v>
      </c>
      <c r="BM158" s="140" t="s">
        <v>726</v>
      </c>
      <c r="BN158" s="19"/>
      <c r="BO158" s="19"/>
      <c r="BP158" s="19"/>
      <c r="BQ158" s="19"/>
      <c r="BR158" s="21"/>
    </row>
    <row r="159" spans="1:70" ht="25.5" customHeight="1" x14ac:dyDescent="0.3">
      <c r="A159" s="22"/>
      <c r="B159" s="61"/>
      <c r="C159" s="170" t="s">
        <v>299</v>
      </c>
      <c r="D159" s="170" t="s">
        <v>166</v>
      </c>
      <c r="E159" s="171" t="s">
        <v>405</v>
      </c>
      <c r="F159" s="171" t="s">
        <v>406</v>
      </c>
      <c r="G159" s="172" t="s">
        <v>269</v>
      </c>
      <c r="H159" s="173">
        <v>89.84</v>
      </c>
      <c r="I159" s="174"/>
      <c r="J159" s="175">
        <f>ROUND(I159*H159,2)</f>
        <v>0</v>
      </c>
      <c r="K159" s="176" t="s">
        <v>270</v>
      </c>
      <c r="L159" s="61"/>
      <c r="M159" s="177"/>
      <c r="N159" s="178" t="s">
        <v>44</v>
      </c>
      <c r="O159" s="19"/>
      <c r="P159" s="179">
        <f>O159*H159</f>
        <v>0</v>
      </c>
      <c r="Q159" s="179">
        <v>2.1000000000000001E-4</v>
      </c>
      <c r="R159" s="179">
        <f>Q159*H159</f>
        <v>1.8866400000000002E-2</v>
      </c>
      <c r="S159" s="179">
        <v>0</v>
      </c>
      <c r="T159" s="180">
        <f>S159*H159</f>
        <v>0</v>
      </c>
      <c r="U159" s="64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40" t="s">
        <v>182</v>
      </c>
      <c r="AS159" s="19"/>
      <c r="AT159" s="140" t="s">
        <v>166</v>
      </c>
      <c r="AU159" s="140" t="s">
        <v>83</v>
      </c>
      <c r="AV159" s="19"/>
      <c r="AW159" s="19"/>
      <c r="AX159" s="19"/>
      <c r="AY159" s="140" t="s">
        <v>163</v>
      </c>
      <c r="AZ159" s="19"/>
      <c r="BA159" s="19"/>
      <c r="BB159" s="19"/>
      <c r="BC159" s="19"/>
      <c r="BD159" s="19"/>
      <c r="BE159" s="181">
        <f>IF(N159="základní",J159,0)</f>
        <v>0</v>
      </c>
      <c r="BF159" s="181">
        <f>IF(N159="snížená",J159,0)</f>
        <v>0</v>
      </c>
      <c r="BG159" s="181">
        <f>IF(N159="zákl. přenesená",J159,0)</f>
        <v>0</v>
      </c>
      <c r="BH159" s="181">
        <f>IF(N159="sníž. přenesená",J159,0)</f>
        <v>0</v>
      </c>
      <c r="BI159" s="181">
        <f>IF(N159="nulová",J159,0)</f>
        <v>0</v>
      </c>
      <c r="BJ159" s="140" t="s">
        <v>81</v>
      </c>
      <c r="BK159" s="181">
        <f>ROUND(I159*H159,2)</f>
        <v>0</v>
      </c>
      <c r="BL159" s="140" t="s">
        <v>182</v>
      </c>
      <c r="BM159" s="140" t="s">
        <v>727</v>
      </c>
      <c r="BN159" s="19"/>
      <c r="BO159" s="19"/>
      <c r="BP159" s="19"/>
      <c r="BQ159" s="19"/>
      <c r="BR159" s="21"/>
    </row>
    <row r="160" spans="1:70" ht="25.5" customHeight="1" x14ac:dyDescent="0.3">
      <c r="A160" s="22"/>
      <c r="B160" s="61"/>
      <c r="C160" s="170" t="s">
        <v>303</v>
      </c>
      <c r="D160" s="170" t="s">
        <v>166</v>
      </c>
      <c r="E160" s="171" t="s">
        <v>510</v>
      </c>
      <c r="F160" s="171" t="s">
        <v>511</v>
      </c>
      <c r="G160" s="172" t="s">
        <v>274</v>
      </c>
      <c r="H160" s="173">
        <v>317.60000000000002</v>
      </c>
      <c r="I160" s="174"/>
      <c r="J160" s="175">
        <f>ROUND(I160*H160,2)</f>
        <v>0</v>
      </c>
      <c r="K160" s="176" t="s">
        <v>270</v>
      </c>
      <c r="L160" s="61"/>
      <c r="M160" s="177"/>
      <c r="N160" s="178" t="s">
        <v>44</v>
      </c>
      <c r="O160" s="19"/>
      <c r="P160" s="179">
        <f>O160*H160</f>
        <v>0</v>
      </c>
      <c r="Q160" s="179">
        <v>0</v>
      </c>
      <c r="R160" s="179">
        <f>Q160*H160</f>
        <v>0</v>
      </c>
      <c r="S160" s="179">
        <v>0</v>
      </c>
      <c r="T160" s="180">
        <f>S160*H160</f>
        <v>0</v>
      </c>
      <c r="U160" s="64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40" t="s">
        <v>182</v>
      </c>
      <c r="AS160" s="19"/>
      <c r="AT160" s="140" t="s">
        <v>166</v>
      </c>
      <c r="AU160" s="140" t="s">
        <v>83</v>
      </c>
      <c r="AV160" s="19"/>
      <c r="AW160" s="19"/>
      <c r="AX160" s="19"/>
      <c r="AY160" s="140" t="s">
        <v>163</v>
      </c>
      <c r="AZ160" s="19"/>
      <c r="BA160" s="19"/>
      <c r="BB160" s="19"/>
      <c r="BC160" s="19"/>
      <c r="BD160" s="19"/>
      <c r="BE160" s="181">
        <f>IF(N160="základní",J160,0)</f>
        <v>0</v>
      </c>
      <c r="BF160" s="181">
        <f>IF(N160="snížená",J160,0)</f>
        <v>0</v>
      </c>
      <c r="BG160" s="181">
        <f>IF(N160="zákl. přenesená",J160,0)</f>
        <v>0</v>
      </c>
      <c r="BH160" s="181">
        <f>IF(N160="sníž. přenesená",J160,0)</f>
        <v>0</v>
      </c>
      <c r="BI160" s="181">
        <f>IF(N160="nulová",J160,0)</f>
        <v>0</v>
      </c>
      <c r="BJ160" s="140" t="s">
        <v>81</v>
      </c>
      <c r="BK160" s="181">
        <f>ROUND(I160*H160,2)</f>
        <v>0</v>
      </c>
      <c r="BL160" s="140" t="s">
        <v>182</v>
      </c>
      <c r="BM160" s="140" t="s">
        <v>728</v>
      </c>
      <c r="BN160" s="19"/>
      <c r="BO160" s="19"/>
      <c r="BP160" s="19"/>
      <c r="BQ160" s="19"/>
      <c r="BR160" s="21"/>
    </row>
    <row r="161" spans="1:70" ht="25.5" customHeight="1" x14ac:dyDescent="0.3">
      <c r="A161" s="22"/>
      <c r="B161" s="61"/>
      <c r="C161" s="170" t="s">
        <v>325</v>
      </c>
      <c r="D161" s="170" t="s">
        <v>166</v>
      </c>
      <c r="E161" s="171" t="s">
        <v>512</v>
      </c>
      <c r="F161" s="171" t="s">
        <v>513</v>
      </c>
      <c r="G161" s="172" t="s">
        <v>274</v>
      </c>
      <c r="H161" s="173">
        <v>4764</v>
      </c>
      <c r="I161" s="174"/>
      <c r="J161" s="175">
        <f>ROUND(I161*H161,2)</f>
        <v>0</v>
      </c>
      <c r="K161" s="176" t="s">
        <v>270</v>
      </c>
      <c r="L161" s="61"/>
      <c r="M161" s="177"/>
      <c r="N161" s="178" t="s">
        <v>44</v>
      </c>
      <c r="O161" s="19"/>
      <c r="P161" s="179">
        <f>O161*H161</f>
        <v>0</v>
      </c>
      <c r="Q161" s="179">
        <v>0</v>
      </c>
      <c r="R161" s="179">
        <f>Q161*H161</f>
        <v>0</v>
      </c>
      <c r="S161" s="179">
        <v>0</v>
      </c>
      <c r="T161" s="180">
        <f>S161*H161</f>
        <v>0</v>
      </c>
      <c r="U161" s="64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40" t="s">
        <v>182</v>
      </c>
      <c r="AS161" s="19"/>
      <c r="AT161" s="140" t="s">
        <v>166</v>
      </c>
      <c r="AU161" s="140" t="s">
        <v>83</v>
      </c>
      <c r="AV161" s="19"/>
      <c r="AW161" s="19"/>
      <c r="AX161" s="19"/>
      <c r="AY161" s="140" t="s">
        <v>163</v>
      </c>
      <c r="AZ161" s="19"/>
      <c r="BA161" s="19"/>
      <c r="BB161" s="19"/>
      <c r="BC161" s="19"/>
      <c r="BD161" s="19"/>
      <c r="BE161" s="181">
        <f>IF(N161="základní",J161,0)</f>
        <v>0</v>
      </c>
      <c r="BF161" s="181">
        <f>IF(N161="snížená",J161,0)</f>
        <v>0</v>
      </c>
      <c r="BG161" s="181">
        <f>IF(N161="zákl. přenesená",J161,0)</f>
        <v>0</v>
      </c>
      <c r="BH161" s="181">
        <f>IF(N161="sníž. přenesená",J161,0)</f>
        <v>0</v>
      </c>
      <c r="BI161" s="181">
        <f>IF(N161="nulová",J161,0)</f>
        <v>0</v>
      </c>
      <c r="BJ161" s="140" t="s">
        <v>81</v>
      </c>
      <c r="BK161" s="181">
        <f>ROUND(I161*H161,2)</f>
        <v>0</v>
      </c>
      <c r="BL161" s="140" t="s">
        <v>182</v>
      </c>
      <c r="BM161" s="140" t="s">
        <v>729</v>
      </c>
      <c r="BN161" s="19"/>
      <c r="BO161" s="19"/>
      <c r="BP161" s="19"/>
      <c r="BQ161" s="19"/>
      <c r="BR161" s="21"/>
    </row>
    <row r="162" spans="1:70" ht="13.15" customHeight="1" x14ac:dyDescent="0.35">
      <c r="A162" s="22"/>
      <c r="B162" s="26"/>
      <c r="C162" s="144"/>
      <c r="D162" s="207" t="s">
        <v>280</v>
      </c>
      <c r="E162" s="144"/>
      <c r="F162" s="216" t="s">
        <v>514</v>
      </c>
      <c r="G162" s="144"/>
      <c r="H162" s="217">
        <v>4764</v>
      </c>
      <c r="I162" s="145"/>
      <c r="J162" s="144"/>
      <c r="K162" s="184"/>
      <c r="L162" s="61"/>
      <c r="M162" s="185"/>
      <c r="N162" s="19"/>
      <c r="O162" s="19"/>
      <c r="P162" s="19"/>
      <c r="Q162" s="19"/>
      <c r="R162" s="19"/>
      <c r="S162" s="19"/>
      <c r="T162" s="65"/>
      <c r="U162" s="64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212" t="s">
        <v>280</v>
      </c>
      <c r="AU162" s="212" t="s">
        <v>83</v>
      </c>
      <c r="AV162" s="55" t="s">
        <v>83</v>
      </c>
      <c r="AW162" s="55" t="s">
        <v>12</v>
      </c>
      <c r="AX162" s="55" t="s">
        <v>81</v>
      </c>
      <c r="AY162" s="212" t="s">
        <v>163</v>
      </c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21"/>
    </row>
    <row r="163" spans="1:70" ht="25.5" customHeight="1" x14ac:dyDescent="0.3">
      <c r="A163" s="22"/>
      <c r="B163" s="61"/>
      <c r="C163" s="170" t="s">
        <v>326</v>
      </c>
      <c r="D163" s="170" t="s">
        <v>166</v>
      </c>
      <c r="E163" s="171" t="s">
        <v>515</v>
      </c>
      <c r="F163" s="171" t="s">
        <v>516</v>
      </c>
      <c r="G163" s="172" t="s">
        <v>274</v>
      </c>
      <c r="H163" s="173">
        <v>317.60000000000002</v>
      </c>
      <c r="I163" s="174"/>
      <c r="J163" s="175">
        <f>ROUND(I163*H163,2)</f>
        <v>0</v>
      </c>
      <c r="K163" s="176" t="s">
        <v>270</v>
      </c>
      <c r="L163" s="61"/>
      <c r="M163" s="177"/>
      <c r="N163" s="178" t="s">
        <v>44</v>
      </c>
      <c r="O163" s="19"/>
      <c r="P163" s="179">
        <f>O163*H163</f>
        <v>0</v>
      </c>
      <c r="Q163" s="179">
        <v>0</v>
      </c>
      <c r="R163" s="179">
        <f>Q163*H163</f>
        <v>0</v>
      </c>
      <c r="S163" s="179">
        <v>0</v>
      </c>
      <c r="T163" s="180">
        <f>S163*H163</f>
        <v>0</v>
      </c>
      <c r="U163" s="64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40" t="s">
        <v>182</v>
      </c>
      <c r="AS163" s="19"/>
      <c r="AT163" s="140" t="s">
        <v>166</v>
      </c>
      <c r="AU163" s="140" t="s">
        <v>83</v>
      </c>
      <c r="AV163" s="19"/>
      <c r="AW163" s="19"/>
      <c r="AX163" s="19"/>
      <c r="AY163" s="140" t="s">
        <v>163</v>
      </c>
      <c r="AZ163" s="19"/>
      <c r="BA163" s="19"/>
      <c r="BB163" s="19"/>
      <c r="BC163" s="19"/>
      <c r="BD163" s="19"/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140" t="s">
        <v>81</v>
      </c>
      <c r="BK163" s="181">
        <f>ROUND(I163*H163,2)</f>
        <v>0</v>
      </c>
      <c r="BL163" s="140" t="s">
        <v>182</v>
      </c>
      <c r="BM163" s="140" t="s">
        <v>730</v>
      </c>
      <c r="BN163" s="19"/>
      <c r="BO163" s="19"/>
      <c r="BP163" s="19"/>
      <c r="BQ163" s="19"/>
      <c r="BR163" s="21"/>
    </row>
    <row r="164" spans="1:70" ht="25.5" customHeight="1" x14ac:dyDescent="0.3">
      <c r="A164" s="22"/>
      <c r="B164" s="61"/>
      <c r="C164" s="170" t="s">
        <v>329</v>
      </c>
      <c r="D164" s="170" t="s">
        <v>166</v>
      </c>
      <c r="E164" s="171" t="s">
        <v>517</v>
      </c>
      <c r="F164" s="171" t="s">
        <v>518</v>
      </c>
      <c r="G164" s="172" t="s">
        <v>269</v>
      </c>
      <c r="H164" s="173">
        <v>41.25</v>
      </c>
      <c r="I164" s="174"/>
      <c r="J164" s="175">
        <f>ROUND(I164*H164,2)</f>
        <v>0</v>
      </c>
      <c r="K164" s="176" t="s">
        <v>270</v>
      </c>
      <c r="L164" s="61"/>
      <c r="M164" s="177"/>
      <c r="N164" s="178" t="s">
        <v>44</v>
      </c>
      <c r="O164" s="19"/>
      <c r="P164" s="179">
        <f>O164*H164</f>
        <v>0</v>
      </c>
      <c r="Q164" s="179">
        <v>0</v>
      </c>
      <c r="R164" s="179">
        <f>Q164*H164</f>
        <v>0</v>
      </c>
      <c r="S164" s="179">
        <v>0</v>
      </c>
      <c r="T164" s="180">
        <f>S164*H164</f>
        <v>0</v>
      </c>
      <c r="U164" s="64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40" t="s">
        <v>182</v>
      </c>
      <c r="AS164" s="19"/>
      <c r="AT164" s="140" t="s">
        <v>166</v>
      </c>
      <c r="AU164" s="140" t="s">
        <v>83</v>
      </c>
      <c r="AV164" s="19"/>
      <c r="AW164" s="19"/>
      <c r="AX164" s="19"/>
      <c r="AY164" s="140" t="s">
        <v>163</v>
      </c>
      <c r="AZ164" s="19"/>
      <c r="BA164" s="19"/>
      <c r="BB164" s="19"/>
      <c r="BC164" s="19"/>
      <c r="BD164" s="19"/>
      <c r="BE164" s="181">
        <f>IF(N164="základní",J164,0)</f>
        <v>0</v>
      </c>
      <c r="BF164" s="181">
        <f>IF(N164="snížená",J164,0)</f>
        <v>0</v>
      </c>
      <c r="BG164" s="181">
        <f>IF(N164="zákl. přenesená",J164,0)</f>
        <v>0</v>
      </c>
      <c r="BH164" s="181">
        <f>IF(N164="sníž. přenesená",J164,0)</f>
        <v>0</v>
      </c>
      <c r="BI164" s="181">
        <f>IF(N164="nulová",J164,0)</f>
        <v>0</v>
      </c>
      <c r="BJ164" s="140" t="s">
        <v>81</v>
      </c>
      <c r="BK164" s="181">
        <f>ROUND(I164*H164,2)</f>
        <v>0</v>
      </c>
      <c r="BL164" s="140" t="s">
        <v>182</v>
      </c>
      <c r="BM164" s="140" t="s">
        <v>731</v>
      </c>
      <c r="BN164" s="19"/>
      <c r="BO164" s="19"/>
      <c r="BP164" s="19"/>
      <c r="BQ164" s="19"/>
      <c r="BR164" s="21"/>
    </row>
    <row r="165" spans="1:70" ht="25.5" customHeight="1" x14ac:dyDescent="0.3">
      <c r="A165" s="22"/>
      <c r="B165" s="61"/>
      <c r="C165" s="170" t="s">
        <v>332</v>
      </c>
      <c r="D165" s="170" t="s">
        <v>166</v>
      </c>
      <c r="E165" s="171" t="s">
        <v>519</v>
      </c>
      <c r="F165" s="171" t="s">
        <v>520</v>
      </c>
      <c r="G165" s="172" t="s">
        <v>269</v>
      </c>
      <c r="H165" s="173">
        <v>618.75</v>
      </c>
      <c r="I165" s="174"/>
      <c r="J165" s="175">
        <f>ROUND(I165*H165,2)</f>
        <v>0</v>
      </c>
      <c r="K165" s="176" t="s">
        <v>270</v>
      </c>
      <c r="L165" s="61"/>
      <c r="M165" s="177"/>
      <c r="N165" s="178" t="s">
        <v>44</v>
      </c>
      <c r="O165" s="19"/>
      <c r="P165" s="179">
        <f>O165*H165</f>
        <v>0</v>
      </c>
      <c r="Q165" s="179">
        <v>0</v>
      </c>
      <c r="R165" s="179">
        <f>Q165*H165</f>
        <v>0</v>
      </c>
      <c r="S165" s="179">
        <v>0</v>
      </c>
      <c r="T165" s="180">
        <f>S165*H165</f>
        <v>0</v>
      </c>
      <c r="U165" s="64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40" t="s">
        <v>182</v>
      </c>
      <c r="AS165" s="19"/>
      <c r="AT165" s="140" t="s">
        <v>166</v>
      </c>
      <c r="AU165" s="140" t="s">
        <v>83</v>
      </c>
      <c r="AV165" s="19"/>
      <c r="AW165" s="19"/>
      <c r="AX165" s="19"/>
      <c r="AY165" s="140" t="s">
        <v>163</v>
      </c>
      <c r="AZ165" s="19"/>
      <c r="BA165" s="19"/>
      <c r="BB165" s="19"/>
      <c r="BC165" s="19"/>
      <c r="BD165" s="19"/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140" t="s">
        <v>81</v>
      </c>
      <c r="BK165" s="181">
        <f>ROUND(I165*H165,2)</f>
        <v>0</v>
      </c>
      <c r="BL165" s="140" t="s">
        <v>182</v>
      </c>
      <c r="BM165" s="140" t="s">
        <v>732</v>
      </c>
      <c r="BN165" s="19"/>
      <c r="BO165" s="19"/>
      <c r="BP165" s="19"/>
      <c r="BQ165" s="19"/>
      <c r="BR165" s="21"/>
    </row>
    <row r="166" spans="1:70" ht="13.15" customHeight="1" x14ac:dyDescent="0.35">
      <c r="A166" s="22"/>
      <c r="B166" s="26"/>
      <c r="C166" s="144"/>
      <c r="D166" s="207" t="s">
        <v>280</v>
      </c>
      <c r="E166" s="144"/>
      <c r="F166" s="216" t="s">
        <v>733</v>
      </c>
      <c r="G166" s="144"/>
      <c r="H166" s="217">
        <v>618.75</v>
      </c>
      <c r="I166" s="145"/>
      <c r="J166" s="144"/>
      <c r="K166" s="184"/>
      <c r="L166" s="61"/>
      <c r="M166" s="185"/>
      <c r="N166" s="19"/>
      <c r="O166" s="19"/>
      <c r="P166" s="19"/>
      <c r="Q166" s="19"/>
      <c r="R166" s="19"/>
      <c r="S166" s="19"/>
      <c r="T166" s="65"/>
      <c r="U166" s="64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212" t="s">
        <v>280</v>
      </c>
      <c r="AU166" s="212" t="s">
        <v>83</v>
      </c>
      <c r="AV166" s="55" t="s">
        <v>83</v>
      </c>
      <c r="AW166" s="55" t="s">
        <v>12</v>
      </c>
      <c r="AX166" s="55" t="s">
        <v>81</v>
      </c>
      <c r="AY166" s="212" t="s">
        <v>163</v>
      </c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21"/>
    </row>
    <row r="167" spans="1:70" ht="25.5" customHeight="1" x14ac:dyDescent="0.3">
      <c r="A167" s="22"/>
      <c r="B167" s="61"/>
      <c r="C167" s="170" t="s">
        <v>333</v>
      </c>
      <c r="D167" s="170" t="s">
        <v>166</v>
      </c>
      <c r="E167" s="171" t="s">
        <v>521</v>
      </c>
      <c r="F167" s="171" t="s">
        <v>522</v>
      </c>
      <c r="G167" s="172" t="s">
        <v>269</v>
      </c>
      <c r="H167" s="173">
        <v>41.25</v>
      </c>
      <c r="I167" s="174"/>
      <c r="J167" s="175">
        <f>ROUND(I167*H167,2)</f>
        <v>0</v>
      </c>
      <c r="K167" s="176" t="s">
        <v>270</v>
      </c>
      <c r="L167" s="61"/>
      <c r="M167" s="177"/>
      <c r="N167" s="178" t="s">
        <v>44</v>
      </c>
      <c r="O167" s="19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U167" s="64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40" t="s">
        <v>182</v>
      </c>
      <c r="AS167" s="19"/>
      <c r="AT167" s="140" t="s">
        <v>166</v>
      </c>
      <c r="AU167" s="140" t="s">
        <v>83</v>
      </c>
      <c r="AV167" s="19"/>
      <c r="AW167" s="19"/>
      <c r="AX167" s="19"/>
      <c r="AY167" s="140" t="s">
        <v>163</v>
      </c>
      <c r="AZ167" s="19"/>
      <c r="BA167" s="19"/>
      <c r="BB167" s="19"/>
      <c r="BC167" s="19"/>
      <c r="BD167" s="19"/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140" t="s">
        <v>81</v>
      </c>
      <c r="BK167" s="181">
        <f>ROUND(I167*H167,2)</f>
        <v>0</v>
      </c>
      <c r="BL167" s="140" t="s">
        <v>182</v>
      </c>
      <c r="BM167" s="140" t="s">
        <v>734</v>
      </c>
      <c r="BN167" s="19"/>
      <c r="BO167" s="19"/>
      <c r="BP167" s="19"/>
      <c r="BQ167" s="19"/>
      <c r="BR167" s="21"/>
    </row>
    <row r="168" spans="1:70" ht="29.85" customHeight="1" x14ac:dyDescent="0.3">
      <c r="A168" s="22"/>
      <c r="B168" s="26"/>
      <c r="C168" s="144"/>
      <c r="D168" s="182" t="s">
        <v>72</v>
      </c>
      <c r="E168" s="143" t="s">
        <v>341</v>
      </c>
      <c r="F168" s="143" t="s">
        <v>342</v>
      </c>
      <c r="G168" s="144"/>
      <c r="H168" s="144"/>
      <c r="I168" s="145"/>
      <c r="J168" s="183">
        <f>BK168</f>
        <v>0</v>
      </c>
      <c r="K168" s="184"/>
      <c r="L168" s="61"/>
      <c r="M168" s="185"/>
      <c r="N168" s="19"/>
      <c r="O168" s="19"/>
      <c r="P168" s="162">
        <f>SUM(P169:P188)</f>
        <v>0</v>
      </c>
      <c r="Q168" s="19"/>
      <c r="R168" s="162">
        <f>SUM(R169:R188)</f>
        <v>1.7072E-2</v>
      </c>
      <c r="S168" s="19"/>
      <c r="T168" s="163">
        <f>SUM(T169:T188)</f>
        <v>0</v>
      </c>
      <c r="U168" s="64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59" t="s">
        <v>81</v>
      </c>
      <c r="AS168" s="19"/>
      <c r="AT168" s="164" t="s">
        <v>72</v>
      </c>
      <c r="AU168" s="164" t="s">
        <v>81</v>
      </c>
      <c r="AV168" s="19"/>
      <c r="AW168" s="19"/>
      <c r="AX168" s="19"/>
      <c r="AY168" s="159" t="s">
        <v>163</v>
      </c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65">
        <f>SUM(BK169:BK188)</f>
        <v>0</v>
      </c>
      <c r="BL168" s="19"/>
      <c r="BM168" s="19"/>
      <c r="BN168" s="19"/>
      <c r="BO168" s="19"/>
      <c r="BP168" s="19"/>
      <c r="BQ168" s="19"/>
      <c r="BR168" s="21"/>
    </row>
    <row r="169" spans="1:70" ht="63.75" customHeight="1" x14ac:dyDescent="0.3">
      <c r="A169" s="22"/>
      <c r="B169" s="61"/>
      <c r="C169" s="170" t="s">
        <v>334</v>
      </c>
      <c r="D169" s="170" t="s">
        <v>166</v>
      </c>
      <c r="E169" s="171" t="s">
        <v>735</v>
      </c>
      <c r="F169" s="171" t="s">
        <v>736</v>
      </c>
      <c r="G169" s="172" t="s">
        <v>269</v>
      </c>
      <c r="H169" s="173">
        <v>385.55</v>
      </c>
      <c r="I169" s="174"/>
      <c r="J169" s="175">
        <f>ROUND(I169*H169,2)</f>
        <v>0</v>
      </c>
      <c r="K169" s="176" t="s">
        <v>270</v>
      </c>
      <c r="L169" s="61"/>
      <c r="M169" s="177"/>
      <c r="N169" s="178" t="s">
        <v>44</v>
      </c>
      <c r="O169" s="19"/>
      <c r="P169" s="179">
        <f>O169*H169</f>
        <v>0</v>
      </c>
      <c r="Q169" s="179">
        <v>4.0000000000000003E-5</v>
      </c>
      <c r="R169" s="179">
        <f>Q169*H169</f>
        <v>1.5422000000000002E-2</v>
      </c>
      <c r="S169" s="179">
        <v>0</v>
      </c>
      <c r="T169" s="180">
        <f>S169*H169</f>
        <v>0</v>
      </c>
      <c r="U169" s="64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40" t="s">
        <v>182</v>
      </c>
      <c r="AS169" s="19"/>
      <c r="AT169" s="140" t="s">
        <v>166</v>
      </c>
      <c r="AU169" s="140" t="s">
        <v>83</v>
      </c>
      <c r="AV169" s="19"/>
      <c r="AW169" s="19"/>
      <c r="AX169" s="19"/>
      <c r="AY169" s="140" t="s">
        <v>163</v>
      </c>
      <c r="AZ169" s="19"/>
      <c r="BA169" s="19"/>
      <c r="BB169" s="19"/>
      <c r="BC169" s="19"/>
      <c r="BD169" s="19"/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40" t="s">
        <v>81</v>
      </c>
      <c r="BK169" s="181">
        <f>ROUND(I169*H169,2)</f>
        <v>0</v>
      </c>
      <c r="BL169" s="140" t="s">
        <v>182</v>
      </c>
      <c r="BM169" s="140" t="s">
        <v>737</v>
      </c>
      <c r="BN169" s="19"/>
      <c r="BO169" s="19"/>
      <c r="BP169" s="19"/>
      <c r="BQ169" s="19"/>
      <c r="BR169" s="21"/>
    </row>
    <row r="170" spans="1:70" ht="63.75" customHeight="1" x14ac:dyDescent="0.3">
      <c r="A170" s="22"/>
      <c r="B170" s="61"/>
      <c r="C170" s="170" t="s">
        <v>323</v>
      </c>
      <c r="D170" s="170" t="s">
        <v>166</v>
      </c>
      <c r="E170" s="171" t="s">
        <v>738</v>
      </c>
      <c r="F170" s="171" t="s">
        <v>739</v>
      </c>
      <c r="G170" s="172" t="s">
        <v>269</v>
      </c>
      <c r="H170" s="173">
        <v>41.25</v>
      </c>
      <c r="I170" s="174"/>
      <c r="J170" s="175">
        <f>ROUND(I170*H170,2)</f>
        <v>0</v>
      </c>
      <c r="K170" s="176" t="s">
        <v>270</v>
      </c>
      <c r="L170" s="61"/>
      <c r="M170" s="177"/>
      <c r="N170" s="178" t="s">
        <v>44</v>
      </c>
      <c r="O170" s="19"/>
      <c r="P170" s="179">
        <f>O170*H170</f>
        <v>0</v>
      </c>
      <c r="Q170" s="179">
        <v>4.0000000000000003E-5</v>
      </c>
      <c r="R170" s="179">
        <f>Q170*H170</f>
        <v>1.6500000000000002E-3</v>
      </c>
      <c r="S170" s="179">
        <v>0</v>
      </c>
      <c r="T170" s="180">
        <f>S170*H170</f>
        <v>0</v>
      </c>
      <c r="U170" s="64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40" t="s">
        <v>182</v>
      </c>
      <c r="AS170" s="19"/>
      <c r="AT170" s="140" t="s">
        <v>166</v>
      </c>
      <c r="AU170" s="140" t="s">
        <v>83</v>
      </c>
      <c r="AV170" s="19"/>
      <c r="AW170" s="19"/>
      <c r="AX170" s="19"/>
      <c r="AY170" s="140" t="s">
        <v>163</v>
      </c>
      <c r="AZ170" s="19"/>
      <c r="BA170" s="19"/>
      <c r="BB170" s="19"/>
      <c r="BC170" s="19"/>
      <c r="BD170" s="19"/>
      <c r="BE170" s="181">
        <f>IF(N170="základní",J170,0)</f>
        <v>0</v>
      </c>
      <c r="BF170" s="181">
        <f>IF(N170="snížená",J170,0)</f>
        <v>0</v>
      </c>
      <c r="BG170" s="181">
        <f>IF(N170="zákl. přenesená",J170,0)</f>
        <v>0</v>
      </c>
      <c r="BH170" s="181">
        <f>IF(N170="sníž. přenesená",J170,0)</f>
        <v>0</v>
      </c>
      <c r="BI170" s="181">
        <f>IF(N170="nulová",J170,0)</f>
        <v>0</v>
      </c>
      <c r="BJ170" s="140" t="s">
        <v>81</v>
      </c>
      <c r="BK170" s="181">
        <f>ROUND(I170*H170,2)</f>
        <v>0</v>
      </c>
      <c r="BL170" s="140" t="s">
        <v>182</v>
      </c>
      <c r="BM170" s="140" t="s">
        <v>740</v>
      </c>
      <c r="BN170" s="19"/>
      <c r="BO170" s="19"/>
      <c r="BP170" s="19"/>
      <c r="BQ170" s="19"/>
      <c r="BR170" s="21"/>
    </row>
    <row r="171" spans="1:70" ht="25.5" customHeight="1" x14ac:dyDescent="0.3">
      <c r="A171" s="22"/>
      <c r="B171" s="61"/>
      <c r="C171" s="170" t="s">
        <v>337</v>
      </c>
      <c r="D171" s="170" t="s">
        <v>166</v>
      </c>
      <c r="E171" s="171" t="s">
        <v>741</v>
      </c>
      <c r="F171" s="171" t="s">
        <v>742</v>
      </c>
      <c r="G171" s="172" t="s">
        <v>268</v>
      </c>
      <c r="H171" s="173">
        <v>1</v>
      </c>
      <c r="I171" s="174"/>
      <c r="J171" s="175">
        <f>ROUND(I171*H171,2)</f>
        <v>0</v>
      </c>
      <c r="K171" s="194"/>
      <c r="L171" s="61"/>
      <c r="M171" s="177"/>
      <c r="N171" s="178" t="s">
        <v>44</v>
      </c>
      <c r="O171" s="19"/>
      <c r="P171" s="179">
        <f>O171*H171</f>
        <v>0</v>
      </c>
      <c r="Q171" s="179">
        <v>0</v>
      </c>
      <c r="R171" s="179">
        <f>Q171*H171</f>
        <v>0</v>
      </c>
      <c r="S171" s="179">
        <v>0</v>
      </c>
      <c r="T171" s="180">
        <f>S171*H171</f>
        <v>0</v>
      </c>
      <c r="U171" s="64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40" t="s">
        <v>182</v>
      </c>
      <c r="AS171" s="19"/>
      <c r="AT171" s="140" t="s">
        <v>166</v>
      </c>
      <c r="AU171" s="140" t="s">
        <v>83</v>
      </c>
      <c r="AV171" s="19"/>
      <c r="AW171" s="19"/>
      <c r="AX171" s="19"/>
      <c r="AY171" s="140" t="s">
        <v>163</v>
      </c>
      <c r="AZ171" s="19"/>
      <c r="BA171" s="19"/>
      <c r="BB171" s="19"/>
      <c r="BC171" s="19"/>
      <c r="BD171" s="19"/>
      <c r="BE171" s="181">
        <f>IF(N171="základní",J171,0)</f>
        <v>0</v>
      </c>
      <c r="BF171" s="181">
        <f>IF(N171="snížená",J171,0)</f>
        <v>0</v>
      </c>
      <c r="BG171" s="181">
        <f>IF(N171="zákl. přenesená",J171,0)</f>
        <v>0</v>
      </c>
      <c r="BH171" s="181">
        <f>IF(N171="sníž. přenesená",J171,0)</f>
        <v>0</v>
      </c>
      <c r="BI171" s="181">
        <f>IF(N171="nulová",J171,0)</f>
        <v>0</v>
      </c>
      <c r="BJ171" s="140" t="s">
        <v>81</v>
      </c>
      <c r="BK171" s="181">
        <f>ROUND(I171*H171,2)</f>
        <v>0</v>
      </c>
      <c r="BL171" s="140" t="s">
        <v>182</v>
      </c>
      <c r="BM171" s="140" t="s">
        <v>743</v>
      </c>
      <c r="BN171" s="19"/>
      <c r="BO171" s="19"/>
      <c r="BP171" s="19"/>
      <c r="BQ171" s="19"/>
      <c r="BR171" s="21"/>
    </row>
    <row r="172" spans="1:70" ht="25.5" customHeight="1" x14ac:dyDescent="0.3">
      <c r="A172" s="22"/>
      <c r="B172" s="61"/>
      <c r="C172" s="170" t="s">
        <v>340</v>
      </c>
      <c r="D172" s="170" t="s">
        <v>166</v>
      </c>
      <c r="E172" s="171" t="s">
        <v>744</v>
      </c>
      <c r="F172" s="171" t="s">
        <v>745</v>
      </c>
      <c r="G172" s="172" t="s">
        <v>281</v>
      </c>
      <c r="H172" s="173">
        <v>20.100000000000001</v>
      </c>
      <c r="I172" s="174"/>
      <c r="J172" s="175">
        <f>ROUND(I172*H172,2)</f>
        <v>0</v>
      </c>
      <c r="K172" s="194"/>
      <c r="L172" s="61"/>
      <c r="M172" s="177"/>
      <c r="N172" s="178" t="s">
        <v>44</v>
      </c>
      <c r="O172" s="19"/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U172" s="64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40" t="s">
        <v>182</v>
      </c>
      <c r="AS172" s="19"/>
      <c r="AT172" s="140" t="s">
        <v>166</v>
      </c>
      <c r="AU172" s="140" t="s">
        <v>83</v>
      </c>
      <c r="AV172" s="19"/>
      <c r="AW172" s="19"/>
      <c r="AX172" s="19"/>
      <c r="AY172" s="140" t="s">
        <v>163</v>
      </c>
      <c r="AZ172" s="19"/>
      <c r="BA172" s="19"/>
      <c r="BB172" s="19"/>
      <c r="BC172" s="19"/>
      <c r="BD172" s="19"/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140" t="s">
        <v>81</v>
      </c>
      <c r="BK172" s="181">
        <f>ROUND(I172*H172,2)</f>
        <v>0</v>
      </c>
      <c r="BL172" s="140" t="s">
        <v>182</v>
      </c>
      <c r="BM172" s="140" t="s">
        <v>746</v>
      </c>
      <c r="BN172" s="19"/>
      <c r="BO172" s="19"/>
      <c r="BP172" s="19"/>
      <c r="BQ172" s="19"/>
      <c r="BR172" s="21"/>
    </row>
    <row r="173" spans="1:70" ht="27" customHeight="1" x14ac:dyDescent="0.35">
      <c r="A173" s="22"/>
      <c r="B173" s="26"/>
      <c r="C173" s="144"/>
      <c r="D173" s="207" t="s">
        <v>273</v>
      </c>
      <c r="E173" s="144"/>
      <c r="F173" s="208" t="s">
        <v>747</v>
      </c>
      <c r="G173" s="144"/>
      <c r="H173" s="144"/>
      <c r="I173" s="145"/>
      <c r="J173" s="144"/>
      <c r="K173" s="184"/>
      <c r="L173" s="61"/>
      <c r="M173" s="185"/>
      <c r="N173" s="19"/>
      <c r="O173" s="19"/>
      <c r="P173" s="19"/>
      <c r="Q173" s="19"/>
      <c r="R173" s="19"/>
      <c r="S173" s="19"/>
      <c r="T173" s="65"/>
      <c r="U173" s="64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40" t="s">
        <v>273</v>
      </c>
      <c r="AU173" s="140" t="s">
        <v>83</v>
      </c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21"/>
    </row>
    <row r="174" spans="1:70" ht="25.5" customHeight="1" x14ac:dyDescent="0.3">
      <c r="A174" s="22"/>
      <c r="B174" s="61"/>
      <c r="C174" s="170" t="s">
        <v>343</v>
      </c>
      <c r="D174" s="170" t="s">
        <v>166</v>
      </c>
      <c r="E174" s="171" t="s">
        <v>748</v>
      </c>
      <c r="F174" s="171" t="s">
        <v>749</v>
      </c>
      <c r="G174" s="172" t="s">
        <v>281</v>
      </c>
      <c r="H174" s="173">
        <v>31.5</v>
      </c>
      <c r="I174" s="174"/>
      <c r="J174" s="175">
        <f>ROUND(I174*H174,2)</f>
        <v>0</v>
      </c>
      <c r="K174" s="194"/>
      <c r="L174" s="61"/>
      <c r="M174" s="177"/>
      <c r="N174" s="178" t="s">
        <v>44</v>
      </c>
      <c r="O174" s="19"/>
      <c r="P174" s="179">
        <f>O174*H174</f>
        <v>0</v>
      </c>
      <c r="Q174" s="179">
        <v>0</v>
      </c>
      <c r="R174" s="179">
        <f>Q174*H174</f>
        <v>0</v>
      </c>
      <c r="S174" s="179">
        <v>0</v>
      </c>
      <c r="T174" s="180">
        <f>S174*H174</f>
        <v>0</v>
      </c>
      <c r="U174" s="64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40" t="s">
        <v>182</v>
      </c>
      <c r="AS174" s="19"/>
      <c r="AT174" s="140" t="s">
        <v>166</v>
      </c>
      <c r="AU174" s="140" t="s">
        <v>83</v>
      </c>
      <c r="AV174" s="19"/>
      <c r="AW174" s="19"/>
      <c r="AX174" s="19"/>
      <c r="AY174" s="140" t="s">
        <v>163</v>
      </c>
      <c r="AZ174" s="19"/>
      <c r="BA174" s="19"/>
      <c r="BB174" s="19"/>
      <c r="BC174" s="19"/>
      <c r="BD174" s="19"/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140" t="s">
        <v>81</v>
      </c>
      <c r="BK174" s="181">
        <f>ROUND(I174*H174,2)</f>
        <v>0</v>
      </c>
      <c r="BL174" s="140" t="s">
        <v>182</v>
      </c>
      <c r="BM174" s="140" t="s">
        <v>750</v>
      </c>
      <c r="BN174" s="19"/>
      <c r="BO174" s="19"/>
      <c r="BP174" s="19"/>
      <c r="BQ174" s="19"/>
      <c r="BR174" s="21"/>
    </row>
    <row r="175" spans="1:70" ht="27" customHeight="1" x14ac:dyDescent="0.35">
      <c r="A175" s="22"/>
      <c r="B175" s="26"/>
      <c r="C175" s="144"/>
      <c r="D175" s="207" t="s">
        <v>273</v>
      </c>
      <c r="E175" s="144"/>
      <c r="F175" s="208" t="s">
        <v>751</v>
      </c>
      <c r="G175" s="144"/>
      <c r="H175" s="144"/>
      <c r="I175" s="145"/>
      <c r="J175" s="144"/>
      <c r="K175" s="184"/>
      <c r="L175" s="61"/>
      <c r="M175" s="185"/>
      <c r="N175" s="19"/>
      <c r="O175" s="19"/>
      <c r="P175" s="19"/>
      <c r="Q175" s="19"/>
      <c r="R175" s="19"/>
      <c r="S175" s="19"/>
      <c r="T175" s="65"/>
      <c r="U175" s="64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40" t="s">
        <v>273</v>
      </c>
      <c r="AU175" s="140" t="s">
        <v>83</v>
      </c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21"/>
    </row>
    <row r="176" spans="1:70" ht="25.5" customHeight="1" x14ac:dyDescent="0.3">
      <c r="A176" s="22"/>
      <c r="B176" s="61"/>
      <c r="C176" s="170" t="s">
        <v>345</v>
      </c>
      <c r="D176" s="170" t="s">
        <v>166</v>
      </c>
      <c r="E176" s="171" t="s">
        <v>752</v>
      </c>
      <c r="F176" s="171" t="s">
        <v>753</v>
      </c>
      <c r="G176" s="172" t="s">
        <v>281</v>
      </c>
      <c r="H176" s="173">
        <v>34.200000000000003</v>
      </c>
      <c r="I176" s="174"/>
      <c r="J176" s="175">
        <f>ROUND(I176*H176,2)</f>
        <v>0</v>
      </c>
      <c r="K176" s="194"/>
      <c r="L176" s="61"/>
      <c r="M176" s="177"/>
      <c r="N176" s="178" t="s">
        <v>44</v>
      </c>
      <c r="O176" s="19"/>
      <c r="P176" s="179">
        <f>O176*H176</f>
        <v>0</v>
      </c>
      <c r="Q176" s="179">
        <v>0</v>
      </c>
      <c r="R176" s="179">
        <f>Q176*H176</f>
        <v>0</v>
      </c>
      <c r="S176" s="179">
        <v>0</v>
      </c>
      <c r="T176" s="180">
        <f>S176*H176</f>
        <v>0</v>
      </c>
      <c r="U176" s="64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40" t="s">
        <v>182</v>
      </c>
      <c r="AS176" s="19"/>
      <c r="AT176" s="140" t="s">
        <v>166</v>
      </c>
      <c r="AU176" s="140" t="s">
        <v>83</v>
      </c>
      <c r="AV176" s="19"/>
      <c r="AW176" s="19"/>
      <c r="AX176" s="19"/>
      <c r="AY176" s="140" t="s">
        <v>163</v>
      </c>
      <c r="AZ176" s="19"/>
      <c r="BA176" s="19"/>
      <c r="BB176" s="19"/>
      <c r="BC176" s="19"/>
      <c r="BD176" s="19"/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140" t="s">
        <v>81</v>
      </c>
      <c r="BK176" s="181">
        <f>ROUND(I176*H176,2)</f>
        <v>0</v>
      </c>
      <c r="BL176" s="140" t="s">
        <v>182</v>
      </c>
      <c r="BM176" s="140" t="s">
        <v>754</v>
      </c>
      <c r="BN176" s="19"/>
      <c r="BO176" s="19"/>
      <c r="BP176" s="19"/>
      <c r="BQ176" s="19"/>
      <c r="BR176" s="21"/>
    </row>
    <row r="177" spans="1:70" ht="40.5" customHeight="1" x14ac:dyDescent="0.35">
      <c r="A177" s="22"/>
      <c r="B177" s="26"/>
      <c r="C177" s="144"/>
      <c r="D177" s="207" t="s">
        <v>273</v>
      </c>
      <c r="E177" s="144"/>
      <c r="F177" s="208" t="s">
        <v>755</v>
      </c>
      <c r="G177" s="144"/>
      <c r="H177" s="144"/>
      <c r="I177" s="145"/>
      <c r="J177" s="144"/>
      <c r="K177" s="184"/>
      <c r="L177" s="61"/>
      <c r="M177" s="185"/>
      <c r="N177" s="19"/>
      <c r="O177" s="19"/>
      <c r="P177" s="19"/>
      <c r="Q177" s="19"/>
      <c r="R177" s="19"/>
      <c r="S177" s="19"/>
      <c r="T177" s="65"/>
      <c r="U177" s="64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40" t="s">
        <v>273</v>
      </c>
      <c r="AU177" s="140" t="s">
        <v>83</v>
      </c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21"/>
    </row>
    <row r="178" spans="1:70" ht="25.5" customHeight="1" x14ac:dyDescent="0.3">
      <c r="A178" s="22"/>
      <c r="B178" s="61"/>
      <c r="C178" s="170" t="s">
        <v>348</v>
      </c>
      <c r="D178" s="170" t="s">
        <v>166</v>
      </c>
      <c r="E178" s="171" t="s">
        <v>756</v>
      </c>
      <c r="F178" s="171" t="s">
        <v>757</v>
      </c>
      <c r="G178" s="172" t="s">
        <v>281</v>
      </c>
      <c r="H178" s="173">
        <v>4.0999999999999996</v>
      </c>
      <c r="I178" s="174"/>
      <c r="J178" s="175">
        <f>ROUND(I178*H178,2)</f>
        <v>0</v>
      </c>
      <c r="K178" s="194"/>
      <c r="L178" s="61"/>
      <c r="M178" s="177"/>
      <c r="N178" s="178" t="s">
        <v>44</v>
      </c>
      <c r="O178" s="19"/>
      <c r="P178" s="179">
        <f>O178*H178</f>
        <v>0</v>
      </c>
      <c r="Q178" s="179">
        <v>0</v>
      </c>
      <c r="R178" s="179">
        <f>Q178*H178</f>
        <v>0</v>
      </c>
      <c r="S178" s="179">
        <v>0</v>
      </c>
      <c r="T178" s="180">
        <f>S178*H178</f>
        <v>0</v>
      </c>
      <c r="U178" s="64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40" t="s">
        <v>182</v>
      </c>
      <c r="AS178" s="19"/>
      <c r="AT178" s="140" t="s">
        <v>166</v>
      </c>
      <c r="AU178" s="140" t="s">
        <v>83</v>
      </c>
      <c r="AV178" s="19"/>
      <c r="AW178" s="19"/>
      <c r="AX178" s="19"/>
      <c r="AY178" s="140" t="s">
        <v>163</v>
      </c>
      <c r="AZ178" s="19"/>
      <c r="BA178" s="19"/>
      <c r="BB178" s="19"/>
      <c r="BC178" s="19"/>
      <c r="BD178" s="19"/>
      <c r="BE178" s="181">
        <f>IF(N178="základní",J178,0)</f>
        <v>0</v>
      </c>
      <c r="BF178" s="181">
        <f>IF(N178="snížená",J178,0)</f>
        <v>0</v>
      </c>
      <c r="BG178" s="181">
        <f>IF(N178="zákl. přenesená",J178,0)</f>
        <v>0</v>
      </c>
      <c r="BH178" s="181">
        <f>IF(N178="sníž. přenesená",J178,0)</f>
        <v>0</v>
      </c>
      <c r="BI178" s="181">
        <f>IF(N178="nulová",J178,0)</f>
        <v>0</v>
      </c>
      <c r="BJ178" s="140" t="s">
        <v>81</v>
      </c>
      <c r="BK178" s="181">
        <f>ROUND(I178*H178,2)</f>
        <v>0</v>
      </c>
      <c r="BL178" s="140" t="s">
        <v>182</v>
      </c>
      <c r="BM178" s="140" t="s">
        <v>758</v>
      </c>
      <c r="BN178" s="19"/>
      <c r="BO178" s="19"/>
      <c r="BP178" s="19"/>
      <c r="BQ178" s="19"/>
      <c r="BR178" s="21"/>
    </row>
    <row r="179" spans="1:70" ht="40.5" customHeight="1" x14ac:dyDescent="0.35">
      <c r="A179" s="22"/>
      <c r="B179" s="26"/>
      <c r="C179" s="144"/>
      <c r="D179" s="207" t="s">
        <v>273</v>
      </c>
      <c r="E179" s="144"/>
      <c r="F179" s="208" t="s">
        <v>759</v>
      </c>
      <c r="G179" s="144"/>
      <c r="H179" s="144"/>
      <c r="I179" s="145"/>
      <c r="J179" s="144"/>
      <c r="K179" s="184"/>
      <c r="L179" s="61"/>
      <c r="M179" s="185"/>
      <c r="N179" s="19"/>
      <c r="O179" s="19"/>
      <c r="P179" s="19"/>
      <c r="Q179" s="19"/>
      <c r="R179" s="19"/>
      <c r="S179" s="19"/>
      <c r="T179" s="65"/>
      <c r="U179" s="64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40" t="s">
        <v>273</v>
      </c>
      <c r="AU179" s="140" t="s">
        <v>83</v>
      </c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21"/>
    </row>
    <row r="180" spans="1:70" ht="16.5" customHeight="1" x14ac:dyDescent="0.3">
      <c r="A180" s="22"/>
      <c r="B180" s="61"/>
      <c r="C180" s="170" t="s">
        <v>353</v>
      </c>
      <c r="D180" s="170" t="s">
        <v>166</v>
      </c>
      <c r="E180" s="171" t="s">
        <v>760</v>
      </c>
      <c r="F180" s="171" t="s">
        <v>761</v>
      </c>
      <c r="G180" s="172" t="s">
        <v>281</v>
      </c>
      <c r="H180" s="173">
        <v>29.72</v>
      </c>
      <c r="I180" s="174"/>
      <c r="J180" s="175">
        <f>ROUND(I180*H180,2)</f>
        <v>0</v>
      </c>
      <c r="K180" s="194"/>
      <c r="L180" s="61"/>
      <c r="M180" s="177"/>
      <c r="N180" s="178" t="s">
        <v>44</v>
      </c>
      <c r="O180" s="19"/>
      <c r="P180" s="179">
        <f>O180*H180</f>
        <v>0</v>
      </c>
      <c r="Q180" s="179">
        <v>0</v>
      </c>
      <c r="R180" s="179">
        <f>Q180*H180</f>
        <v>0</v>
      </c>
      <c r="S180" s="179">
        <v>0</v>
      </c>
      <c r="T180" s="180">
        <f>S180*H180</f>
        <v>0</v>
      </c>
      <c r="U180" s="64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40" t="s">
        <v>182</v>
      </c>
      <c r="AS180" s="19"/>
      <c r="AT180" s="140" t="s">
        <v>166</v>
      </c>
      <c r="AU180" s="140" t="s">
        <v>83</v>
      </c>
      <c r="AV180" s="19"/>
      <c r="AW180" s="19"/>
      <c r="AX180" s="19"/>
      <c r="AY180" s="140" t="s">
        <v>163</v>
      </c>
      <c r="AZ180" s="19"/>
      <c r="BA180" s="19"/>
      <c r="BB180" s="19"/>
      <c r="BC180" s="19"/>
      <c r="BD180" s="19"/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140" t="s">
        <v>81</v>
      </c>
      <c r="BK180" s="181">
        <f>ROUND(I180*H180,2)</f>
        <v>0</v>
      </c>
      <c r="BL180" s="140" t="s">
        <v>182</v>
      </c>
      <c r="BM180" s="140" t="s">
        <v>762</v>
      </c>
      <c r="BN180" s="19"/>
      <c r="BO180" s="19"/>
      <c r="BP180" s="19"/>
      <c r="BQ180" s="19"/>
      <c r="BR180" s="21"/>
    </row>
    <row r="181" spans="1:70" ht="27" customHeight="1" x14ac:dyDescent="0.35">
      <c r="A181" s="22"/>
      <c r="B181" s="26"/>
      <c r="C181" s="144"/>
      <c r="D181" s="207" t="s">
        <v>273</v>
      </c>
      <c r="E181" s="144"/>
      <c r="F181" s="208" t="s">
        <v>763</v>
      </c>
      <c r="G181" s="144"/>
      <c r="H181" s="144"/>
      <c r="I181" s="145"/>
      <c r="J181" s="144"/>
      <c r="K181" s="184"/>
      <c r="L181" s="61"/>
      <c r="M181" s="185"/>
      <c r="N181" s="19"/>
      <c r="O181" s="19"/>
      <c r="P181" s="19"/>
      <c r="Q181" s="19"/>
      <c r="R181" s="19"/>
      <c r="S181" s="19"/>
      <c r="T181" s="65"/>
      <c r="U181" s="64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40" t="s">
        <v>273</v>
      </c>
      <c r="AU181" s="140" t="s">
        <v>83</v>
      </c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21"/>
    </row>
    <row r="182" spans="1:70" ht="25.5" customHeight="1" x14ac:dyDescent="0.3">
      <c r="A182" s="22"/>
      <c r="B182" s="61"/>
      <c r="C182" s="170" t="s">
        <v>354</v>
      </c>
      <c r="D182" s="170" t="s">
        <v>166</v>
      </c>
      <c r="E182" s="171" t="s">
        <v>764</v>
      </c>
      <c r="F182" s="171" t="s">
        <v>765</v>
      </c>
      <c r="G182" s="172" t="s">
        <v>281</v>
      </c>
      <c r="H182" s="173">
        <v>29.72</v>
      </c>
      <c r="I182" s="174"/>
      <c r="J182" s="175">
        <f>ROUND(I182*H182,2)</f>
        <v>0</v>
      </c>
      <c r="K182" s="194"/>
      <c r="L182" s="61"/>
      <c r="M182" s="177"/>
      <c r="N182" s="178" t="s">
        <v>44</v>
      </c>
      <c r="O182" s="19"/>
      <c r="P182" s="179">
        <f>O182*H182</f>
        <v>0</v>
      </c>
      <c r="Q182" s="179">
        <v>0</v>
      </c>
      <c r="R182" s="179">
        <f>Q182*H182</f>
        <v>0</v>
      </c>
      <c r="S182" s="179">
        <v>0</v>
      </c>
      <c r="T182" s="180">
        <f>S182*H182</f>
        <v>0</v>
      </c>
      <c r="U182" s="64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40" t="s">
        <v>182</v>
      </c>
      <c r="AS182" s="19"/>
      <c r="AT182" s="140" t="s">
        <v>166</v>
      </c>
      <c r="AU182" s="140" t="s">
        <v>83</v>
      </c>
      <c r="AV182" s="19"/>
      <c r="AW182" s="19"/>
      <c r="AX182" s="19"/>
      <c r="AY182" s="140" t="s">
        <v>163</v>
      </c>
      <c r="AZ182" s="19"/>
      <c r="BA182" s="19"/>
      <c r="BB182" s="19"/>
      <c r="BC182" s="19"/>
      <c r="BD182" s="19"/>
      <c r="BE182" s="181">
        <f>IF(N182="základní",J182,0)</f>
        <v>0</v>
      </c>
      <c r="BF182" s="181">
        <f>IF(N182="snížená",J182,0)</f>
        <v>0</v>
      </c>
      <c r="BG182" s="181">
        <f>IF(N182="zákl. přenesená",J182,0)</f>
        <v>0</v>
      </c>
      <c r="BH182" s="181">
        <f>IF(N182="sníž. přenesená",J182,0)</f>
        <v>0</v>
      </c>
      <c r="BI182" s="181">
        <f>IF(N182="nulová",J182,0)</f>
        <v>0</v>
      </c>
      <c r="BJ182" s="140" t="s">
        <v>81</v>
      </c>
      <c r="BK182" s="181">
        <f>ROUND(I182*H182,2)</f>
        <v>0</v>
      </c>
      <c r="BL182" s="140" t="s">
        <v>182</v>
      </c>
      <c r="BM182" s="140" t="s">
        <v>766</v>
      </c>
      <c r="BN182" s="19"/>
      <c r="BO182" s="19"/>
      <c r="BP182" s="19"/>
      <c r="BQ182" s="19"/>
      <c r="BR182" s="21"/>
    </row>
    <row r="183" spans="1:70" ht="40.5" customHeight="1" x14ac:dyDescent="0.35">
      <c r="A183" s="22"/>
      <c r="B183" s="26"/>
      <c r="C183" s="144"/>
      <c r="D183" s="207" t="s">
        <v>273</v>
      </c>
      <c r="E183" s="144"/>
      <c r="F183" s="208" t="s">
        <v>767</v>
      </c>
      <c r="G183" s="144"/>
      <c r="H183" s="144"/>
      <c r="I183" s="145"/>
      <c r="J183" s="144"/>
      <c r="K183" s="184"/>
      <c r="L183" s="61"/>
      <c r="M183" s="185"/>
      <c r="N183" s="19"/>
      <c r="O183" s="19"/>
      <c r="P183" s="19"/>
      <c r="Q183" s="19"/>
      <c r="R183" s="19"/>
      <c r="S183" s="19"/>
      <c r="T183" s="65"/>
      <c r="U183" s="64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40" t="s">
        <v>273</v>
      </c>
      <c r="AU183" s="140" t="s">
        <v>83</v>
      </c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21"/>
    </row>
    <row r="184" spans="1:70" ht="16.5" customHeight="1" x14ac:dyDescent="0.3">
      <c r="A184" s="22"/>
      <c r="B184" s="61"/>
      <c r="C184" s="170" t="s">
        <v>355</v>
      </c>
      <c r="D184" s="170" t="s">
        <v>166</v>
      </c>
      <c r="E184" s="171" t="s">
        <v>768</v>
      </c>
      <c r="F184" s="171" t="s">
        <v>769</v>
      </c>
      <c r="G184" s="172" t="s">
        <v>281</v>
      </c>
      <c r="H184" s="173">
        <v>58</v>
      </c>
      <c r="I184" s="174"/>
      <c r="J184" s="175">
        <f>ROUND(I184*H184,2)</f>
        <v>0</v>
      </c>
      <c r="K184" s="194"/>
      <c r="L184" s="61"/>
      <c r="M184" s="177"/>
      <c r="N184" s="178" t="s">
        <v>44</v>
      </c>
      <c r="O184" s="19"/>
      <c r="P184" s="179">
        <f>O184*H184</f>
        <v>0</v>
      </c>
      <c r="Q184" s="179">
        <v>0</v>
      </c>
      <c r="R184" s="179">
        <f>Q184*H184</f>
        <v>0</v>
      </c>
      <c r="S184" s="179">
        <v>0</v>
      </c>
      <c r="T184" s="180">
        <f>S184*H184</f>
        <v>0</v>
      </c>
      <c r="U184" s="64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40" t="s">
        <v>182</v>
      </c>
      <c r="AS184" s="19"/>
      <c r="AT184" s="140" t="s">
        <v>166</v>
      </c>
      <c r="AU184" s="140" t="s">
        <v>83</v>
      </c>
      <c r="AV184" s="19"/>
      <c r="AW184" s="19"/>
      <c r="AX184" s="19"/>
      <c r="AY184" s="140" t="s">
        <v>163</v>
      </c>
      <c r="AZ184" s="19"/>
      <c r="BA184" s="19"/>
      <c r="BB184" s="19"/>
      <c r="BC184" s="19"/>
      <c r="BD184" s="19"/>
      <c r="BE184" s="181">
        <f>IF(N184="základní",J184,0)</f>
        <v>0</v>
      </c>
      <c r="BF184" s="181">
        <f>IF(N184="snížená",J184,0)</f>
        <v>0</v>
      </c>
      <c r="BG184" s="181">
        <f>IF(N184="zákl. přenesená",J184,0)</f>
        <v>0</v>
      </c>
      <c r="BH184" s="181">
        <f>IF(N184="sníž. přenesená",J184,0)</f>
        <v>0</v>
      </c>
      <c r="BI184" s="181">
        <f>IF(N184="nulová",J184,0)</f>
        <v>0</v>
      </c>
      <c r="BJ184" s="140" t="s">
        <v>81</v>
      </c>
      <c r="BK184" s="181">
        <f>ROUND(I184*H184,2)</f>
        <v>0</v>
      </c>
      <c r="BL184" s="140" t="s">
        <v>182</v>
      </c>
      <c r="BM184" s="140" t="s">
        <v>770</v>
      </c>
      <c r="BN184" s="19"/>
      <c r="BO184" s="19"/>
      <c r="BP184" s="19"/>
      <c r="BQ184" s="19"/>
      <c r="BR184" s="21"/>
    </row>
    <row r="185" spans="1:70" ht="27" customHeight="1" x14ac:dyDescent="0.35">
      <c r="A185" s="22"/>
      <c r="B185" s="26"/>
      <c r="C185" s="144"/>
      <c r="D185" s="207" t="s">
        <v>273</v>
      </c>
      <c r="E185" s="144"/>
      <c r="F185" s="208" t="s">
        <v>771</v>
      </c>
      <c r="G185" s="144"/>
      <c r="H185" s="144"/>
      <c r="I185" s="145"/>
      <c r="J185" s="144"/>
      <c r="K185" s="184"/>
      <c r="L185" s="61"/>
      <c r="M185" s="185"/>
      <c r="N185" s="19"/>
      <c r="O185" s="19"/>
      <c r="P185" s="19"/>
      <c r="Q185" s="19"/>
      <c r="R185" s="19"/>
      <c r="S185" s="19"/>
      <c r="T185" s="65"/>
      <c r="U185" s="64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40" t="s">
        <v>273</v>
      </c>
      <c r="AU185" s="140" t="s">
        <v>83</v>
      </c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21"/>
    </row>
    <row r="186" spans="1:70" ht="25.5" customHeight="1" x14ac:dyDescent="0.3">
      <c r="A186" s="22"/>
      <c r="B186" s="61"/>
      <c r="C186" s="170" t="s">
        <v>356</v>
      </c>
      <c r="D186" s="170" t="s">
        <v>166</v>
      </c>
      <c r="E186" s="171" t="s">
        <v>772</v>
      </c>
      <c r="F186" s="171" t="s">
        <v>773</v>
      </c>
      <c r="G186" s="172" t="s">
        <v>281</v>
      </c>
      <c r="H186" s="173">
        <v>322.51</v>
      </c>
      <c r="I186" s="174"/>
      <c r="J186" s="175">
        <f>ROUND(I186*H186,2)</f>
        <v>0</v>
      </c>
      <c r="K186" s="194"/>
      <c r="L186" s="61"/>
      <c r="M186" s="177"/>
      <c r="N186" s="178" t="s">
        <v>44</v>
      </c>
      <c r="O186" s="19"/>
      <c r="P186" s="179">
        <f>O186*H186</f>
        <v>0</v>
      </c>
      <c r="Q186" s="179">
        <v>0</v>
      </c>
      <c r="R186" s="179">
        <f>Q186*H186</f>
        <v>0</v>
      </c>
      <c r="S186" s="179">
        <v>0</v>
      </c>
      <c r="T186" s="180">
        <f>S186*H186</f>
        <v>0</v>
      </c>
      <c r="U186" s="64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40" t="s">
        <v>182</v>
      </c>
      <c r="AS186" s="19"/>
      <c r="AT186" s="140" t="s">
        <v>166</v>
      </c>
      <c r="AU186" s="140" t="s">
        <v>83</v>
      </c>
      <c r="AV186" s="19"/>
      <c r="AW186" s="19"/>
      <c r="AX186" s="19"/>
      <c r="AY186" s="140" t="s">
        <v>163</v>
      </c>
      <c r="AZ186" s="19"/>
      <c r="BA186" s="19"/>
      <c r="BB186" s="19"/>
      <c r="BC186" s="19"/>
      <c r="BD186" s="19"/>
      <c r="BE186" s="181">
        <f>IF(N186="základní",J186,0)</f>
        <v>0</v>
      </c>
      <c r="BF186" s="181">
        <f>IF(N186="snížená",J186,0)</f>
        <v>0</v>
      </c>
      <c r="BG186" s="181">
        <f>IF(N186="zákl. přenesená",J186,0)</f>
        <v>0</v>
      </c>
      <c r="BH186" s="181">
        <f>IF(N186="sníž. přenesená",J186,0)</f>
        <v>0</v>
      </c>
      <c r="BI186" s="181">
        <f>IF(N186="nulová",J186,0)</f>
        <v>0</v>
      </c>
      <c r="BJ186" s="140" t="s">
        <v>81</v>
      </c>
      <c r="BK186" s="181">
        <f>ROUND(I186*H186,2)</f>
        <v>0</v>
      </c>
      <c r="BL186" s="140" t="s">
        <v>182</v>
      </c>
      <c r="BM186" s="140" t="s">
        <v>774</v>
      </c>
      <c r="BN186" s="19"/>
      <c r="BO186" s="19"/>
      <c r="BP186" s="19"/>
      <c r="BQ186" s="19"/>
      <c r="BR186" s="21"/>
    </row>
    <row r="187" spans="1:70" ht="27" customHeight="1" x14ac:dyDescent="0.35">
      <c r="A187" s="22"/>
      <c r="B187" s="26"/>
      <c r="C187" s="144"/>
      <c r="D187" s="207" t="s">
        <v>273</v>
      </c>
      <c r="E187" s="144"/>
      <c r="F187" s="208" t="s">
        <v>775</v>
      </c>
      <c r="G187" s="144"/>
      <c r="H187" s="144"/>
      <c r="I187" s="145"/>
      <c r="J187" s="144"/>
      <c r="K187" s="184"/>
      <c r="L187" s="61"/>
      <c r="M187" s="185"/>
      <c r="N187" s="19"/>
      <c r="O187" s="19"/>
      <c r="P187" s="19"/>
      <c r="Q187" s="19"/>
      <c r="R187" s="19"/>
      <c r="S187" s="19"/>
      <c r="T187" s="65"/>
      <c r="U187" s="64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40" t="s">
        <v>273</v>
      </c>
      <c r="AU187" s="140" t="s">
        <v>83</v>
      </c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21"/>
    </row>
    <row r="188" spans="1:70" ht="25.5" customHeight="1" x14ac:dyDescent="0.3">
      <c r="A188" s="22"/>
      <c r="B188" s="61"/>
      <c r="C188" s="170" t="s">
        <v>357</v>
      </c>
      <c r="D188" s="170" t="s">
        <v>166</v>
      </c>
      <c r="E188" s="171" t="s">
        <v>776</v>
      </c>
      <c r="F188" s="171" t="s">
        <v>777</v>
      </c>
      <c r="G188" s="172" t="s">
        <v>268</v>
      </c>
      <c r="H188" s="173">
        <v>1</v>
      </c>
      <c r="I188" s="174"/>
      <c r="J188" s="175">
        <f>ROUND(I188*H188,2)</f>
        <v>0</v>
      </c>
      <c r="K188" s="194"/>
      <c r="L188" s="61"/>
      <c r="M188" s="177"/>
      <c r="N188" s="178" t="s">
        <v>44</v>
      </c>
      <c r="O188" s="19"/>
      <c r="P188" s="179">
        <f>O188*H188</f>
        <v>0</v>
      </c>
      <c r="Q188" s="179">
        <v>0</v>
      </c>
      <c r="R188" s="179">
        <f>Q188*H188</f>
        <v>0</v>
      </c>
      <c r="S188" s="179">
        <v>0</v>
      </c>
      <c r="T188" s="180">
        <f>S188*H188</f>
        <v>0</v>
      </c>
      <c r="U188" s="64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40" t="s">
        <v>182</v>
      </c>
      <c r="AS188" s="19"/>
      <c r="AT188" s="140" t="s">
        <v>166</v>
      </c>
      <c r="AU188" s="140" t="s">
        <v>83</v>
      </c>
      <c r="AV188" s="19"/>
      <c r="AW188" s="19"/>
      <c r="AX188" s="19"/>
      <c r="AY188" s="140" t="s">
        <v>163</v>
      </c>
      <c r="AZ188" s="19"/>
      <c r="BA188" s="19"/>
      <c r="BB188" s="19"/>
      <c r="BC188" s="19"/>
      <c r="BD188" s="19"/>
      <c r="BE188" s="181">
        <f>IF(N188="základní",J188,0)</f>
        <v>0</v>
      </c>
      <c r="BF188" s="181">
        <f>IF(N188="snížená",J188,0)</f>
        <v>0</v>
      </c>
      <c r="BG188" s="181">
        <f>IF(N188="zákl. přenesená",J188,0)</f>
        <v>0</v>
      </c>
      <c r="BH188" s="181">
        <f>IF(N188="sníž. přenesená",J188,0)</f>
        <v>0</v>
      </c>
      <c r="BI188" s="181">
        <f>IF(N188="nulová",J188,0)</f>
        <v>0</v>
      </c>
      <c r="BJ188" s="140" t="s">
        <v>81</v>
      </c>
      <c r="BK188" s="181">
        <f>ROUND(I188*H188,2)</f>
        <v>0</v>
      </c>
      <c r="BL188" s="140" t="s">
        <v>182</v>
      </c>
      <c r="BM188" s="140" t="s">
        <v>778</v>
      </c>
      <c r="BN188" s="19"/>
      <c r="BO188" s="19"/>
      <c r="BP188" s="19"/>
      <c r="BQ188" s="19"/>
      <c r="BR188" s="21"/>
    </row>
    <row r="189" spans="1:70" ht="29.85" customHeight="1" x14ac:dyDescent="0.3">
      <c r="A189" s="22"/>
      <c r="B189" s="26"/>
      <c r="C189" s="144"/>
      <c r="D189" s="182" t="s">
        <v>72</v>
      </c>
      <c r="E189" s="143" t="s">
        <v>346</v>
      </c>
      <c r="F189" s="143" t="s">
        <v>347</v>
      </c>
      <c r="G189" s="144"/>
      <c r="H189" s="144"/>
      <c r="I189" s="145"/>
      <c r="J189" s="183">
        <f>BK189</f>
        <v>0</v>
      </c>
      <c r="K189" s="184"/>
      <c r="L189" s="61"/>
      <c r="M189" s="185"/>
      <c r="N189" s="19"/>
      <c r="O189" s="19"/>
      <c r="P189" s="162">
        <f>P190</f>
        <v>0</v>
      </c>
      <c r="Q189" s="19"/>
      <c r="R189" s="162">
        <f>R190</f>
        <v>0</v>
      </c>
      <c r="S189" s="19"/>
      <c r="T189" s="163">
        <f>T190</f>
        <v>0</v>
      </c>
      <c r="U189" s="64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59" t="s">
        <v>81</v>
      </c>
      <c r="AS189" s="19"/>
      <c r="AT189" s="164" t="s">
        <v>72</v>
      </c>
      <c r="AU189" s="164" t="s">
        <v>81</v>
      </c>
      <c r="AV189" s="19"/>
      <c r="AW189" s="19"/>
      <c r="AX189" s="19"/>
      <c r="AY189" s="159" t="s">
        <v>163</v>
      </c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65">
        <f>BK190</f>
        <v>0</v>
      </c>
      <c r="BL189" s="19"/>
      <c r="BM189" s="19"/>
      <c r="BN189" s="19"/>
      <c r="BO189" s="19"/>
      <c r="BP189" s="19"/>
      <c r="BQ189" s="19"/>
      <c r="BR189" s="21"/>
    </row>
    <row r="190" spans="1:70" ht="38.25" customHeight="1" x14ac:dyDescent="0.3">
      <c r="A190" s="22"/>
      <c r="B190" s="61"/>
      <c r="C190" s="170" t="s">
        <v>358</v>
      </c>
      <c r="D190" s="170" t="s">
        <v>166</v>
      </c>
      <c r="E190" s="171" t="s">
        <v>407</v>
      </c>
      <c r="F190" s="171" t="s">
        <v>408</v>
      </c>
      <c r="G190" s="172" t="s">
        <v>272</v>
      </c>
      <c r="H190" s="173">
        <v>115.95399999999999</v>
      </c>
      <c r="I190" s="174"/>
      <c r="J190" s="175">
        <f>ROUND(I190*H190,2)</f>
        <v>0</v>
      </c>
      <c r="K190" s="176" t="s">
        <v>270</v>
      </c>
      <c r="L190" s="61"/>
      <c r="M190" s="177"/>
      <c r="N190" s="178" t="s">
        <v>44</v>
      </c>
      <c r="O190" s="19"/>
      <c r="P190" s="179">
        <f>O190*H190</f>
        <v>0</v>
      </c>
      <c r="Q190" s="179">
        <v>0</v>
      </c>
      <c r="R190" s="179">
        <f>Q190*H190</f>
        <v>0</v>
      </c>
      <c r="S190" s="179">
        <v>0</v>
      </c>
      <c r="T190" s="180">
        <f>S190*H190</f>
        <v>0</v>
      </c>
      <c r="U190" s="64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40" t="s">
        <v>182</v>
      </c>
      <c r="AS190" s="19"/>
      <c r="AT190" s="140" t="s">
        <v>166</v>
      </c>
      <c r="AU190" s="140" t="s">
        <v>83</v>
      </c>
      <c r="AV190" s="19"/>
      <c r="AW190" s="19"/>
      <c r="AX190" s="19"/>
      <c r="AY190" s="140" t="s">
        <v>163</v>
      </c>
      <c r="AZ190" s="19"/>
      <c r="BA190" s="19"/>
      <c r="BB190" s="19"/>
      <c r="BC190" s="19"/>
      <c r="BD190" s="19"/>
      <c r="BE190" s="181">
        <f>IF(N190="základní",J190,0)</f>
        <v>0</v>
      </c>
      <c r="BF190" s="181">
        <f>IF(N190="snížená",J190,0)</f>
        <v>0</v>
      </c>
      <c r="BG190" s="181">
        <f>IF(N190="zákl. přenesená",J190,0)</f>
        <v>0</v>
      </c>
      <c r="BH190" s="181">
        <f>IF(N190="sníž. přenesená",J190,0)</f>
        <v>0</v>
      </c>
      <c r="BI190" s="181">
        <f>IF(N190="nulová",J190,0)</f>
        <v>0</v>
      </c>
      <c r="BJ190" s="140" t="s">
        <v>81</v>
      </c>
      <c r="BK190" s="181">
        <f>ROUND(I190*H190,2)</f>
        <v>0</v>
      </c>
      <c r="BL190" s="140" t="s">
        <v>182</v>
      </c>
      <c r="BM190" s="140" t="s">
        <v>779</v>
      </c>
      <c r="BN190" s="19"/>
      <c r="BO190" s="19"/>
      <c r="BP190" s="19"/>
      <c r="BQ190" s="19"/>
      <c r="BR190" s="21"/>
    </row>
    <row r="191" spans="1:70" ht="37.35" customHeight="1" x14ac:dyDescent="0.35">
      <c r="A191" s="22"/>
      <c r="B191" s="26"/>
      <c r="C191" s="62"/>
      <c r="D191" s="222" t="s">
        <v>72</v>
      </c>
      <c r="E191" s="223" t="s">
        <v>349</v>
      </c>
      <c r="F191" s="223" t="s">
        <v>350</v>
      </c>
      <c r="G191" s="62"/>
      <c r="H191" s="62"/>
      <c r="I191" s="118"/>
      <c r="J191" s="224">
        <f>BK191</f>
        <v>0</v>
      </c>
      <c r="K191" s="119"/>
      <c r="L191" s="61"/>
      <c r="M191" s="75"/>
      <c r="N191" s="19"/>
      <c r="O191" s="19"/>
      <c r="P191" s="162">
        <f>P192+P207+P224+P236+P245+P254+P260+P280+P292+P312</f>
        <v>0</v>
      </c>
      <c r="Q191" s="19"/>
      <c r="R191" s="162">
        <f>R192+R207+R224+R236+R245+R254+R260+R280+R292+R312</f>
        <v>15.094059639999999</v>
      </c>
      <c r="S191" s="19"/>
      <c r="T191" s="163">
        <f>T192+T207+T224+T236+T245+T254+T260+T280+T292+T312</f>
        <v>6.4330349999999994E-2</v>
      </c>
      <c r="U191" s="64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59" t="s">
        <v>83</v>
      </c>
      <c r="AS191" s="19"/>
      <c r="AT191" s="164" t="s">
        <v>72</v>
      </c>
      <c r="AU191" s="164" t="s">
        <v>73</v>
      </c>
      <c r="AV191" s="19"/>
      <c r="AW191" s="19"/>
      <c r="AX191" s="19"/>
      <c r="AY191" s="159" t="s">
        <v>163</v>
      </c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65">
        <f>BK192+BK207+BK224+BK236+BK245+BK254+BK260+BK280+BK292+BK312</f>
        <v>0</v>
      </c>
      <c r="BL191" s="19"/>
      <c r="BM191" s="19"/>
      <c r="BN191" s="19"/>
      <c r="BO191" s="19"/>
      <c r="BP191" s="19"/>
      <c r="BQ191" s="19"/>
      <c r="BR191" s="21"/>
    </row>
    <row r="192" spans="1:70" ht="19.899999999999999" customHeight="1" x14ac:dyDescent="0.3">
      <c r="A192" s="22"/>
      <c r="B192" s="26"/>
      <c r="C192" s="59"/>
      <c r="D192" s="166" t="s">
        <v>72</v>
      </c>
      <c r="E192" s="167" t="s">
        <v>351</v>
      </c>
      <c r="F192" s="167" t="s">
        <v>352</v>
      </c>
      <c r="G192" s="59"/>
      <c r="H192" s="59"/>
      <c r="I192" s="116"/>
      <c r="J192" s="168">
        <f>BK192</f>
        <v>0</v>
      </c>
      <c r="K192" s="117"/>
      <c r="L192" s="61"/>
      <c r="M192" s="169"/>
      <c r="N192" s="19"/>
      <c r="O192" s="19"/>
      <c r="P192" s="162">
        <f>SUM(P193:P206)</f>
        <v>0</v>
      </c>
      <c r="Q192" s="19"/>
      <c r="R192" s="162">
        <f>SUM(R193:R206)</f>
        <v>8.4638000000000005E-2</v>
      </c>
      <c r="S192" s="19"/>
      <c r="T192" s="163">
        <f>SUM(T193:T206)</f>
        <v>0</v>
      </c>
      <c r="U192" s="64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59" t="s">
        <v>83</v>
      </c>
      <c r="AS192" s="19"/>
      <c r="AT192" s="164" t="s">
        <v>72</v>
      </c>
      <c r="AU192" s="164" t="s">
        <v>81</v>
      </c>
      <c r="AV192" s="19"/>
      <c r="AW192" s="19"/>
      <c r="AX192" s="19"/>
      <c r="AY192" s="159" t="s">
        <v>163</v>
      </c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65">
        <f>SUM(BK193:BK206)</f>
        <v>0</v>
      </c>
      <c r="BL192" s="19"/>
      <c r="BM192" s="19"/>
      <c r="BN192" s="19"/>
      <c r="BO192" s="19"/>
      <c r="BP192" s="19"/>
      <c r="BQ192" s="19"/>
      <c r="BR192" s="21"/>
    </row>
    <row r="193" spans="1:70" ht="25.5" customHeight="1" x14ac:dyDescent="0.3">
      <c r="A193" s="22"/>
      <c r="B193" s="61"/>
      <c r="C193" s="170" t="s">
        <v>359</v>
      </c>
      <c r="D193" s="170" t="s">
        <v>166</v>
      </c>
      <c r="E193" s="171" t="s">
        <v>780</v>
      </c>
      <c r="F193" s="171" t="s">
        <v>781</v>
      </c>
      <c r="G193" s="172" t="s">
        <v>269</v>
      </c>
      <c r="H193" s="173">
        <v>33.090000000000003</v>
      </c>
      <c r="I193" s="174"/>
      <c r="J193" s="175">
        <f>ROUND(I193*H193,2)</f>
        <v>0</v>
      </c>
      <c r="K193" s="176" t="s">
        <v>270</v>
      </c>
      <c r="L193" s="61"/>
      <c r="M193" s="177"/>
      <c r="N193" s="178" t="s">
        <v>44</v>
      </c>
      <c r="O193" s="19"/>
      <c r="P193" s="179">
        <f>O193*H193</f>
        <v>0</v>
      </c>
      <c r="Q193" s="179">
        <v>1E-3</v>
      </c>
      <c r="R193" s="179">
        <f>Q193*H193</f>
        <v>3.3090000000000001E-2</v>
      </c>
      <c r="S193" s="179">
        <v>0</v>
      </c>
      <c r="T193" s="180">
        <f>S193*H193</f>
        <v>0</v>
      </c>
      <c r="U193" s="64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40" t="s">
        <v>233</v>
      </c>
      <c r="AS193" s="19"/>
      <c r="AT193" s="140" t="s">
        <v>166</v>
      </c>
      <c r="AU193" s="140" t="s">
        <v>83</v>
      </c>
      <c r="AV193" s="19"/>
      <c r="AW193" s="19"/>
      <c r="AX193" s="19"/>
      <c r="AY193" s="140" t="s">
        <v>163</v>
      </c>
      <c r="AZ193" s="19"/>
      <c r="BA193" s="19"/>
      <c r="BB193" s="19"/>
      <c r="BC193" s="19"/>
      <c r="BD193" s="19"/>
      <c r="BE193" s="181">
        <f>IF(N193="základní",J193,0)</f>
        <v>0</v>
      </c>
      <c r="BF193" s="181">
        <f>IF(N193="snížená",J193,0)</f>
        <v>0</v>
      </c>
      <c r="BG193" s="181">
        <f>IF(N193="zákl. přenesená",J193,0)</f>
        <v>0</v>
      </c>
      <c r="BH193" s="181">
        <f>IF(N193="sníž. přenesená",J193,0)</f>
        <v>0</v>
      </c>
      <c r="BI193" s="181">
        <f>IF(N193="nulová",J193,0)</f>
        <v>0</v>
      </c>
      <c r="BJ193" s="140" t="s">
        <v>81</v>
      </c>
      <c r="BK193" s="181">
        <f>ROUND(I193*H193,2)</f>
        <v>0</v>
      </c>
      <c r="BL193" s="140" t="s">
        <v>233</v>
      </c>
      <c r="BM193" s="140" t="s">
        <v>782</v>
      </c>
      <c r="BN193" s="19"/>
      <c r="BO193" s="19"/>
      <c r="BP193" s="19"/>
      <c r="BQ193" s="19"/>
      <c r="BR193" s="21"/>
    </row>
    <row r="194" spans="1:70" ht="40.5" customHeight="1" x14ac:dyDescent="0.35">
      <c r="A194" s="22"/>
      <c r="B194" s="26"/>
      <c r="C194" s="144"/>
      <c r="D194" s="207" t="s">
        <v>273</v>
      </c>
      <c r="E194" s="144"/>
      <c r="F194" s="208" t="s">
        <v>783</v>
      </c>
      <c r="G194" s="144"/>
      <c r="H194" s="144"/>
      <c r="I194" s="145"/>
      <c r="J194" s="144"/>
      <c r="K194" s="184"/>
      <c r="L194" s="61"/>
      <c r="M194" s="185"/>
      <c r="N194" s="19"/>
      <c r="O194" s="19"/>
      <c r="P194" s="19"/>
      <c r="Q194" s="19"/>
      <c r="R194" s="19"/>
      <c r="S194" s="19"/>
      <c r="T194" s="65"/>
      <c r="U194" s="64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40" t="s">
        <v>273</v>
      </c>
      <c r="AU194" s="140" t="s">
        <v>83</v>
      </c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21"/>
    </row>
    <row r="195" spans="1:70" ht="25.5" customHeight="1" x14ac:dyDescent="0.3">
      <c r="A195" s="22"/>
      <c r="B195" s="61"/>
      <c r="C195" s="170" t="s">
        <v>360</v>
      </c>
      <c r="D195" s="170" t="s">
        <v>166</v>
      </c>
      <c r="E195" s="171" t="s">
        <v>784</v>
      </c>
      <c r="F195" s="171" t="s">
        <v>785</v>
      </c>
      <c r="G195" s="172" t="s">
        <v>269</v>
      </c>
      <c r="H195" s="173">
        <v>5.34</v>
      </c>
      <c r="I195" s="174"/>
      <c r="J195" s="175">
        <f>ROUND(I195*H195,2)</f>
        <v>0</v>
      </c>
      <c r="K195" s="176" t="s">
        <v>270</v>
      </c>
      <c r="L195" s="61"/>
      <c r="M195" s="177"/>
      <c r="N195" s="178" t="s">
        <v>44</v>
      </c>
      <c r="O195" s="19"/>
      <c r="P195" s="179">
        <f>O195*H195</f>
        <v>0</v>
      </c>
      <c r="Q195" s="179">
        <v>3.0000000000000001E-3</v>
      </c>
      <c r="R195" s="179">
        <f>Q195*H195</f>
        <v>1.602E-2</v>
      </c>
      <c r="S195" s="179">
        <v>0</v>
      </c>
      <c r="T195" s="180">
        <f>S195*H195</f>
        <v>0</v>
      </c>
      <c r="U195" s="64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40" t="s">
        <v>233</v>
      </c>
      <c r="AS195" s="19"/>
      <c r="AT195" s="140" t="s">
        <v>166</v>
      </c>
      <c r="AU195" s="140" t="s">
        <v>83</v>
      </c>
      <c r="AV195" s="19"/>
      <c r="AW195" s="19"/>
      <c r="AX195" s="19"/>
      <c r="AY195" s="140" t="s">
        <v>163</v>
      </c>
      <c r="AZ195" s="19"/>
      <c r="BA195" s="19"/>
      <c r="BB195" s="19"/>
      <c r="BC195" s="19"/>
      <c r="BD195" s="19"/>
      <c r="BE195" s="181">
        <f>IF(N195="základní",J195,0)</f>
        <v>0</v>
      </c>
      <c r="BF195" s="181">
        <f>IF(N195="snížená",J195,0)</f>
        <v>0</v>
      </c>
      <c r="BG195" s="181">
        <f>IF(N195="zákl. přenesená",J195,0)</f>
        <v>0</v>
      </c>
      <c r="BH195" s="181">
        <f>IF(N195="sníž. přenesená",J195,0)</f>
        <v>0</v>
      </c>
      <c r="BI195" s="181">
        <f>IF(N195="nulová",J195,0)</f>
        <v>0</v>
      </c>
      <c r="BJ195" s="140" t="s">
        <v>81</v>
      </c>
      <c r="BK195" s="181">
        <f>ROUND(I195*H195,2)</f>
        <v>0</v>
      </c>
      <c r="BL195" s="140" t="s">
        <v>233</v>
      </c>
      <c r="BM195" s="140" t="s">
        <v>786</v>
      </c>
      <c r="BN195" s="19"/>
      <c r="BO195" s="19"/>
      <c r="BP195" s="19"/>
      <c r="BQ195" s="19"/>
      <c r="BR195" s="21"/>
    </row>
    <row r="196" spans="1:70" ht="40.5" customHeight="1" x14ac:dyDescent="0.35">
      <c r="A196" s="22"/>
      <c r="B196" s="26"/>
      <c r="C196" s="144"/>
      <c r="D196" s="207" t="s">
        <v>273</v>
      </c>
      <c r="E196" s="144"/>
      <c r="F196" s="208" t="s">
        <v>787</v>
      </c>
      <c r="G196" s="144"/>
      <c r="H196" s="144"/>
      <c r="I196" s="145"/>
      <c r="J196" s="144"/>
      <c r="K196" s="184"/>
      <c r="L196" s="61"/>
      <c r="M196" s="185"/>
      <c r="N196" s="19"/>
      <c r="O196" s="19"/>
      <c r="P196" s="19"/>
      <c r="Q196" s="19"/>
      <c r="R196" s="19"/>
      <c r="S196" s="19"/>
      <c r="T196" s="65"/>
      <c r="U196" s="64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40" t="s">
        <v>273</v>
      </c>
      <c r="AU196" s="140" t="s">
        <v>83</v>
      </c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21"/>
    </row>
    <row r="197" spans="1:70" ht="25.5" customHeight="1" x14ac:dyDescent="0.3">
      <c r="A197" s="22"/>
      <c r="B197" s="61"/>
      <c r="C197" s="170" t="s">
        <v>361</v>
      </c>
      <c r="D197" s="170" t="s">
        <v>166</v>
      </c>
      <c r="E197" s="171" t="s">
        <v>788</v>
      </c>
      <c r="F197" s="171" t="s">
        <v>789</v>
      </c>
      <c r="G197" s="172" t="s">
        <v>269</v>
      </c>
      <c r="H197" s="173">
        <v>8</v>
      </c>
      <c r="I197" s="174"/>
      <c r="J197" s="175">
        <f>ROUND(I197*H197,2)</f>
        <v>0</v>
      </c>
      <c r="K197" s="176" t="s">
        <v>270</v>
      </c>
      <c r="L197" s="61"/>
      <c r="M197" s="177"/>
      <c r="N197" s="178" t="s">
        <v>44</v>
      </c>
      <c r="O197" s="19"/>
      <c r="P197" s="179">
        <f>O197*H197</f>
        <v>0</v>
      </c>
      <c r="Q197" s="179">
        <v>1E-3</v>
      </c>
      <c r="R197" s="179">
        <f>Q197*H197</f>
        <v>8.0000000000000002E-3</v>
      </c>
      <c r="S197" s="179">
        <v>0</v>
      </c>
      <c r="T197" s="180">
        <f>S197*H197</f>
        <v>0</v>
      </c>
      <c r="U197" s="64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40" t="s">
        <v>233</v>
      </c>
      <c r="AS197" s="19"/>
      <c r="AT197" s="140" t="s">
        <v>166</v>
      </c>
      <c r="AU197" s="140" t="s">
        <v>83</v>
      </c>
      <c r="AV197" s="19"/>
      <c r="AW197" s="19"/>
      <c r="AX197" s="19"/>
      <c r="AY197" s="140" t="s">
        <v>163</v>
      </c>
      <c r="AZ197" s="19"/>
      <c r="BA197" s="19"/>
      <c r="BB197" s="19"/>
      <c r="BC197" s="19"/>
      <c r="BD197" s="19"/>
      <c r="BE197" s="181">
        <f>IF(N197="základní",J197,0)</f>
        <v>0</v>
      </c>
      <c r="BF197" s="181">
        <f>IF(N197="snížená",J197,0)</f>
        <v>0</v>
      </c>
      <c r="BG197" s="181">
        <f>IF(N197="zákl. přenesená",J197,0)</f>
        <v>0</v>
      </c>
      <c r="BH197" s="181">
        <f>IF(N197="sníž. přenesená",J197,0)</f>
        <v>0</v>
      </c>
      <c r="BI197" s="181">
        <f>IF(N197="nulová",J197,0)</f>
        <v>0</v>
      </c>
      <c r="BJ197" s="140" t="s">
        <v>81</v>
      </c>
      <c r="BK197" s="181">
        <f>ROUND(I197*H197,2)</f>
        <v>0</v>
      </c>
      <c r="BL197" s="140" t="s">
        <v>233</v>
      </c>
      <c r="BM197" s="140" t="s">
        <v>790</v>
      </c>
      <c r="BN197" s="19"/>
      <c r="BO197" s="19"/>
      <c r="BP197" s="19"/>
      <c r="BQ197" s="19"/>
      <c r="BR197" s="21"/>
    </row>
    <row r="198" spans="1:70" ht="40.5" customHeight="1" x14ac:dyDescent="0.35">
      <c r="A198" s="22"/>
      <c r="B198" s="26"/>
      <c r="C198" s="144"/>
      <c r="D198" s="207" t="s">
        <v>273</v>
      </c>
      <c r="E198" s="144"/>
      <c r="F198" s="208" t="s">
        <v>791</v>
      </c>
      <c r="G198" s="144"/>
      <c r="H198" s="144"/>
      <c r="I198" s="145"/>
      <c r="J198" s="144"/>
      <c r="K198" s="184"/>
      <c r="L198" s="61"/>
      <c r="M198" s="185"/>
      <c r="N198" s="19"/>
      <c r="O198" s="19"/>
      <c r="P198" s="19"/>
      <c r="Q198" s="19"/>
      <c r="R198" s="19"/>
      <c r="S198" s="19"/>
      <c r="T198" s="65"/>
      <c r="U198" s="64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40" t="s">
        <v>273</v>
      </c>
      <c r="AU198" s="140" t="s">
        <v>83</v>
      </c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21"/>
    </row>
    <row r="199" spans="1:70" ht="25.5" customHeight="1" x14ac:dyDescent="0.3">
      <c r="A199" s="22"/>
      <c r="B199" s="61"/>
      <c r="C199" s="170" t="s">
        <v>362</v>
      </c>
      <c r="D199" s="170" t="s">
        <v>166</v>
      </c>
      <c r="E199" s="171" t="s">
        <v>792</v>
      </c>
      <c r="F199" s="171" t="s">
        <v>793</v>
      </c>
      <c r="G199" s="172" t="s">
        <v>269</v>
      </c>
      <c r="H199" s="173">
        <v>5.34</v>
      </c>
      <c r="I199" s="174"/>
      <c r="J199" s="175">
        <f>ROUND(I199*H199,2)</f>
        <v>0</v>
      </c>
      <c r="K199" s="176" t="s">
        <v>270</v>
      </c>
      <c r="L199" s="61"/>
      <c r="M199" s="177"/>
      <c r="N199" s="178" t="s">
        <v>44</v>
      </c>
      <c r="O199" s="19"/>
      <c r="P199" s="179">
        <f>O199*H199</f>
        <v>0</v>
      </c>
      <c r="Q199" s="179">
        <v>3.0000000000000001E-3</v>
      </c>
      <c r="R199" s="179">
        <f>Q199*H199</f>
        <v>1.602E-2</v>
      </c>
      <c r="S199" s="179">
        <v>0</v>
      </c>
      <c r="T199" s="180">
        <f>S199*H199</f>
        <v>0</v>
      </c>
      <c r="U199" s="64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40" t="s">
        <v>233</v>
      </c>
      <c r="AS199" s="19"/>
      <c r="AT199" s="140" t="s">
        <v>166</v>
      </c>
      <c r="AU199" s="140" t="s">
        <v>83</v>
      </c>
      <c r="AV199" s="19"/>
      <c r="AW199" s="19"/>
      <c r="AX199" s="19"/>
      <c r="AY199" s="140" t="s">
        <v>163</v>
      </c>
      <c r="AZ199" s="19"/>
      <c r="BA199" s="19"/>
      <c r="BB199" s="19"/>
      <c r="BC199" s="19"/>
      <c r="BD199" s="19"/>
      <c r="BE199" s="181">
        <f>IF(N199="základní",J199,0)</f>
        <v>0</v>
      </c>
      <c r="BF199" s="181">
        <f>IF(N199="snížená",J199,0)</f>
        <v>0</v>
      </c>
      <c r="BG199" s="181">
        <f>IF(N199="zákl. přenesená",J199,0)</f>
        <v>0</v>
      </c>
      <c r="BH199" s="181">
        <f>IF(N199="sníž. přenesená",J199,0)</f>
        <v>0</v>
      </c>
      <c r="BI199" s="181">
        <f>IF(N199="nulová",J199,0)</f>
        <v>0</v>
      </c>
      <c r="BJ199" s="140" t="s">
        <v>81</v>
      </c>
      <c r="BK199" s="181">
        <f>ROUND(I199*H199,2)</f>
        <v>0</v>
      </c>
      <c r="BL199" s="140" t="s">
        <v>233</v>
      </c>
      <c r="BM199" s="140" t="s">
        <v>794</v>
      </c>
      <c r="BN199" s="19"/>
      <c r="BO199" s="19"/>
      <c r="BP199" s="19"/>
      <c r="BQ199" s="19"/>
      <c r="BR199" s="21"/>
    </row>
    <row r="200" spans="1:70" ht="40.5" customHeight="1" x14ac:dyDescent="0.35">
      <c r="A200" s="22"/>
      <c r="B200" s="26"/>
      <c r="C200" s="144"/>
      <c r="D200" s="207" t="s">
        <v>273</v>
      </c>
      <c r="E200" s="144"/>
      <c r="F200" s="208" t="s">
        <v>787</v>
      </c>
      <c r="G200" s="144"/>
      <c r="H200" s="144"/>
      <c r="I200" s="145"/>
      <c r="J200" s="144"/>
      <c r="K200" s="184"/>
      <c r="L200" s="61"/>
      <c r="M200" s="185"/>
      <c r="N200" s="19"/>
      <c r="O200" s="19"/>
      <c r="P200" s="19"/>
      <c r="Q200" s="19"/>
      <c r="R200" s="19"/>
      <c r="S200" s="19"/>
      <c r="T200" s="65"/>
      <c r="U200" s="64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40" t="s">
        <v>273</v>
      </c>
      <c r="AU200" s="140" t="s">
        <v>83</v>
      </c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21"/>
    </row>
    <row r="201" spans="1:70" ht="25.5" customHeight="1" x14ac:dyDescent="0.3">
      <c r="A201" s="22"/>
      <c r="B201" s="61"/>
      <c r="C201" s="170" t="s">
        <v>363</v>
      </c>
      <c r="D201" s="170" t="s">
        <v>166</v>
      </c>
      <c r="E201" s="171" t="s">
        <v>795</v>
      </c>
      <c r="F201" s="171" t="s">
        <v>796</v>
      </c>
      <c r="G201" s="172" t="s">
        <v>269</v>
      </c>
      <c r="H201" s="173">
        <v>21.92</v>
      </c>
      <c r="I201" s="174"/>
      <c r="J201" s="175">
        <f>ROUND(I201*H201,2)</f>
        <v>0</v>
      </c>
      <c r="K201" s="176" t="s">
        <v>270</v>
      </c>
      <c r="L201" s="61"/>
      <c r="M201" s="177"/>
      <c r="N201" s="178" t="s">
        <v>44</v>
      </c>
      <c r="O201" s="19"/>
      <c r="P201" s="179">
        <f>O201*H201</f>
        <v>0</v>
      </c>
      <c r="Q201" s="179">
        <v>0</v>
      </c>
      <c r="R201" s="179">
        <f>Q201*H201</f>
        <v>0</v>
      </c>
      <c r="S201" s="179">
        <v>0</v>
      </c>
      <c r="T201" s="180">
        <f>S201*H201</f>
        <v>0</v>
      </c>
      <c r="U201" s="64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40" t="s">
        <v>233</v>
      </c>
      <c r="AS201" s="19"/>
      <c r="AT201" s="140" t="s">
        <v>166</v>
      </c>
      <c r="AU201" s="140" t="s">
        <v>83</v>
      </c>
      <c r="AV201" s="19"/>
      <c r="AW201" s="19"/>
      <c r="AX201" s="19"/>
      <c r="AY201" s="140" t="s">
        <v>163</v>
      </c>
      <c r="AZ201" s="19"/>
      <c r="BA201" s="19"/>
      <c r="BB201" s="19"/>
      <c r="BC201" s="19"/>
      <c r="BD201" s="19"/>
      <c r="BE201" s="181">
        <f>IF(N201="základní",J201,0)</f>
        <v>0</v>
      </c>
      <c r="BF201" s="181">
        <f>IF(N201="snížená",J201,0)</f>
        <v>0</v>
      </c>
      <c r="BG201" s="181">
        <f>IF(N201="zákl. přenesená",J201,0)</f>
        <v>0</v>
      </c>
      <c r="BH201" s="181">
        <f>IF(N201="sníž. přenesená",J201,0)</f>
        <v>0</v>
      </c>
      <c r="BI201" s="181">
        <f>IF(N201="nulová",J201,0)</f>
        <v>0</v>
      </c>
      <c r="BJ201" s="140" t="s">
        <v>81</v>
      </c>
      <c r="BK201" s="181">
        <f>ROUND(I201*H201,2)</f>
        <v>0</v>
      </c>
      <c r="BL201" s="140" t="s">
        <v>233</v>
      </c>
      <c r="BM201" s="140" t="s">
        <v>797</v>
      </c>
      <c r="BN201" s="19"/>
      <c r="BO201" s="19"/>
      <c r="BP201" s="19"/>
      <c r="BQ201" s="19"/>
      <c r="BR201" s="21"/>
    </row>
    <row r="202" spans="1:70" ht="27" customHeight="1" x14ac:dyDescent="0.35">
      <c r="A202" s="22"/>
      <c r="B202" s="26"/>
      <c r="C202" s="144"/>
      <c r="D202" s="207" t="s">
        <v>273</v>
      </c>
      <c r="E202" s="144"/>
      <c r="F202" s="208" t="s">
        <v>703</v>
      </c>
      <c r="G202" s="144"/>
      <c r="H202" s="144"/>
      <c r="I202" s="145"/>
      <c r="J202" s="144"/>
      <c r="K202" s="184"/>
      <c r="L202" s="61"/>
      <c r="M202" s="185"/>
      <c r="N202" s="19"/>
      <c r="O202" s="19"/>
      <c r="P202" s="19"/>
      <c r="Q202" s="19"/>
      <c r="R202" s="19"/>
      <c r="S202" s="19"/>
      <c r="T202" s="65"/>
      <c r="U202" s="64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40" t="s">
        <v>273</v>
      </c>
      <c r="AU202" s="140" t="s">
        <v>83</v>
      </c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21"/>
    </row>
    <row r="203" spans="1:70" ht="16.5" customHeight="1" x14ac:dyDescent="0.3">
      <c r="A203" s="22"/>
      <c r="B203" s="61"/>
      <c r="C203" s="195" t="s">
        <v>364</v>
      </c>
      <c r="D203" s="195" t="s">
        <v>271</v>
      </c>
      <c r="E203" s="196" t="s">
        <v>798</v>
      </c>
      <c r="F203" s="196" t="s">
        <v>799</v>
      </c>
      <c r="G203" s="197" t="s">
        <v>269</v>
      </c>
      <c r="H203" s="198">
        <v>23.015999999999998</v>
      </c>
      <c r="I203" s="199"/>
      <c r="J203" s="200">
        <f>ROUND(I203*H203,2)</f>
        <v>0</v>
      </c>
      <c r="K203" s="201" t="s">
        <v>270</v>
      </c>
      <c r="L203" s="202"/>
      <c r="M203" s="203"/>
      <c r="N203" s="204" t="s">
        <v>44</v>
      </c>
      <c r="O203" s="19"/>
      <c r="P203" s="179">
        <f>O203*H203</f>
        <v>0</v>
      </c>
      <c r="Q203" s="179">
        <v>5.0000000000000001E-4</v>
      </c>
      <c r="R203" s="179">
        <f>Q203*H203</f>
        <v>1.1507999999999999E-2</v>
      </c>
      <c r="S203" s="179">
        <v>0</v>
      </c>
      <c r="T203" s="180">
        <f>S203*H203</f>
        <v>0</v>
      </c>
      <c r="U203" s="64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40" t="s">
        <v>325</v>
      </c>
      <c r="AS203" s="19"/>
      <c r="AT203" s="140" t="s">
        <v>271</v>
      </c>
      <c r="AU203" s="140" t="s">
        <v>83</v>
      </c>
      <c r="AV203" s="19"/>
      <c r="AW203" s="19"/>
      <c r="AX203" s="19"/>
      <c r="AY203" s="140" t="s">
        <v>163</v>
      </c>
      <c r="AZ203" s="19"/>
      <c r="BA203" s="19"/>
      <c r="BB203" s="19"/>
      <c r="BC203" s="19"/>
      <c r="BD203" s="19"/>
      <c r="BE203" s="181">
        <f>IF(N203="základní",J203,0)</f>
        <v>0</v>
      </c>
      <c r="BF203" s="181">
        <f>IF(N203="snížená",J203,0)</f>
        <v>0</v>
      </c>
      <c r="BG203" s="181">
        <f>IF(N203="zákl. přenesená",J203,0)</f>
        <v>0</v>
      </c>
      <c r="BH203" s="181">
        <f>IF(N203="sníž. přenesená",J203,0)</f>
        <v>0</v>
      </c>
      <c r="BI203" s="181">
        <f>IF(N203="nulová",J203,0)</f>
        <v>0</v>
      </c>
      <c r="BJ203" s="140" t="s">
        <v>81</v>
      </c>
      <c r="BK203" s="181">
        <f>ROUND(I203*H203,2)</f>
        <v>0</v>
      </c>
      <c r="BL203" s="140" t="s">
        <v>233</v>
      </c>
      <c r="BM203" s="140" t="s">
        <v>800</v>
      </c>
      <c r="BN203" s="19"/>
      <c r="BO203" s="19"/>
      <c r="BP203" s="19"/>
      <c r="BQ203" s="19"/>
      <c r="BR203" s="21"/>
    </row>
    <row r="204" spans="1:70" ht="40.5" customHeight="1" x14ac:dyDescent="0.35">
      <c r="A204" s="22"/>
      <c r="B204" s="26"/>
      <c r="C204" s="62"/>
      <c r="D204" s="205" t="s">
        <v>273</v>
      </c>
      <c r="E204" s="62"/>
      <c r="F204" s="206" t="s">
        <v>801</v>
      </c>
      <c r="G204" s="62"/>
      <c r="H204" s="62"/>
      <c r="I204" s="118"/>
      <c r="J204" s="62"/>
      <c r="K204" s="119"/>
      <c r="L204" s="61"/>
      <c r="M204" s="75"/>
      <c r="N204" s="19"/>
      <c r="O204" s="19"/>
      <c r="P204" s="19"/>
      <c r="Q204" s="19"/>
      <c r="R204" s="19"/>
      <c r="S204" s="19"/>
      <c r="T204" s="65"/>
      <c r="U204" s="64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40" t="s">
        <v>273</v>
      </c>
      <c r="AU204" s="140" t="s">
        <v>83</v>
      </c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21"/>
    </row>
    <row r="205" spans="1:70" ht="13.15" customHeight="1" x14ac:dyDescent="0.35">
      <c r="A205" s="22"/>
      <c r="B205" s="26"/>
      <c r="C205" s="59"/>
      <c r="D205" s="209" t="s">
        <v>280</v>
      </c>
      <c r="E205" s="59"/>
      <c r="F205" s="210" t="s">
        <v>802</v>
      </c>
      <c r="G205" s="59"/>
      <c r="H205" s="211">
        <v>23.015999999999998</v>
      </c>
      <c r="I205" s="116"/>
      <c r="J205" s="59"/>
      <c r="K205" s="117"/>
      <c r="L205" s="61"/>
      <c r="M205" s="169"/>
      <c r="N205" s="19"/>
      <c r="O205" s="19"/>
      <c r="P205" s="19"/>
      <c r="Q205" s="19"/>
      <c r="R205" s="19"/>
      <c r="S205" s="19"/>
      <c r="T205" s="65"/>
      <c r="U205" s="64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212" t="s">
        <v>280</v>
      </c>
      <c r="AU205" s="212" t="s">
        <v>83</v>
      </c>
      <c r="AV205" s="55" t="s">
        <v>83</v>
      </c>
      <c r="AW205" s="55" t="s">
        <v>12</v>
      </c>
      <c r="AX205" s="55" t="s">
        <v>81</v>
      </c>
      <c r="AY205" s="212" t="s">
        <v>163</v>
      </c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21"/>
    </row>
    <row r="206" spans="1:70" ht="38.25" customHeight="1" x14ac:dyDescent="0.3">
      <c r="A206" s="22"/>
      <c r="B206" s="61"/>
      <c r="C206" s="170" t="s">
        <v>369</v>
      </c>
      <c r="D206" s="170" t="s">
        <v>166</v>
      </c>
      <c r="E206" s="171" t="s">
        <v>365</v>
      </c>
      <c r="F206" s="171" t="s">
        <v>366</v>
      </c>
      <c r="G206" s="172" t="s">
        <v>272</v>
      </c>
      <c r="H206" s="173">
        <v>8.5000000000000006E-2</v>
      </c>
      <c r="I206" s="174"/>
      <c r="J206" s="175">
        <f>ROUND(I206*H206,2)</f>
        <v>0</v>
      </c>
      <c r="K206" s="176" t="s">
        <v>270</v>
      </c>
      <c r="L206" s="61"/>
      <c r="M206" s="177"/>
      <c r="N206" s="178" t="s">
        <v>44</v>
      </c>
      <c r="O206" s="19"/>
      <c r="P206" s="179">
        <f>O206*H206</f>
        <v>0</v>
      </c>
      <c r="Q206" s="179">
        <v>0</v>
      </c>
      <c r="R206" s="179">
        <f>Q206*H206</f>
        <v>0</v>
      </c>
      <c r="S206" s="179">
        <v>0</v>
      </c>
      <c r="T206" s="180">
        <f>S206*H206</f>
        <v>0</v>
      </c>
      <c r="U206" s="64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40" t="s">
        <v>233</v>
      </c>
      <c r="AS206" s="19"/>
      <c r="AT206" s="140" t="s">
        <v>166</v>
      </c>
      <c r="AU206" s="140" t="s">
        <v>83</v>
      </c>
      <c r="AV206" s="19"/>
      <c r="AW206" s="19"/>
      <c r="AX206" s="19"/>
      <c r="AY206" s="140" t="s">
        <v>163</v>
      </c>
      <c r="AZ206" s="19"/>
      <c r="BA206" s="19"/>
      <c r="BB206" s="19"/>
      <c r="BC206" s="19"/>
      <c r="BD206" s="19"/>
      <c r="BE206" s="181">
        <f>IF(N206="základní",J206,0)</f>
        <v>0</v>
      </c>
      <c r="BF206" s="181">
        <f>IF(N206="snížená",J206,0)</f>
        <v>0</v>
      </c>
      <c r="BG206" s="181">
        <f>IF(N206="zákl. přenesená",J206,0)</f>
        <v>0</v>
      </c>
      <c r="BH206" s="181">
        <f>IF(N206="sníž. přenesená",J206,0)</f>
        <v>0</v>
      </c>
      <c r="BI206" s="181">
        <f>IF(N206="nulová",J206,0)</f>
        <v>0</v>
      </c>
      <c r="BJ206" s="140" t="s">
        <v>81</v>
      </c>
      <c r="BK206" s="181">
        <f>ROUND(I206*H206,2)</f>
        <v>0</v>
      </c>
      <c r="BL206" s="140" t="s">
        <v>233</v>
      </c>
      <c r="BM206" s="140" t="s">
        <v>803</v>
      </c>
      <c r="BN206" s="19"/>
      <c r="BO206" s="19"/>
      <c r="BP206" s="19"/>
      <c r="BQ206" s="19"/>
      <c r="BR206" s="21"/>
    </row>
    <row r="207" spans="1:70" ht="29.85" customHeight="1" x14ac:dyDescent="0.3">
      <c r="A207" s="22"/>
      <c r="B207" s="26"/>
      <c r="C207" s="144"/>
      <c r="D207" s="182" t="s">
        <v>72</v>
      </c>
      <c r="E207" s="143" t="s">
        <v>367</v>
      </c>
      <c r="F207" s="143" t="s">
        <v>368</v>
      </c>
      <c r="G207" s="144"/>
      <c r="H207" s="144"/>
      <c r="I207" s="145"/>
      <c r="J207" s="183">
        <f>BK207</f>
        <v>0</v>
      </c>
      <c r="K207" s="184"/>
      <c r="L207" s="61"/>
      <c r="M207" s="185"/>
      <c r="N207" s="19"/>
      <c r="O207" s="19"/>
      <c r="P207" s="162">
        <f>SUM(P208:P223)</f>
        <v>0</v>
      </c>
      <c r="Q207" s="19"/>
      <c r="R207" s="162">
        <f>SUM(R208:R223)</f>
        <v>0.80791173000000005</v>
      </c>
      <c r="S207" s="19"/>
      <c r="T207" s="163">
        <f>SUM(T208:T223)</f>
        <v>0</v>
      </c>
      <c r="U207" s="64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59" t="s">
        <v>83</v>
      </c>
      <c r="AS207" s="19"/>
      <c r="AT207" s="164" t="s">
        <v>72</v>
      </c>
      <c r="AU207" s="164" t="s">
        <v>81</v>
      </c>
      <c r="AV207" s="19"/>
      <c r="AW207" s="19"/>
      <c r="AX207" s="19"/>
      <c r="AY207" s="159" t="s">
        <v>163</v>
      </c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65">
        <f>SUM(BK208:BK223)</f>
        <v>0</v>
      </c>
      <c r="BL207" s="19"/>
      <c r="BM207" s="19"/>
      <c r="BN207" s="19"/>
      <c r="BO207" s="19"/>
      <c r="BP207" s="19"/>
      <c r="BQ207" s="19"/>
      <c r="BR207" s="21"/>
    </row>
    <row r="208" spans="1:70" ht="25.5" customHeight="1" x14ac:dyDescent="0.3">
      <c r="A208" s="22"/>
      <c r="B208" s="61"/>
      <c r="C208" s="170" t="s">
        <v>372</v>
      </c>
      <c r="D208" s="170" t="s">
        <v>166</v>
      </c>
      <c r="E208" s="171" t="s">
        <v>804</v>
      </c>
      <c r="F208" s="171" t="s">
        <v>805</v>
      </c>
      <c r="G208" s="172" t="s">
        <v>269</v>
      </c>
      <c r="H208" s="173">
        <v>123.72</v>
      </c>
      <c r="I208" s="174"/>
      <c r="J208" s="175">
        <f>ROUND(I208*H208,2)</f>
        <v>0</v>
      </c>
      <c r="K208" s="176" t="s">
        <v>270</v>
      </c>
      <c r="L208" s="61"/>
      <c r="M208" s="177"/>
      <c r="N208" s="178" t="s">
        <v>44</v>
      </c>
      <c r="O208" s="19"/>
      <c r="P208" s="179">
        <f>O208*H208</f>
        <v>0</v>
      </c>
      <c r="Q208" s="179">
        <v>2.9999999999999997E-4</v>
      </c>
      <c r="R208" s="179">
        <f>Q208*H208</f>
        <v>3.7115999999999996E-2</v>
      </c>
      <c r="S208" s="179">
        <v>0</v>
      </c>
      <c r="T208" s="180">
        <f>S208*H208</f>
        <v>0</v>
      </c>
      <c r="U208" s="64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40" t="s">
        <v>233</v>
      </c>
      <c r="AS208" s="19"/>
      <c r="AT208" s="140" t="s">
        <v>166</v>
      </c>
      <c r="AU208" s="140" t="s">
        <v>83</v>
      </c>
      <c r="AV208" s="19"/>
      <c r="AW208" s="19"/>
      <c r="AX208" s="19"/>
      <c r="AY208" s="140" t="s">
        <v>163</v>
      </c>
      <c r="AZ208" s="19"/>
      <c r="BA208" s="19"/>
      <c r="BB208" s="19"/>
      <c r="BC208" s="19"/>
      <c r="BD208" s="19"/>
      <c r="BE208" s="181">
        <f>IF(N208="základní",J208,0)</f>
        <v>0</v>
      </c>
      <c r="BF208" s="181">
        <f>IF(N208="snížená",J208,0)</f>
        <v>0</v>
      </c>
      <c r="BG208" s="181">
        <f>IF(N208="zákl. přenesená",J208,0)</f>
        <v>0</v>
      </c>
      <c r="BH208" s="181">
        <f>IF(N208="sníž. přenesená",J208,0)</f>
        <v>0</v>
      </c>
      <c r="BI208" s="181">
        <f>IF(N208="nulová",J208,0)</f>
        <v>0</v>
      </c>
      <c r="BJ208" s="140" t="s">
        <v>81</v>
      </c>
      <c r="BK208" s="181">
        <f>ROUND(I208*H208,2)</f>
        <v>0</v>
      </c>
      <c r="BL208" s="140" t="s">
        <v>233</v>
      </c>
      <c r="BM208" s="140" t="s">
        <v>806</v>
      </c>
      <c r="BN208" s="19"/>
      <c r="BO208" s="19"/>
      <c r="BP208" s="19"/>
      <c r="BQ208" s="19"/>
      <c r="BR208" s="21"/>
    </row>
    <row r="209" spans="1:70" ht="40.5" customHeight="1" x14ac:dyDescent="0.35">
      <c r="A209" s="22"/>
      <c r="B209" s="26"/>
      <c r="C209" s="144"/>
      <c r="D209" s="207" t="s">
        <v>273</v>
      </c>
      <c r="E209" s="144"/>
      <c r="F209" s="208" t="s">
        <v>807</v>
      </c>
      <c r="G209" s="144"/>
      <c r="H209" s="144"/>
      <c r="I209" s="145"/>
      <c r="J209" s="144"/>
      <c r="K209" s="184"/>
      <c r="L209" s="61"/>
      <c r="M209" s="185"/>
      <c r="N209" s="19"/>
      <c r="O209" s="19"/>
      <c r="P209" s="19"/>
      <c r="Q209" s="19"/>
      <c r="R209" s="19"/>
      <c r="S209" s="19"/>
      <c r="T209" s="65"/>
      <c r="U209" s="64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40" t="s">
        <v>273</v>
      </c>
      <c r="AU209" s="140" t="s">
        <v>83</v>
      </c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21"/>
    </row>
    <row r="210" spans="1:70" ht="16.5" customHeight="1" x14ac:dyDescent="0.3">
      <c r="A210" s="22"/>
      <c r="B210" s="61"/>
      <c r="C210" s="195" t="s">
        <v>373</v>
      </c>
      <c r="D210" s="195" t="s">
        <v>271</v>
      </c>
      <c r="E210" s="196" t="s">
        <v>808</v>
      </c>
      <c r="F210" s="196" t="s">
        <v>809</v>
      </c>
      <c r="G210" s="197" t="s">
        <v>269</v>
      </c>
      <c r="H210" s="198">
        <v>126.194</v>
      </c>
      <c r="I210" s="199"/>
      <c r="J210" s="200">
        <f>ROUND(I210*H210,2)</f>
        <v>0</v>
      </c>
      <c r="K210" s="225"/>
      <c r="L210" s="202"/>
      <c r="M210" s="203"/>
      <c r="N210" s="204" t="s">
        <v>44</v>
      </c>
      <c r="O210" s="19"/>
      <c r="P210" s="179">
        <f>O210*H210</f>
        <v>0</v>
      </c>
      <c r="Q210" s="179">
        <v>4.2900000000000004E-3</v>
      </c>
      <c r="R210" s="179">
        <f>Q210*H210</f>
        <v>0.54137226000000005</v>
      </c>
      <c r="S210" s="179">
        <v>0</v>
      </c>
      <c r="T210" s="180">
        <f>S210*H210</f>
        <v>0</v>
      </c>
      <c r="U210" s="64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40" t="s">
        <v>325</v>
      </c>
      <c r="AS210" s="19"/>
      <c r="AT210" s="140" t="s">
        <v>271</v>
      </c>
      <c r="AU210" s="140" t="s">
        <v>83</v>
      </c>
      <c r="AV210" s="19"/>
      <c r="AW210" s="19"/>
      <c r="AX210" s="19"/>
      <c r="AY210" s="140" t="s">
        <v>163</v>
      </c>
      <c r="AZ210" s="19"/>
      <c r="BA210" s="19"/>
      <c r="BB210" s="19"/>
      <c r="BC210" s="19"/>
      <c r="BD210" s="19"/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140" t="s">
        <v>81</v>
      </c>
      <c r="BK210" s="181">
        <f>ROUND(I210*H210,2)</f>
        <v>0</v>
      </c>
      <c r="BL210" s="140" t="s">
        <v>233</v>
      </c>
      <c r="BM210" s="140" t="s">
        <v>810</v>
      </c>
      <c r="BN210" s="19"/>
      <c r="BO210" s="19"/>
      <c r="BP210" s="19"/>
      <c r="BQ210" s="19"/>
      <c r="BR210" s="21"/>
    </row>
    <row r="211" spans="1:70" ht="27" customHeight="1" x14ac:dyDescent="0.35">
      <c r="A211" s="22"/>
      <c r="B211" s="26"/>
      <c r="C211" s="62"/>
      <c r="D211" s="205" t="s">
        <v>273</v>
      </c>
      <c r="E211" s="62"/>
      <c r="F211" s="206" t="s">
        <v>811</v>
      </c>
      <c r="G211" s="62"/>
      <c r="H211" s="62"/>
      <c r="I211" s="118"/>
      <c r="J211" s="62"/>
      <c r="K211" s="119"/>
      <c r="L211" s="61"/>
      <c r="M211" s="75"/>
      <c r="N211" s="19"/>
      <c r="O211" s="19"/>
      <c r="P211" s="19"/>
      <c r="Q211" s="19"/>
      <c r="R211" s="19"/>
      <c r="S211" s="19"/>
      <c r="T211" s="65"/>
      <c r="U211" s="64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40" t="s">
        <v>273</v>
      </c>
      <c r="AU211" s="140" t="s">
        <v>83</v>
      </c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21"/>
    </row>
    <row r="212" spans="1:70" ht="13.15" customHeight="1" x14ac:dyDescent="0.35">
      <c r="A212" s="22"/>
      <c r="B212" s="26"/>
      <c r="C212" s="59"/>
      <c r="D212" s="209" t="s">
        <v>280</v>
      </c>
      <c r="E212" s="59"/>
      <c r="F212" s="210" t="s">
        <v>812</v>
      </c>
      <c r="G212" s="59"/>
      <c r="H212" s="211">
        <v>126.194</v>
      </c>
      <c r="I212" s="116"/>
      <c r="J212" s="59"/>
      <c r="K212" s="117"/>
      <c r="L212" s="61"/>
      <c r="M212" s="169"/>
      <c r="N212" s="19"/>
      <c r="O212" s="19"/>
      <c r="P212" s="19"/>
      <c r="Q212" s="19"/>
      <c r="R212" s="19"/>
      <c r="S212" s="19"/>
      <c r="T212" s="65"/>
      <c r="U212" s="64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212" t="s">
        <v>280</v>
      </c>
      <c r="AU212" s="212" t="s">
        <v>83</v>
      </c>
      <c r="AV212" s="55" t="s">
        <v>83</v>
      </c>
      <c r="AW212" s="55" t="s">
        <v>12</v>
      </c>
      <c r="AX212" s="55" t="s">
        <v>81</v>
      </c>
      <c r="AY212" s="212" t="s">
        <v>163</v>
      </c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21"/>
    </row>
    <row r="213" spans="1:70" ht="25.5" customHeight="1" x14ac:dyDescent="0.3">
      <c r="A213" s="22"/>
      <c r="B213" s="61"/>
      <c r="C213" s="170" t="s">
        <v>374</v>
      </c>
      <c r="D213" s="170" t="s">
        <v>166</v>
      </c>
      <c r="E213" s="171" t="s">
        <v>370</v>
      </c>
      <c r="F213" s="171" t="s">
        <v>371</v>
      </c>
      <c r="G213" s="172" t="s">
        <v>269</v>
      </c>
      <c r="H213" s="173">
        <v>333.86</v>
      </c>
      <c r="I213" s="174"/>
      <c r="J213" s="175">
        <f>ROUND(I213*H213,2)</f>
        <v>0</v>
      </c>
      <c r="K213" s="176" t="s">
        <v>270</v>
      </c>
      <c r="L213" s="61"/>
      <c r="M213" s="177"/>
      <c r="N213" s="178" t="s">
        <v>44</v>
      </c>
      <c r="O213" s="19"/>
      <c r="P213" s="179">
        <f>O213*H213</f>
        <v>0</v>
      </c>
      <c r="Q213" s="179">
        <v>0</v>
      </c>
      <c r="R213" s="179">
        <f>Q213*H213</f>
        <v>0</v>
      </c>
      <c r="S213" s="179">
        <v>0</v>
      </c>
      <c r="T213" s="180">
        <f>S213*H213</f>
        <v>0</v>
      </c>
      <c r="U213" s="64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40" t="s">
        <v>233</v>
      </c>
      <c r="AS213" s="19"/>
      <c r="AT213" s="140" t="s">
        <v>166</v>
      </c>
      <c r="AU213" s="140" t="s">
        <v>83</v>
      </c>
      <c r="AV213" s="19"/>
      <c r="AW213" s="19"/>
      <c r="AX213" s="19"/>
      <c r="AY213" s="140" t="s">
        <v>163</v>
      </c>
      <c r="AZ213" s="19"/>
      <c r="BA213" s="19"/>
      <c r="BB213" s="19"/>
      <c r="BC213" s="19"/>
      <c r="BD213" s="19"/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140" t="s">
        <v>81</v>
      </c>
      <c r="BK213" s="181">
        <f>ROUND(I213*H213,2)</f>
        <v>0</v>
      </c>
      <c r="BL213" s="140" t="s">
        <v>233</v>
      </c>
      <c r="BM213" s="140" t="s">
        <v>813</v>
      </c>
      <c r="BN213" s="19"/>
      <c r="BO213" s="19"/>
      <c r="BP213" s="19"/>
      <c r="BQ213" s="19"/>
      <c r="BR213" s="21"/>
    </row>
    <row r="214" spans="1:70" ht="40.5" customHeight="1" x14ac:dyDescent="0.35">
      <c r="A214" s="22"/>
      <c r="B214" s="26"/>
      <c r="C214" s="144"/>
      <c r="D214" s="207" t="s">
        <v>273</v>
      </c>
      <c r="E214" s="144"/>
      <c r="F214" s="208" t="s">
        <v>814</v>
      </c>
      <c r="G214" s="144"/>
      <c r="H214" s="144"/>
      <c r="I214" s="145"/>
      <c r="J214" s="144"/>
      <c r="K214" s="184"/>
      <c r="L214" s="61"/>
      <c r="M214" s="185"/>
      <c r="N214" s="19"/>
      <c r="O214" s="19"/>
      <c r="P214" s="19"/>
      <c r="Q214" s="19"/>
      <c r="R214" s="19"/>
      <c r="S214" s="19"/>
      <c r="T214" s="65"/>
      <c r="U214" s="64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40" t="s">
        <v>273</v>
      </c>
      <c r="AU214" s="140" t="s">
        <v>83</v>
      </c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21"/>
    </row>
    <row r="215" spans="1:70" ht="16.5" customHeight="1" x14ac:dyDescent="0.3">
      <c r="A215" s="22"/>
      <c r="B215" s="61"/>
      <c r="C215" s="195" t="s">
        <v>375</v>
      </c>
      <c r="D215" s="195" t="s">
        <v>271</v>
      </c>
      <c r="E215" s="196" t="s">
        <v>815</v>
      </c>
      <c r="F215" s="196" t="s">
        <v>816</v>
      </c>
      <c r="G215" s="197" t="s">
        <v>269</v>
      </c>
      <c r="H215" s="198">
        <v>340.53699999999998</v>
      </c>
      <c r="I215" s="199"/>
      <c r="J215" s="200">
        <f>ROUND(I215*H215,2)</f>
        <v>0</v>
      </c>
      <c r="K215" s="201" t="s">
        <v>270</v>
      </c>
      <c r="L215" s="202"/>
      <c r="M215" s="203"/>
      <c r="N215" s="204" t="s">
        <v>44</v>
      </c>
      <c r="O215" s="19"/>
      <c r="P215" s="179">
        <f>O215*H215</f>
        <v>0</v>
      </c>
      <c r="Q215" s="179">
        <v>6.0999999999999997E-4</v>
      </c>
      <c r="R215" s="179">
        <f>Q215*H215</f>
        <v>0.20772756999999997</v>
      </c>
      <c r="S215" s="179">
        <v>0</v>
      </c>
      <c r="T215" s="180">
        <f>S215*H215</f>
        <v>0</v>
      </c>
      <c r="U215" s="64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40" t="s">
        <v>325</v>
      </c>
      <c r="AS215" s="19"/>
      <c r="AT215" s="140" t="s">
        <v>271</v>
      </c>
      <c r="AU215" s="140" t="s">
        <v>83</v>
      </c>
      <c r="AV215" s="19"/>
      <c r="AW215" s="19"/>
      <c r="AX215" s="19"/>
      <c r="AY215" s="140" t="s">
        <v>163</v>
      </c>
      <c r="AZ215" s="19"/>
      <c r="BA215" s="19"/>
      <c r="BB215" s="19"/>
      <c r="BC215" s="19"/>
      <c r="BD215" s="19"/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140" t="s">
        <v>81</v>
      </c>
      <c r="BK215" s="181">
        <f>ROUND(I215*H215,2)</f>
        <v>0</v>
      </c>
      <c r="BL215" s="140" t="s">
        <v>233</v>
      </c>
      <c r="BM215" s="140" t="s">
        <v>817</v>
      </c>
      <c r="BN215" s="19"/>
      <c r="BO215" s="19"/>
      <c r="BP215" s="19"/>
      <c r="BQ215" s="19"/>
      <c r="BR215" s="21"/>
    </row>
    <row r="216" spans="1:70" ht="27" customHeight="1" x14ac:dyDescent="0.35">
      <c r="A216" s="22"/>
      <c r="B216" s="26"/>
      <c r="C216" s="62"/>
      <c r="D216" s="205" t="s">
        <v>273</v>
      </c>
      <c r="E216" s="62"/>
      <c r="F216" s="206" t="s">
        <v>811</v>
      </c>
      <c r="G216" s="62"/>
      <c r="H216" s="62"/>
      <c r="I216" s="118"/>
      <c r="J216" s="62"/>
      <c r="K216" s="119"/>
      <c r="L216" s="61"/>
      <c r="M216" s="75"/>
      <c r="N216" s="19"/>
      <c r="O216" s="19"/>
      <c r="P216" s="19"/>
      <c r="Q216" s="19"/>
      <c r="R216" s="19"/>
      <c r="S216" s="19"/>
      <c r="T216" s="65"/>
      <c r="U216" s="64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40" t="s">
        <v>273</v>
      </c>
      <c r="AU216" s="140" t="s">
        <v>83</v>
      </c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21"/>
    </row>
    <row r="217" spans="1:70" ht="13.15" customHeight="1" x14ac:dyDescent="0.35">
      <c r="A217" s="22"/>
      <c r="B217" s="26"/>
      <c r="C217" s="59"/>
      <c r="D217" s="209" t="s">
        <v>280</v>
      </c>
      <c r="E217" s="59"/>
      <c r="F217" s="210" t="s">
        <v>818</v>
      </c>
      <c r="G217" s="59"/>
      <c r="H217" s="211">
        <v>340.53699999999998</v>
      </c>
      <c r="I217" s="116"/>
      <c r="J217" s="59"/>
      <c r="K217" s="117"/>
      <c r="L217" s="61"/>
      <c r="M217" s="169"/>
      <c r="N217" s="19"/>
      <c r="O217" s="19"/>
      <c r="P217" s="19"/>
      <c r="Q217" s="19"/>
      <c r="R217" s="19"/>
      <c r="S217" s="19"/>
      <c r="T217" s="65"/>
      <c r="U217" s="64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212" t="s">
        <v>280</v>
      </c>
      <c r="AU217" s="212" t="s">
        <v>83</v>
      </c>
      <c r="AV217" s="55" t="s">
        <v>83</v>
      </c>
      <c r="AW217" s="55" t="s">
        <v>12</v>
      </c>
      <c r="AX217" s="55" t="s">
        <v>81</v>
      </c>
      <c r="AY217" s="212" t="s">
        <v>163</v>
      </c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21"/>
    </row>
    <row r="218" spans="1:70" ht="25.5" customHeight="1" x14ac:dyDescent="0.3">
      <c r="A218" s="22"/>
      <c r="B218" s="61"/>
      <c r="C218" s="170" t="s">
        <v>376</v>
      </c>
      <c r="D218" s="170" t="s">
        <v>166</v>
      </c>
      <c r="E218" s="171" t="s">
        <v>819</v>
      </c>
      <c r="F218" s="171" t="s">
        <v>820</v>
      </c>
      <c r="G218" s="172" t="s">
        <v>269</v>
      </c>
      <c r="H218" s="173">
        <v>23.12</v>
      </c>
      <c r="I218" s="174"/>
      <c r="J218" s="175">
        <f>ROUND(I218*H218,2)</f>
        <v>0</v>
      </c>
      <c r="K218" s="176" t="s">
        <v>270</v>
      </c>
      <c r="L218" s="61"/>
      <c r="M218" s="177"/>
      <c r="N218" s="178" t="s">
        <v>44</v>
      </c>
      <c r="O218" s="19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64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40" t="s">
        <v>233</v>
      </c>
      <c r="AS218" s="19"/>
      <c r="AT218" s="140" t="s">
        <v>166</v>
      </c>
      <c r="AU218" s="140" t="s">
        <v>83</v>
      </c>
      <c r="AV218" s="19"/>
      <c r="AW218" s="19"/>
      <c r="AX218" s="19"/>
      <c r="AY218" s="140" t="s">
        <v>163</v>
      </c>
      <c r="AZ218" s="19"/>
      <c r="BA218" s="19"/>
      <c r="BB218" s="19"/>
      <c r="BC218" s="19"/>
      <c r="BD218" s="19"/>
      <c r="BE218" s="181">
        <f>IF(N218="základní",J218,0)</f>
        <v>0</v>
      </c>
      <c r="BF218" s="181">
        <f>IF(N218="snížená",J218,0)</f>
        <v>0</v>
      </c>
      <c r="BG218" s="181">
        <f>IF(N218="zákl. přenesená",J218,0)</f>
        <v>0</v>
      </c>
      <c r="BH218" s="181">
        <f>IF(N218="sníž. přenesená",J218,0)</f>
        <v>0</v>
      </c>
      <c r="BI218" s="181">
        <f>IF(N218="nulová",J218,0)</f>
        <v>0</v>
      </c>
      <c r="BJ218" s="140" t="s">
        <v>81</v>
      </c>
      <c r="BK218" s="181">
        <f>ROUND(I218*H218,2)</f>
        <v>0</v>
      </c>
      <c r="BL218" s="140" t="s">
        <v>233</v>
      </c>
      <c r="BM218" s="140" t="s">
        <v>821</v>
      </c>
      <c r="BN218" s="19"/>
      <c r="BO218" s="19"/>
      <c r="BP218" s="19"/>
      <c r="BQ218" s="19"/>
      <c r="BR218" s="21"/>
    </row>
    <row r="219" spans="1:70" ht="40.5" customHeight="1" x14ac:dyDescent="0.35">
      <c r="A219" s="22"/>
      <c r="B219" s="26"/>
      <c r="C219" s="144"/>
      <c r="D219" s="207" t="s">
        <v>273</v>
      </c>
      <c r="E219" s="144"/>
      <c r="F219" s="208" t="s">
        <v>822</v>
      </c>
      <c r="G219" s="144"/>
      <c r="H219" s="144"/>
      <c r="I219" s="145"/>
      <c r="J219" s="144"/>
      <c r="K219" s="184"/>
      <c r="L219" s="61"/>
      <c r="M219" s="185"/>
      <c r="N219" s="19"/>
      <c r="O219" s="19"/>
      <c r="P219" s="19"/>
      <c r="Q219" s="19"/>
      <c r="R219" s="19"/>
      <c r="S219" s="19"/>
      <c r="T219" s="65"/>
      <c r="U219" s="64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40" t="s">
        <v>273</v>
      </c>
      <c r="AU219" s="140" t="s">
        <v>83</v>
      </c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21"/>
    </row>
    <row r="220" spans="1:70" ht="16.5" customHeight="1" x14ac:dyDescent="0.3">
      <c r="A220" s="22"/>
      <c r="B220" s="61"/>
      <c r="C220" s="195" t="s">
        <v>377</v>
      </c>
      <c r="D220" s="195" t="s">
        <v>271</v>
      </c>
      <c r="E220" s="196" t="s">
        <v>823</v>
      </c>
      <c r="F220" s="196" t="s">
        <v>824</v>
      </c>
      <c r="G220" s="197" t="s">
        <v>269</v>
      </c>
      <c r="H220" s="198">
        <v>47.164999999999999</v>
      </c>
      <c r="I220" s="199"/>
      <c r="J220" s="200">
        <f>ROUND(I220*H220,2)</f>
        <v>0</v>
      </c>
      <c r="K220" s="201" t="s">
        <v>270</v>
      </c>
      <c r="L220" s="202"/>
      <c r="M220" s="203"/>
      <c r="N220" s="204" t="s">
        <v>44</v>
      </c>
      <c r="O220" s="19"/>
      <c r="P220" s="179">
        <f>O220*H220</f>
        <v>0</v>
      </c>
      <c r="Q220" s="179">
        <v>4.6000000000000001E-4</v>
      </c>
      <c r="R220" s="179">
        <f>Q220*H220</f>
        <v>2.1695900000000001E-2</v>
      </c>
      <c r="S220" s="179">
        <v>0</v>
      </c>
      <c r="T220" s="180">
        <f>S220*H220</f>
        <v>0</v>
      </c>
      <c r="U220" s="64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40" t="s">
        <v>325</v>
      </c>
      <c r="AS220" s="19"/>
      <c r="AT220" s="140" t="s">
        <v>271</v>
      </c>
      <c r="AU220" s="140" t="s">
        <v>83</v>
      </c>
      <c r="AV220" s="19"/>
      <c r="AW220" s="19"/>
      <c r="AX220" s="19"/>
      <c r="AY220" s="140" t="s">
        <v>163</v>
      </c>
      <c r="AZ220" s="19"/>
      <c r="BA220" s="19"/>
      <c r="BB220" s="19"/>
      <c r="BC220" s="19"/>
      <c r="BD220" s="19"/>
      <c r="BE220" s="181">
        <f>IF(N220="základní",J220,0)</f>
        <v>0</v>
      </c>
      <c r="BF220" s="181">
        <f>IF(N220="snížená",J220,0)</f>
        <v>0</v>
      </c>
      <c r="BG220" s="181">
        <f>IF(N220="zákl. přenesená",J220,0)</f>
        <v>0</v>
      </c>
      <c r="BH220" s="181">
        <f>IF(N220="sníž. přenesená",J220,0)</f>
        <v>0</v>
      </c>
      <c r="BI220" s="181">
        <f>IF(N220="nulová",J220,0)</f>
        <v>0</v>
      </c>
      <c r="BJ220" s="140" t="s">
        <v>81</v>
      </c>
      <c r="BK220" s="181">
        <f>ROUND(I220*H220,2)</f>
        <v>0</v>
      </c>
      <c r="BL220" s="140" t="s">
        <v>233</v>
      </c>
      <c r="BM220" s="140" t="s">
        <v>825</v>
      </c>
      <c r="BN220" s="19"/>
      <c r="BO220" s="19"/>
      <c r="BP220" s="19"/>
      <c r="BQ220" s="19"/>
      <c r="BR220" s="21"/>
    </row>
    <row r="221" spans="1:70" ht="27" customHeight="1" x14ac:dyDescent="0.35">
      <c r="A221" s="22"/>
      <c r="B221" s="26"/>
      <c r="C221" s="62"/>
      <c r="D221" s="205" t="s">
        <v>273</v>
      </c>
      <c r="E221" s="62"/>
      <c r="F221" s="206" t="s">
        <v>811</v>
      </c>
      <c r="G221" s="62"/>
      <c r="H221" s="62"/>
      <c r="I221" s="118"/>
      <c r="J221" s="62"/>
      <c r="K221" s="119"/>
      <c r="L221" s="61"/>
      <c r="M221" s="75"/>
      <c r="N221" s="19"/>
      <c r="O221" s="19"/>
      <c r="P221" s="19"/>
      <c r="Q221" s="19"/>
      <c r="R221" s="19"/>
      <c r="S221" s="19"/>
      <c r="T221" s="65"/>
      <c r="U221" s="64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40" t="s">
        <v>273</v>
      </c>
      <c r="AU221" s="140" t="s">
        <v>83</v>
      </c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21"/>
    </row>
    <row r="222" spans="1:70" ht="13.15" customHeight="1" x14ac:dyDescent="0.35">
      <c r="A222" s="22"/>
      <c r="B222" s="26"/>
      <c r="C222" s="59"/>
      <c r="D222" s="209" t="s">
        <v>280</v>
      </c>
      <c r="E222" s="59"/>
      <c r="F222" s="210" t="s">
        <v>826</v>
      </c>
      <c r="G222" s="59"/>
      <c r="H222" s="211">
        <v>47.164999999999999</v>
      </c>
      <c r="I222" s="116"/>
      <c r="J222" s="59"/>
      <c r="K222" s="117"/>
      <c r="L222" s="61"/>
      <c r="M222" s="169"/>
      <c r="N222" s="19"/>
      <c r="O222" s="19"/>
      <c r="P222" s="19"/>
      <c r="Q222" s="19"/>
      <c r="R222" s="19"/>
      <c r="S222" s="19"/>
      <c r="T222" s="65"/>
      <c r="U222" s="64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212" t="s">
        <v>280</v>
      </c>
      <c r="AU222" s="212" t="s">
        <v>83</v>
      </c>
      <c r="AV222" s="55" t="s">
        <v>83</v>
      </c>
      <c r="AW222" s="55" t="s">
        <v>12</v>
      </c>
      <c r="AX222" s="55" t="s">
        <v>81</v>
      </c>
      <c r="AY222" s="212" t="s">
        <v>163</v>
      </c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21"/>
    </row>
    <row r="223" spans="1:70" ht="38.25" customHeight="1" x14ac:dyDescent="0.3">
      <c r="A223" s="22"/>
      <c r="B223" s="61"/>
      <c r="C223" s="170" t="s">
        <v>327</v>
      </c>
      <c r="D223" s="170" t="s">
        <v>166</v>
      </c>
      <c r="E223" s="171" t="s">
        <v>378</v>
      </c>
      <c r="F223" s="171" t="s">
        <v>379</v>
      </c>
      <c r="G223" s="172" t="s">
        <v>272</v>
      </c>
      <c r="H223" s="173">
        <v>0.80800000000000005</v>
      </c>
      <c r="I223" s="174"/>
      <c r="J223" s="175">
        <f>ROUND(I223*H223,2)</f>
        <v>0</v>
      </c>
      <c r="K223" s="176" t="s">
        <v>270</v>
      </c>
      <c r="L223" s="61"/>
      <c r="M223" s="177"/>
      <c r="N223" s="178" t="s">
        <v>44</v>
      </c>
      <c r="O223" s="19"/>
      <c r="P223" s="179">
        <f>O223*H223</f>
        <v>0</v>
      </c>
      <c r="Q223" s="179">
        <v>0</v>
      </c>
      <c r="R223" s="179">
        <f>Q223*H223</f>
        <v>0</v>
      </c>
      <c r="S223" s="179">
        <v>0</v>
      </c>
      <c r="T223" s="180">
        <f>S223*H223</f>
        <v>0</v>
      </c>
      <c r="U223" s="64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40" t="s">
        <v>233</v>
      </c>
      <c r="AS223" s="19"/>
      <c r="AT223" s="140" t="s">
        <v>166</v>
      </c>
      <c r="AU223" s="140" t="s">
        <v>83</v>
      </c>
      <c r="AV223" s="19"/>
      <c r="AW223" s="19"/>
      <c r="AX223" s="19"/>
      <c r="AY223" s="140" t="s">
        <v>163</v>
      </c>
      <c r="AZ223" s="19"/>
      <c r="BA223" s="19"/>
      <c r="BB223" s="19"/>
      <c r="BC223" s="19"/>
      <c r="BD223" s="19"/>
      <c r="BE223" s="181">
        <f>IF(N223="základní",J223,0)</f>
        <v>0</v>
      </c>
      <c r="BF223" s="181">
        <f>IF(N223="snížená",J223,0)</f>
        <v>0</v>
      </c>
      <c r="BG223" s="181">
        <f>IF(N223="zákl. přenesená",J223,0)</f>
        <v>0</v>
      </c>
      <c r="BH223" s="181">
        <f>IF(N223="sníž. přenesená",J223,0)</f>
        <v>0</v>
      </c>
      <c r="BI223" s="181">
        <f>IF(N223="nulová",J223,0)</f>
        <v>0</v>
      </c>
      <c r="BJ223" s="140" t="s">
        <v>81</v>
      </c>
      <c r="BK223" s="181">
        <f>ROUND(I223*H223,2)</f>
        <v>0</v>
      </c>
      <c r="BL223" s="140" t="s">
        <v>233</v>
      </c>
      <c r="BM223" s="140" t="s">
        <v>827</v>
      </c>
      <c r="BN223" s="19"/>
      <c r="BO223" s="19"/>
      <c r="BP223" s="19"/>
      <c r="BQ223" s="19"/>
      <c r="BR223" s="21"/>
    </row>
    <row r="224" spans="1:70" ht="29.85" customHeight="1" x14ac:dyDescent="0.3">
      <c r="A224" s="22"/>
      <c r="B224" s="26"/>
      <c r="C224" s="144"/>
      <c r="D224" s="182" t="s">
        <v>72</v>
      </c>
      <c r="E224" s="143" t="s">
        <v>828</v>
      </c>
      <c r="F224" s="143" t="s">
        <v>829</v>
      </c>
      <c r="G224" s="144"/>
      <c r="H224" s="144"/>
      <c r="I224" s="145"/>
      <c r="J224" s="183">
        <f>BK224</f>
        <v>0</v>
      </c>
      <c r="K224" s="184"/>
      <c r="L224" s="61"/>
      <c r="M224" s="185"/>
      <c r="N224" s="19"/>
      <c r="O224" s="19"/>
      <c r="P224" s="162">
        <f>SUM(P225:P235)</f>
        <v>0</v>
      </c>
      <c r="Q224" s="19"/>
      <c r="R224" s="162">
        <f>SUM(R225:R235)</f>
        <v>1.1407020000000001</v>
      </c>
      <c r="S224" s="19"/>
      <c r="T224" s="163">
        <f>SUM(T225:T235)</f>
        <v>0</v>
      </c>
      <c r="U224" s="64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59" t="s">
        <v>83</v>
      </c>
      <c r="AS224" s="19"/>
      <c r="AT224" s="164" t="s">
        <v>72</v>
      </c>
      <c r="AU224" s="164" t="s">
        <v>81</v>
      </c>
      <c r="AV224" s="19"/>
      <c r="AW224" s="19"/>
      <c r="AX224" s="19"/>
      <c r="AY224" s="159" t="s">
        <v>163</v>
      </c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65">
        <f>SUM(BK225:BK235)</f>
        <v>0</v>
      </c>
      <c r="BL224" s="19"/>
      <c r="BM224" s="19"/>
      <c r="BN224" s="19"/>
      <c r="BO224" s="19"/>
      <c r="BP224" s="19"/>
      <c r="BQ224" s="19"/>
      <c r="BR224" s="21"/>
    </row>
    <row r="225" spans="1:70" ht="16.5" customHeight="1" x14ac:dyDescent="0.3">
      <c r="A225" s="22"/>
      <c r="B225" s="61"/>
      <c r="C225" s="170" t="s">
        <v>382</v>
      </c>
      <c r="D225" s="170" t="s">
        <v>166</v>
      </c>
      <c r="E225" s="171" t="s">
        <v>830</v>
      </c>
      <c r="F225" s="171" t="s">
        <v>831</v>
      </c>
      <c r="G225" s="172" t="s">
        <v>269</v>
      </c>
      <c r="H225" s="173">
        <v>74.98</v>
      </c>
      <c r="I225" s="174"/>
      <c r="J225" s="175">
        <f>ROUND(I225*H225,2)</f>
        <v>0</v>
      </c>
      <c r="K225" s="194"/>
      <c r="L225" s="61"/>
      <c r="M225" s="177"/>
      <c r="N225" s="178" t="s">
        <v>44</v>
      </c>
      <c r="O225" s="19"/>
      <c r="P225" s="179">
        <f>O225*H225</f>
        <v>0</v>
      </c>
      <c r="Q225" s="179">
        <v>4.0000000000000003E-5</v>
      </c>
      <c r="R225" s="179">
        <f>Q225*H225</f>
        <v>2.9992000000000005E-3</v>
      </c>
      <c r="S225" s="179">
        <v>0</v>
      </c>
      <c r="T225" s="180">
        <f>S225*H225</f>
        <v>0</v>
      </c>
      <c r="U225" s="64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40" t="s">
        <v>233</v>
      </c>
      <c r="AS225" s="19"/>
      <c r="AT225" s="140" t="s">
        <v>166</v>
      </c>
      <c r="AU225" s="140" t="s">
        <v>83</v>
      </c>
      <c r="AV225" s="19"/>
      <c r="AW225" s="19"/>
      <c r="AX225" s="19"/>
      <c r="AY225" s="140" t="s">
        <v>163</v>
      </c>
      <c r="AZ225" s="19"/>
      <c r="BA225" s="19"/>
      <c r="BB225" s="19"/>
      <c r="BC225" s="19"/>
      <c r="BD225" s="19"/>
      <c r="BE225" s="181">
        <f>IF(N225="základní",J225,0)</f>
        <v>0</v>
      </c>
      <c r="BF225" s="181">
        <f>IF(N225="snížená",J225,0)</f>
        <v>0</v>
      </c>
      <c r="BG225" s="181">
        <f>IF(N225="zákl. přenesená",J225,0)</f>
        <v>0</v>
      </c>
      <c r="BH225" s="181">
        <f>IF(N225="sníž. přenesená",J225,0)</f>
        <v>0</v>
      </c>
      <c r="BI225" s="181">
        <f>IF(N225="nulová",J225,0)</f>
        <v>0</v>
      </c>
      <c r="BJ225" s="140" t="s">
        <v>81</v>
      </c>
      <c r="BK225" s="181">
        <f>ROUND(I225*H225,2)</f>
        <v>0</v>
      </c>
      <c r="BL225" s="140" t="s">
        <v>233</v>
      </c>
      <c r="BM225" s="140" t="s">
        <v>832</v>
      </c>
      <c r="BN225" s="19"/>
      <c r="BO225" s="19"/>
      <c r="BP225" s="19"/>
      <c r="BQ225" s="19"/>
      <c r="BR225" s="21"/>
    </row>
    <row r="226" spans="1:70" ht="40.5" customHeight="1" x14ac:dyDescent="0.35">
      <c r="A226" s="22"/>
      <c r="B226" s="26"/>
      <c r="C226" s="144"/>
      <c r="D226" s="207" t="s">
        <v>273</v>
      </c>
      <c r="E226" s="144"/>
      <c r="F226" s="208" t="s">
        <v>833</v>
      </c>
      <c r="G226" s="144"/>
      <c r="H226" s="144"/>
      <c r="I226" s="145"/>
      <c r="J226" s="144"/>
      <c r="K226" s="184"/>
      <c r="L226" s="61"/>
      <c r="M226" s="185"/>
      <c r="N226" s="19"/>
      <c r="O226" s="19"/>
      <c r="P226" s="19"/>
      <c r="Q226" s="19"/>
      <c r="R226" s="19"/>
      <c r="S226" s="19"/>
      <c r="T226" s="65"/>
      <c r="U226" s="64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40" t="s">
        <v>273</v>
      </c>
      <c r="AU226" s="140" t="s">
        <v>83</v>
      </c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21"/>
    </row>
    <row r="227" spans="1:70" ht="16.5" customHeight="1" x14ac:dyDescent="0.3">
      <c r="A227" s="22"/>
      <c r="B227" s="61"/>
      <c r="C227" s="195" t="s">
        <v>385</v>
      </c>
      <c r="D227" s="195" t="s">
        <v>271</v>
      </c>
      <c r="E227" s="196" t="s">
        <v>834</v>
      </c>
      <c r="F227" s="196" t="s">
        <v>835</v>
      </c>
      <c r="G227" s="197" t="s">
        <v>269</v>
      </c>
      <c r="H227" s="198">
        <v>78.728999999999999</v>
      </c>
      <c r="I227" s="199"/>
      <c r="J227" s="200">
        <f>ROUND(I227*H227,2)</f>
        <v>0</v>
      </c>
      <c r="K227" s="225"/>
      <c r="L227" s="202"/>
      <c r="M227" s="203"/>
      <c r="N227" s="204" t="s">
        <v>44</v>
      </c>
      <c r="O227" s="19"/>
      <c r="P227" s="179">
        <f>O227*H227</f>
        <v>0</v>
      </c>
      <c r="Q227" s="179">
        <v>8.0000000000000002E-3</v>
      </c>
      <c r="R227" s="179">
        <f>Q227*H227</f>
        <v>0.62983200000000006</v>
      </c>
      <c r="S227" s="179">
        <v>0</v>
      </c>
      <c r="T227" s="180">
        <f>S227*H227</f>
        <v>0</v>
      </c>
      <c r="U227" s="64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40" t="s">
        <v>325</v>
      </c>
      <c r="AS227" s="19"/>
      <c r="AT227" s="140" t="s">
        <v>271</v>
      </c>
      <c r="AU227" s="140" t="s">
        <v>83</v>
      </c>
      <c r="AV227" s="19"/>
      <c r="AW227" s="19"/>
      <c r="AX227" s="19"/>
      <c r="AY227" s="140" t="s">
        <v>163</v>
      </c>
      <c r="AZ227" s="19"/>
      <c r="BA227" s="19"/>
      <c r="BB227" s="19"/>
      <c r="BC227" s="19"/>
      <c r="BD227" s="19"/>
      <c r="BE227" s="181">
        <f>IF(N227="základní",J227,0)</f>
        <v>0</v>
      </c>
      <c r="BF227" s="181">
        <f>IF(N227="snížená",J227,0)</f>
        <v>0</v>
      </c>
      <c r="BG227" s="181">
        <f>IF(N227="zákl. přenesená",J227,0)</f>
        <v>0</v>
      </c>
      <c r="BH227" s="181">
        <f>IF(N227="sníž. přenesená",J227,0)</f>
        <v>0</v>
      </c>
      <c r="BI227" s="181">
        <f>IF(N227="nulová",J227,0)</f>
        <v>0</v>
      </c>
      <c r="BJ227" s="140" t="s">
        <v>81</v>
      </c>
      <c r="BK227" s="181">
        <f>ROUND(I227*H227,2)</f>
        <v>0</v>
      </c>
      <c r="BL227" s="140" t="s">
        <v>233</v>
      </c>
      <c r="BM227" s="140" t="s">
        <v>836</v>
      </c>
      <c r="BN227" s="19"/>
      <c r="BO227" s="19"/>
      <c r="BP227" s="19"/>
      <c r="BQ227" s="19"/>
      <c r="BR227" s="21"/>
    </row>
    <row r="228" spans="1:70" ht="40.5" customHeight="1" x14ac:dyDescent="0.35">
      <c r="A228" s="22"/>
      <c r="B228" s="26"/>
      <c r="C228" s="62"/>
      <c r="D228" s="205" t="s">
        <v>273</v>
      </c>
      <c r="E228" s="62"/>
      <c r="F228" s="206" t="s">
        <v>837</v>
      </c>
      <c r="G228" s="62"/>
      <c r="H228" s="62"/>
      <c r="I228" s="118"/>
      <c r="J228" s="62"/>
      <c r="K228" s="119"/>
      <c r="L228" s="61"/>
      <c r="M228" s="75"/>
      <c r="N228" s="19"/>
      <c r="O228" s="19"/>
      <c r="P228" s="19"/>
      <c r="Q228" s="19"/>
      <c r="R228" s="19"/>
      <c r="S228" s="19"/>
      <c r="T228" s="65"/>
      <c r="U228" s="64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40" t="s">
        <v>273</v>
      </c>
      <c r="AU228" s="140" t="s">
        <v>83</v>
      </c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21"/>
    </row>
    <row r="229" spans="1:70" ht="13.15" customHeight="1" x14ac:dyDescent="0.35">
      <c r="A229" s="22"/>
      <c r="B229" s="26"/>
      <c r="C229" s="59"/>
      <c r="D229" s="209" t="s">
        <v>280</v>
      </c>
      <c r="E229" s="59"/>
      <c r="F229" s="210" t="s">
        <v>838</v>
      </c>
      <c r="G229" s="59"/>
      <c r="H229" s="211">
        <v>78.728999999999999</v>
      </c>
      <c r="I229" s="116"/>
      <c r="J229" s="59"/>
      <c r="K229" s="117"/>
      <c r="L229" s="61"/>
      <c r="M229" s="169"/>
      <c r="N229" s="19"/>
      <c r="O229" s="19"/>
      <c r="P229" s="19"/>
      <c r="Q229" s="19"/>
      <c r="R229" s="19"/>
      <c r="S229" s="19"/>
      <c r="T229" s="65"/>
      <c r="U229" s="64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212" t="s">
        <v>280</v>
      </c>
      <c r="AU229" s="212" t="s">
        <v>83</v>
      </c>
      <c r="AV229" s="55" t="s">
        <v>83</v>
      </c>
      <c r="AW229" s="55" t="s">
        <v>12</v>
      </c>
      <c r="AX229" s="55" t="s">
        <v>81</v>
      </c>
      <c r="AY229" s="212" t="s">
        <v>163</v>
      </c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21"/>
    </row>
    <row r="230" spans="1:70" ht="16.5" customHeight="1" x14ac:dyDescent="0.3">
      <c r="A230" s="22"/>
      <c r="B230" s="61"/>
      <c r="C230" s="170" t="s">
        <v>388</v>
      </c>
      <c r="D230" s="170" t="s">
        <v>166</v>
      </c>
      <c r="E230" s="171" t="s">
        <v>839</v>
      </c>
      <c r="F230" s="171" t="s">
        <v>840</v>
      </c>
      <c r="G230" s="172" t="s">
        <v>269</v>
      </c>
      <c r="H230" s="173">
        <v>48.74</v>
      </c>
      <c r="I230" s="174"/>
      <c r="J230" s="175">
        <f>ROUND(I230*H230,2)</f>
        <v>0</v>
      </c>
      <c r="K230" s="194"/>
      <c r="L230" s="61"/>
      <c r="M230" s="177"/>
      <c r="N230" s="178" t="s">
        <v>44</v>
      </c>
      <c r="O230" s="19"/>
      <c r="P230" s="179">
        <f>O230*H230</f>
        <v>0</v>
      </c>
      <c r="Q230" s="179">
        <v>2.0200000000000001E-3</v>
      </c>
      <c r="R230" s="179">
        <f>Q230*H230</f>
        <v>9.8454800000000009E-2</v>
      </c>
      <c r="S230" s="179">
        <v>0</v>
      </c>
      <c r="T230" s="180">
        <f>S230*H230</f>
        <v>0</v>
      </c>
      <c r="U230" s="64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40" t="s">
        <v>233</v>
      </c>
      <c r="AS230" s="19"/>
      <c r="AT230" s="140" t="s">
        <v>166</v>
      </c>
      <c r="AU230" s="140" t="s">
        <v>83</v>
      </c>
      <c r="AV230" s="19"/>
      <c r="AW230" s="19"/>
      <c r="AX230" s="19"/>
      <c r="AY230" s="140" t="s">
        <v>163</v>
      </c>
      <c r="AZ230" s="19"/>
      <c r="BA230" s="19"/>
      <c r="BB230" s="19"/>
      <c r="BC230" s="19"/>
      <c r="BD230" s="19"/>
      <c r="BE230" s="181">
        <f>IF(N230="základní",J230,0)</f>
        <v>0</v>
      </c>
      <c r="BF230" s="181">
        <f>IF(N230="snížená",J230,0)</f>
        <v>0</v>
      </c>
      <c r="BG230" s="181">
        <f>IF(N230="zákl. přenesená",J230,0)</f>
        <v>0</v>
      </c>
      <c r="BH230" s="181">
        <f>IF(N230="sníž. přenesená",J230,0)</f>
        <v>0</v>
      </c>
      <c r="BI230" s="181">
        <f>IF(N230="nulová",J230,0)</f>
        <v>0</v>
      </c>
      <c r="BJ230" s="140" t="s">
        <v>81</v>
      </c>
      <c r="BK230" s="181">
        <f>ROUND(I230*H230,2)</f>
        <v>0</v>
      </c>
      <c r="BL230" s="140" t="s">
        <v>233</v>
      </c>
      <c r="BM230" s="140" t="s">
        <v>841</v>
      </c>
      <c r="BN230" s="19"/>
      <c r="BO230" s="19"/>
      <c r="BP230" s="19"/>
      <c r="BQ230" s="19"/>
      <c r="BR230" s="21"/>
    </row>
    <row r="231" spans="1:70" ht="54" customHeight="1" x14ac:dyDescent="0.35">
      <c r="A231" s="22"/>
      <c r="B231" s="26"/>
      <c r="C231" s="144"/>
      <c r="D231" s="207" t="s">
        <v>273</v>
      </c>
      <c r="E231" s="144"/>
      <c r="F231" s="208" t="s">
        <v>842</v>
      </c>
      <c r="G231" s="144"/>
      <c r="H231" s="144"/>
      <c r="I231" s="145"/>
      <c r="J231" s="144"/>
      <c r="K231" s="184"/>
      <c r="L231" s="61"/>
      <c r="M231" s="185"/>
      <c r="N231" s="19"/>
      <c r="O231" s="19"/>
      <c r="P231" s="19"/>
      <c r="Q231" s="19"/>
      <c r="R231" s="19"/>
      <c r="S231" s="19"/>
      <c r="T231" s="65"/>
      <c r="U231" s="64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40" t="s">
        <v>273</v>
      </c>
      <c r="AU231" s="140" t="s">
        <v>83</v>
      </c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21"/>
    </row>
    <row r="232" spans="1:70" ht="16.5" customHeight="1" x14ac:dyDescent="0.3">
      <c r="A232" s="22"/>
      <c r="B232" s="61"/>
      <c r="C232" s="195" t="s">
        <v>421</v>
      </c>
      <c r="D232" s="195" t="s">
        <v>271</v>
      </c>
      <c r="E232" s="196" t="s">
        <v>834</v>
      </c>
      <c r="F232" s="196" t="s">
        <v>835</v>
      </c>
      <c r="G232" s="197" t="s">
        <v>269</v>
      </c>
      <c r="H232" s="198">
        <v>51.177</v>
      </c>
      <c r="I232" s="199"/>
      <c r="J232" s="200">
        <f>ROUND(I232*H232,2)</f>
        <v>0</v>
      </c>
      <c r="K232" s="225"/>
      <c r="L232" s="202"/>
      <c r="M232" s="203"/>
      <c r="N232" s="204" t="s">
        <v>44</v>
      </c>
      <c r="O232" s="19"/>
      <c r="P232" s="179">
        <f>O232*H232</f>
        <v>0</v>
      </c>
      <c r="Q232" s="179">
        <v>8.0000000000000002E-3</v>
      </c>
      <c r="R232" s="179">
        <f>Q232*H232</f>
        <v>0.409416</v>
      </c>
      <c r="S232" s="179">
        <v>0</v>
      </c>
      <c r="T232" s="180">
        <f>S232*H232</f>
        <v>0</v>
      </c>
      <c r="U232" s="64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40" t="s">
        <v>325</v>
      </c>
      <c r="AS232" s="19"/>
      <c r="AT232" s="140" t="s">
        <v>271</v>
      </c>
      <c r="AU232" s="140" t="s">
        <v>83</v>
      </c>
      <c r="AV232" s="19"/>
      <c r="AW232" s="19"/>
      <c r="AX232" s="19"/>
      <c r="AY232" s="140" t="s">
        <v>163</v>
      </c>
      <c r="AZ232" s="19"/>
      <c r="BA232" s="19"/>
      <c r="BB232" s="19"/>
      <c r="BC232" s="19"/>
      <c r="BD232" s="19"/>
      <c r="BE232" s="181">
        <f>IF(N232="základní",J232,0)</f>
        <v>0</v>
      </c>
      <c r="BF232" s="181">
        <f>IF(N232="snížená",J232,0)</f>
        <v>0</v>
      </c>
      <c r="BG232" s="181">
        <f>IF(N232="zákl. přenesená",J232,0)</f>
        <v>0</v>
      </c>
      <c r="BH232" s="181">
        <f>IF(N232="sníž. přenesená",J232,0)</f>
        <v>0</v>
      </c>
      <c r="BI232" s="181">
        <f>IF(N232="nulová",J232,0)</f>
        <v>0</v>
      </c>
      <c r="BJ232" s="140" t="s">
        <v>81</v>
      </c>
      <c r="BK232" s="181">
        <f>ROUND(I232*H232,2)</f>
        <v>0</v>
      </c>
      <c r="BL232" s="140" t="s">
        <v>233</v>
      </c>
      <c r="BM232" s="140" t="s">
        <v>843</v>
      </c>
      <c r="BN232" s="19"/>
      <c r="BO232" s="19"/>
      <c r="BP232" s="19"/>
      <c r="BQ232" s="19"/>
      <c r="BR232" s="21"/>
    </row>
    <row r="233" spans="1:70" ht="40.5" customHeight="1" x14ac:dyDescent="0.35">
      <c r="A233" s="22"/>
      <c r="B233" s="26"/>
      <c r="C233" s="62"/>
      <c r="D233" s="205" t="s">
        <v>273</v>
      </c>
      <c r="E233" s="62"/>
      <c r="F233" s="206" t="s">
        <v>837</v>
      </c>
      <c r="G233" s="62"/>
      <c r="H233" s="62"/>
      <c r="I233" s="118"/>
      <c r="J233" s="62"/>
      <c r="K233" s="119"/>
      <c r="L233" s="61"/>
      <c r="M233" s="75"/>
      <c r="N233" s="19"/>
      <c r="O233" s="19"/>
      <c r="P233" s="19"/>
      <c r="Q233" s="19"/>
      <c r="R233" s="19"/>
      <c r="S233" s="19"/>
      <c r="T233" s="65"/>
      <c r="U233" s="64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40" t="s">
        <v>273</v>
      </c>
      <c r="AU233" s="140" t="s">
        <v>83</v>
      </c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21"/>
    </row>
    <row r="234" spans="1:70" ht="13.15" customHeight="1" x14ac:dyDescent="0.35">
      <c r="A234" s="22"/>
      <c r="B234" s="26"/>
      <c r="C234" s="59"/>
      <c r="D234" s="209" t="s">
        <v>280</v>
      </c>
      <c r="E234" s="59"/>
      <c r="F234" s="210" t="s">
        <v>844</v>
      </c>
      <c r="G234" s="59"/>
      <c r="H234" s="211">
        <v>51.177</v>
      </c>
      <c r="I234" s="116"/>
      <c r="J234" s="59"/>
      <c r="K234" s="117"/>
      <c r="L234" s="61"/>
      <c r="M234" s="169"/>
      <c r="N234" s="19"/>
      <c r="O234" s="19"/>
      <c r="P234" s="19"/>
      <c r="Q234" s="19"/>
      <c r="R234" s="19"/>
      <c r="S234" s="19"/>
      <c r="T234" s="65"/>
      <c r="U234" s="64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212" t="s">
        <v>280</v>
      </c>
      <c r="AU234" s="212" t="s">
        <v>83</v>
      </c>
      <c r="AV234" s="55" t="s">
        <v>83</v>
      </c>
      <c r="AW234" s="55" t="s">
        <v>12</v>
      </c>
      <c r="AX234" s="55" t="s">
        <v>81</v>
      </c>
      <c r="AY234" s="212" t="s">
        <v>163</v>
      </c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21"/>
    </row>
    <row r="235" spans="1:70" ht="38.25" customHeight="1" x14ac:dyDescent="0.3">
      <c r="A235" s="22"/>
      <c r="B235" s="61"/>
      <c r="C235" s="170" t="s">
        <v>523</v>
      </c>
      <c r="D235" s="170" t="s">
        <v>166</v>
      </c>
      <c r="E235" s="171" t="s">
        <v>845</v>
      </c>
      <c r="F235" s="171" t="s">
        <v>846</v>
      </c>
      <c r="G235" s="172" t="s">
        <v>272</v>
      </c>
      <c r="H235" s="173">
        <v>1.141</v>
      </c>
      <c r="I235" s="174"/>
      <c r="J235" s="175">
        <f>ROUND(I235*H235,2)</f>
        <v>0</v>
      </c>
      <c r="K235" s="176" t="s">
        <v>270</v>
      </c>
      <c r="L235" s="61"/>
      <c r="M235" s="177"/>
      <c r="N235" s="178" t="s">
        <v>44</v>
      </c>
      <c r="O235" s="19"/>
      <c r="P235" s="179">
        <f>O235*H235</f>
        <v>0</v>
      </c>
      <c r="Q235" s="179">
        <v>0</v>
      </c>
      <c r="R235" s="179">
        <f>Q235*H235</f>
        <v>0</v>
      </c>
      <c r="S235" s="179">
        <v>0</v>
      </c>
      <c r="T235" s="180">
        <f>S235*H235</f>
        <v>0</v>
      </c>
      <c r="U235" s="64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40" t="s">
        <v>233</v>
      </c>
      <c r="AS235" s="19"/>
      <c r="AT235" s="140" t="s">
        <v>166</v>
      </c>
      <c r="AU235" s="140" t="s">
        <v>83</v>
      </c>
      <c r="AV235" s="19"/>
      <c r="AW235" s="19"/>
      <c r="AX235" s="19"/>
      <c r="AY235" s="140" t="s">
        <v>163</v>
      </c>
      <c r="AZ235" s="19"/>
      <c r="BA235" s="19"/>
      <c r="BB235" s="19"/>
      <c r="BC235" s="19"/>
      <c r="BD235" s="19"/>
      <c r="BE235" s="181">
        <f>IF(N235="základní",J235,0)</f>
        <v>0</v>
      </c>
      <c r="BF235" s="181">
        <f>IF(N235="snížená",J235,0)</f>
        <v>0</v>
      </c>
      <c r="BG235" s="181">
        <f>IF(N235="zákl. přenesená",J235,0)</f>
        <v>0</v>
      </c>
      <c r="BH235" s="181">
        <f>IF(N235="sníž. přenesená",J235,0)</f>
        <v>0</v>
      </c>
      <c r="BI235" s="181">
        <f>IF(N235="nulová",J235,0)</f>
        <v>0</v>
      </c>
      <c r="BJ235" s="140" t="s">
        <v>81</v>
      </c>
      <c r="BK235" s="181">
        <f>ROUND(I235*H235,2)</f>
        <v>0</v>
      </c>
      <c r="BL235" s="140" t="s">
        <v>233</v>
      </c>
      <c r="BM235" s="140" t="s">
        <v>847</v>
      </c>
      <c r="BN235" s="19"/>
      <c r="BO235" s="19"/>
      <c r="BP235" s="19"/>
      <c r="BQ235" s="19"/>
      <c r="BR235" s="21"/>
    </row>
    <row r="236" spans="1:70" ht="29.85" customHeight="1" x14ac:dyDescent="0.3">
      <c r="A236" s="22"/>
      <c r="B236" s="26"/>
      <c r="C236" s="144"/>
      <c r="D236" s="182" t="s">
        <v>72</v>
      </c>
      <c r="E236" s="143" t="s">
        <v>409</v>
      </c>
      <c r="F236" s="143" t="s">
        <v>410</v>
      </c>
      <c r="G236" s="144"/>
      <c r="H236" s="144"/>
      <c r="I236" s="145"/>
      <c r="J236" s="183">
        <f>BK236</f>
        <v>0</v>
      </c>
      <c r="K236" s="184"/>
      <c r="L236" s="61"/>
      <c r="M236" s="185"/>
      <c r="N236" s="19"/>
      <c r="O236" s="19"/>
      <c r="P236" s="162">
        <f>SUM(P237:P244)</f>
        <v>0</v>
      </c>
      <c r="Q236" s="19"/>
      <c r="R236" s="162">
        <f>SUM(R237:R244)</f>
        <v>0.49954679000000002</v>
      </c>
      <c r="S236" s="19"/>
      <c r="T236" s="163">
        <f>SUM(T237:T244)</f>
        <v>0</v>
      </c>
      <c r="U236" s="64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59" t="s">
        <v>83</v>
      </c>
      <c r="AS236" s="19"/>
      <c r="AT236" s="164" t="s">
        <v>72</v>
      </c>
      <c r="AU236" s="164" t="s">
        <v>81</v>
      </c>
      <c r="AV236" s="19"/>
      <c r="AW236" s="19"/>
      <c r="AX236" s="19"/>
      <c r="AY236" s="159" t="s">
        <v>163</v>
      </c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65">
        <f>SUM(BK237:BK244)</f>
        <v>0</v>
      </c>
      <c r="BL236" s="19"/>
      <c r="BM236" s="19"/>
      <c r="BN236" s="19"/>
      <c r="BO236" s="19"/>
      <c r="BP236" s="19"/>
      <c r="BQ236" s="19"/>
      <c r="BR236" s="21"/>
    </row>
    <row r="237" spans="1:70" ht="25.5" customHeight="1" x14ac:dyDescent="0.3">
      <c r="A237" s="22"/>
      <c r="B237" s="61"/>
      <c r="C237" s="170" t="s">
        <v>524</v>
      </c>
      <c r="D237" s="170" t="s">
        <v>166</v>
      </c>
      <c r="E237" s="171" t="s">
        <v>848</v>
      </c>
      <c r="F237" s="171" t="s">
        <v>849</v>
      </c>
      <c r="G237" s="172" t="s">
        <v>274</v>
      </c>
      <c r="H237" s="173">
        <v>0.90200000000000002</v>
      </c>
      <c r="I237" s="174"/>
      <c r="J237" s="175">
        <f>ROUND(I237*H237,2)</f>
        <v>0</v>
      </c>
      <c r="K237" s="176" t="s">
        <v>270</v>
      </c>
      <c r="L237" s="61"/>
      <c r="M237" s="177"/>
      <c r="N237" s="178" t="s">
        <v>44</v>
      </c>
      <c r="O237" s="19"/>
      <c r="P237" s="179">
        <f>O237*H237</f>
        <v>0</v>
      </c>
      <c r="Q237" s="179">
        <v>1.2199999999999999E-3</v>
      </c>
      <c r="R237" s="179">
        <f>Q237*H237</f>
        <v>1.1004400000000001E-3</v>
      </c>
      <c r="S237" s="179">
        <v>0</v>
      </c>
      <c r="T237" s="180">
        <f>S237*H237</f>
        <v>0</v>
      </c>
      <c r="U237" s="64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40" t="s">
        <v>233</v>
      </c>
      <c r="AS237" s="19"/>
      <c r="AT237" s="140" t="s">
        <v>166</v>
      </c>
      <c r="AU237" s="140" t="s">
        <v>83</v>
      </c>
      <c r="AV237" s="19"/>
      <c r="AW237" s="19"/>
      <c r="AX237" s="19"/>
      <c r="AY237" s="140" t="s">
        <v>163</v>
      </c>
      <c r="AZ237" s="19"/>
      <c r="BA237" s="19"/>
      <c r="BB237" s="19"/>
      <c r="BC237" s="19"/>
      <c r="BD237" s="19"/>
      <c r="BE237" s="181">
        <f>IF(N237="základní",J237,0)</f>
        <v>0</v>
      </c>
      <c r="BF237" s="181">
        <f>IF(N237="snížená",J237,0)</f>
        <v>0</v>
      </c>
      <c r="BG237" s="181">
        <f>IF(N237="zákl. přenesená",J237,0)</f>
        <v>0</v>
      </c>
      <c r="BH237" s="181">
        <f>IF(N237="sníž. přenesená",J237,0)</f>
        <v>0</v>
      </c>
      <c r="BI237" s="181">
        <f>IF(N237="nulová",J237,0)</f>
        <v>0</v>
      </c>
      <c r="BJ237" s="140" t="s">
        <v>81</v>
      </c>
      <c r="BK237" s="181">
        <f>ROUND(I237*H237,2)</f>
        <v>0</v>
      </c>
      <c r="BL237" s="140" t="s">
        <v>233</v>
      </c>
      <c r="BM237" s="140" t="s">
        <v>850</v>
      </c>
      <c r="BN237" s="19"/>
      <c r="BO237" s="19"/>
      <c r="BP237" s="19"/>
      <c r="BQ237" s="19"/>
      <c r="BR237" s="21"/>
    </row>
    <row r="238" spans="1:70" ht="25.5" customHeight="1" x14ac:dyDescent="0.3">
      <c r="A238" s="22"/>
      <c r="B238" s="61"/>
      <c r="C238" s="170" t="s">
        <v>525</v>
      </c>
      <c r="D238" s="170" t="s">
        <v>166</v>
      </c>
      <c r="E238" s="171" t="s">
        <v>411</v>
      </c>
      <c r="F238" s="171" t="s">
        <v>412</v>
      </c>
      <c r="G238" s="172" t="s">
        <v>281</v>
      </c>
      <c r="H238" s="173">
        <v>149.1</v>
      </c>
      <c r="I238" s="174"/>
      <c r="J238" s="175">
        <f>ROUND(I238*H238,2)</f>
        <v>0</v>
      </c>
      <c r="K238" s="176" t="s">
        <v>270</v>
      </c>
      <c r="L238" s="61"/>
      <c r="M238" s="177"/>
      <c r="N238" s="178" t="s">
        <v>44</v>
      </c>
      <c r="O238" s="19"/>
      <c r="P238" s="179">
        <f>O238*H238</f>
        <v>0</v>
      </c>
      <c r="Q238" s="179">
        <v>0</v>
      </c>
      <c r="R238" s="179">
        <f>Q238*H238</f>
        <v>0</v>
      </c>
      <c r="S238" s="179">
        <v>0</v>
      </c>
      <c r="T238" s="180">
        <f>S238*H238</f>
        <v>0</v>
      </c>
      <c r="U238" s="64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40" t="s">
        <v>233</v>
      </c>
      <c r="AS238" s="19"/>
      <c r="AT238" s="140" t="s">
        <v>166</v>
      </c>
      <c r="AU238" s="140" t="s">
        <v>83</v>
      </c>
      <c r="AV238" s="19"/>
      <c r="AW238" s="19"/>
      <c r="AX238" s="19"/>
      <c r="AY238" s="140" t="s">
        <v>163</v>
      </c>
      <c r="AZ238" s="19"/>
      <c r="BA238" s="19"/>
      <c r="BB238" s="19"/>
      <c r="BC238" s="19"/>
      <c r="BD238" s="19"/>
      <c r="BE238" s="181">
        <f>IF(N238="základní",J238,0)</f>
        <v>0</v>
      </c>
      <c r="BF238" s="181">
        <f>IF(N238="snížená",J238,0)</f>
        <v>0</v>
      </c>
      <c r="BG238" s="181">
        <f>IF(N238="zákl. přenesená",J238,0)</f>
        <v>0</v>
      </c>
      <c r="BH238" s="181">
        <f>IF(N238="sníž. přenesená",J238,0)</f>
        <v>0</v>
      </c>
      <c r="BI238" s="181">
        <f>IF(N238="nulová",J238,0)</f>
        <v>0</v>
      </c>
      <c r="BJ238" s="140" t="s">
        <v>81</v>
      </c>
      <c r="BK238" s="181">
        <f>ROUND(I238*H238,2)</f>
        <v>0</v>
      </c>
      <c r="BL238" s="140" t="s">
        <v>233</v>
      </c>
      <c r="BM238" s="140" t="s">
        <v>851</v>
      </c>
      <c r="BN238" s="19"/>
      <c r="BO238" s="19"/>
      <c r="BP238" s="19"/>
      <c r="BQ238" s="19"/>
      <c r="BR238" s="21"/>
    </row>
    <row r="239" spans="1:70" ht="27" customHeight="1" x14ac:dyDescent="0.35">
      <c r="A239" s="22"/>
      <c r="B239" s="26"/>
      <c r="C239" s="144"/>
      <c r="D239" s="207" t="s">
        <v>273</v>
      </c>
      <c r="E239" s="144"/>
      <c r="F239" s="208" t="s">
        <v>413</v>
      </c>
      <c r="G239" s="144"/>
      <c r="H239" s="144"/>
      <c r="I239" s="145"/>
      <c r="J239" s="144"/>
      <c r="K239" s="184"/>
      <c r="L239" s="61"/>
      <c r="M239" s="185"/>
      <c r="N239" s="19"/>
      <c r="O239" s="19"/>
      <c r="P239" s="19"/>
      <c r="Q239" s="19"/>
      <c r="R239" s="19"/>
      <c r="S239" s="19"/>
      <c r="T239" s="65"/>
      <c r="U239" s="64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40" t="s">
        <v>273</v>
      </c>
      <c r="AU239" s="140" t="s">
        <v>83</v>
      </c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21"/>
    </row>
    <row r="240" spans="1:70" ht="16.5" customHeight="1" x14ac:dyDescent="0.3">
      <c r="A240" s="22"/>
      <c r="B240" s="61"/>
      <c r="C240" s="195" t="s">
        <v>526</v>
      </c>
      <c r="D240" s="195" t="s">
        <v>271</v>
      </c>
      <c r="E240" s="196" t="s">
        <v>852</v>
      </c>
      <c r="F240" s="196" t="s">
        <v>853</v>
      </c>
      <c r="G240" s="197" t="s">
        <v>274</v>
      </c>
      <c r="H240" s="198">
        <v>0.90200000000000002</v>
      </c>
      <c r="I240" s="199"/>
      <c r="J240" s="200">
        <f>ROUND(I240*H240,2)</f>
        <v>0</v>
      </c>
      <c r="K240" s="225"/>
      <c r="L240" s="202"/>
      <c r="M240" s="203"/>
      <c r="N240" s="204" t="s">
        <v>44</v>
      </c>
      <c r="O240" s="19"/>
      <c r="P240" s="179">
        <f>O240*H240</f>
        <v>0</v>
      </c>
      <c r="Q240" s="179">
        <v>0.55000000000000004</v>
      </c>
      <c r="R240" s="179">
        <f>Q240*H240</f>
        <v>0.49610000000000004</v>
      </c>
      <c r="S240" s="179">
        <v>0</v>
      </c>
      <c r="T240" s="180">
        <f>S240*H240</f>
        <v>0</v>
      </c>
      <c r="U240" s="64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40" t="s">
        <v>325</v>
      </c>
      <c r="AS240" s="19"/>
      <c r="AT240" s="140" t="s">
        <v>271</v>
      </c>
      <c r="AU240" s="140" t="s">
        <v>83</v>
      </c>
      <c r="AV240" s="19"/>
      <c r="AW240" s="19"/>
      <c r="AX240" s="19"/>
      <c r="AY240" s="140" t="s">
        <v>163</v>
      </c>
      <c r="AZ240" s="19"/>
      <c r="BA240" s="19"/>
      <c r="BB240" s="19"/>
      <c r="BC240" s="19"/>
      <c r="BD240" s="19"/>
      <c r="BE240" s="181">
        <f>IF(N240="základní",J240,0)</f>
        <v>0</v>
      </c>
      <c r="BF240" s="181">
        <f>IF(N240="snížená",J240,0)</f>
        <v>0</v>
      </c>
      <c r="BG240" s="181">
        <f>IF(N240="zákl. přenesená",J240,0)</f>
        <v>0</v>
      </c>
      <c r="BH240" s="181">
        <f>IF(N240="sníž. přenesená",J240,0)</f>
        <v>0</v>
      </c>
      <c r="BI240" s="181">
        <f>IF(N240="nulová",J240,0)</f>
        <v>0</v>
      </c>
      <c r="BJ240" s="140" t="s">
        <v>81</v>
      </c>
      <c r="BK240" s="181">
        <f>ROUND(I240*H240,2)</f>
        <v>0</v>
      </c>
      <c r="BL240" s="140" t="s">
        <v>233</v>
      </c>
      <c r="BM240" s="140" t="s">
        <v>854</v>
      </c>
      <c r="BN240" s="19"/>
      <c r="BO240" s="19"/>
      <c r="BP240" s="19"/>
      <c r="BQ240" s="19"/>
      <c r="BR240" s="21"/>
    </row>
    <row r="241" spans="1:70" ht="27" customHeight="1" x14ac:dyDescent="0.35">
      <c r="A241" s="22"/>
      <c r="B241" s="26"/>
      <c r="C241" s="62"/>
      <c r="D241" s="205" t="s">
        <v>273</v>
      </c>
      <c r="E241" s="62"/>
      <c r="F241" s="206" t="s">
        <v>855</v>
      </c>
      <c r="G241" s="62"/>
      <c r="H241" s="62"/>
      <c r="I241" s="118"/>
      <c r="J241" s="62"/>
      <c r="K241" s="119"/>
      <c r="L241" s="61"/>
      <c r="M241" s="75"/>
      <c r="N241" s="19"/>
      <c r="O241" s="19"/>
      <c r="P241" s="19"/>
      <c r="Q241" s="19"/>
      <c r="R241" s="19"/>
      <c r="S241" s="19"/>
      <c r="T241" s="65"/>
      <c r="U241" s="64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40" t="s">
        <v>273</v>
      </c>
      <c r="AU241" s="140" t="s">
        <v>83</v>
      </c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21"/>
    </row>
    <row r="242" spans="1:70" ht="13.15" customHeight="1" x14ac:dyDescent="0.35">
      <c r="A242" s="22"/>
      <c r="B242" s="26"/>
      <c r="C242" s="59"/>
      <c r="D242" s="209" t="s">
        <v>280</v>
      </c>
      <c r="E242" s="59"/>
      <c r="F242" s="210" t="s">
        <v>856</v>
      </c>
      <c r="G242" s="59"/>
      <c r="H242" s="211">
        <v>0.90200000000000002</v>
      </c>
      <c r="I242" s="116"/>
      <c r="J242" s="59"/>
      <c r="K242" s="117"/>
      <c r="L242" s="61"/>
      <c r="M242" s="169"/>
      <c r="N242" s="19"/>
      <c r="O242" s="19"/>
      <c r="P242" s="19"/>
      <c r="Q242" s="19"/>
      <c r="R242" s="19"/>
      <c r="S242" s="19"/>
      <c r="T242" s="65"/>
      <c r="U242" s="64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212" t="s">
        <v>280</v>
      </c>
      <c r="AU242" s="212" t="s">
        <v>83</v>
      </c>
      <c r="AV242" s="55" t="s">
        <v>83</v>
      </c>
      <c r="AW242" s="55" t="s">
        <v>12</v>
      </c>
      <c r="AX242" s="55" t="s">
        <v>81</v>
      </c>
      <c r="AY242" s="212" t="s">
        <v>163</v>
      </c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21"/>
    </row>
    <row r="243" spans="1:70" ht="16.5" customHeight="1" x14ac:dyDescent="0.3">
      <c r="A243" s="22"/>
      <c r="B243" s="61"/>
      <c r="C243" s="170" t="s">
        <v>857</v>
      </c>
      <c r="D243" s="170" t="s">
        <v>166</v>
      </c>
      <c r="E243" s="171" t="s">
        <v>414</v>
      </c>
      <c r="F243" s="171" t="s">
        <v>415</v>
      </c>
      <c r="G243" s="172" t="s">
        <v>274</v>
      </c>
      <c r="H243" s="173">
        <v>0.83499999999999996</v>
      </c>
      <c r="I243" s="174"/>
      <c r="J243" s="175">
        <f>ROUND(I243*H243,2)</f>
        <v>0</v>
      </c>
      <c r="K243" s="176" t="s">
        <v>270</v>
      </c>
      <c r="L243" s="61"/>
      <c r="M243" s="177"/>
      <c r="N243" s="178" t="s">
        <v>44</v>
      </c>
      <c r="O243" s="19"/>
      <c r="P243" s="179">
        <f>O243*H243</f>
        <v>0</v>
      </c>
      <c r="Q243" s="179">
        <v>2.81E-3</v>
      </c>
      <c r="R243" s="179">
        <f>Q243*H243</f>
        <v>2.3463500000000001E-3</v>
      </c>
      <c r="S243" s="179">
        <v>0</v>
      </c>
      <c r="T243" s="180">
        <f>S243*H243</f>
        <v>0</v>
      </c>
      <c r="U243" s="64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40" t="s">
        <v>233</v>
      </c>
      <c r="AS243" s="19"/>
      <c r="AT243" s="140" t="s">
        <v>166</v>
      </c>
      <c r="AU243" s="140" t="s">
        <v>83</v>
      </c>
      <c r="AV243" s="19"/>
      <c r="AW243" s="19"/>
      <c r="AX243" s="19"/>
      <c r="AY243" s="140" t="s">
        <v>163</v>
      </c>
      <c r="AZ243" s="19"/>
      <c r="BA243" s="19"/>
      <c r="BB243" s="19"/>
      <c r="BC243" s="19"/>
      <c r="BD243" s="19"/>
      <c r="BE243" s="181">
        <f>IF(N243="základní",J243,0)</f>
        <v>0</v>
      </c>
      <c r="BF243" s="181">
        <f>IF(N243="snížená",J243,0)</f>
        <v>0</v>
      </c>
      <c r="BG243" s="181">
        <f>IF(N243="zákl. přenesená",J243,0)</f>
        <v>0</v>
      </c>
      <c r="BH243" s="181">
        <f>IF(N243="sníž. přenesená",J243,0)</f>
        <v>0</v>
      </c>
      <c r="BI243" s="181">
        <f>IF(N243="nulová",J243,0)</f>
        <v>0</v>
      </c>
      <c r="BJ243" s="140" t="s">
        <v>81</v>
      </c>
      <c r="BK243" s="181">
        <f>ROUND(I243*H243,2)</f>
        <v>0</v>
      </c>
      <c r="BL243" s="140" t="s">
        <v>233</v>
      </c>
      <c r="BM243" s="140" t="s">
        <v>858</v>
      </c>
      <c r="BN243" s="19"/>
      <c r="BO243" s="19"/>
      <c r="BP243" s="19"/>
      <c r="BQ243" s="19"/>
      <c r="BR243" s="21"/>
    </row>
    <row r="244" spans="1:70" ht="38.25" customHeight="1" x14ac:dyDescent="0.3">
      <c r="A244" s="22"/>
      <c r="B244" s="61"/>
      <c r="C244" s="170" t="s">
        <v>859</v>
      </c>
      <c r="D244" s="170" t="s">
        <v>166</v>
      </c>
      <c r="E244" s="171" t="s">
        <v>416</v>
      </c>
      <c r="F244" s="171" t="s">
        <v>417</v>
      </c>
      <c r="G244" s="172" t="s">
        <v>272</v>
      </c>
      <c r="H244" s="173">
        <v>0.5</v>
      </c>
      <c r="I244" s="174"/>
      <c r="J244" s="175">
        <f>ROUND(I244*H244,2)</f>
        <v>0</v>
      </c>
      <c r="K244" s="176" t="s">
        <v>270</v>
      </c>
      <c r="L244" s="61"/>
      <c r="M244" s="177"/>
      <c r="N244" s="178" t="s">
        <v>44</v>
      </c>
      <c r="O244" s="19"/>
      <c r="P244" s="179">
        <f>O244*H244</f>
        <v>0</v>
      </c>
      <c r="Q244" s="179">
        <v>0</v>
      </c>
      <c r="R244" s="179">
        <f>Q244*H244</f>
        <v>0</v>
      </c>
      <c r="S244" s="179">
        <v>0</v>
      </c>
      <c r="T244" s="180">
        <f>S244*H244</f>
        <v>0</v>
      </c>
      <c r="U244" s="64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40" t="s">
        <v>233</v>
      </c>
      <c r="AS244" s="19"/>
      <c r="AT244" s="140" t="s">
        <v>166</v>
      </c>
      <c r="AU244" s="140" t="s">
        <v>83</v>
      </c>
      <c r="AV244" s="19"/>
      <c r="AW244" s="19"/>
      <c r="AX244" s="19"/>
      <c r="AY244" s="140" t="s">
        <v>163</v>
      </c>
      <c r="AZ244" s="19"/>
      <c r="BA244" s="19"/>
      <c r="BB244" s="19"/>
      <c r="BC244" s="19"/>
      <c r="BD244" s="19"/>
      <c r="BE244" s="181">
        <f>IF(N244="základní",J244,0)</f>
        <v>0</v>
      </c>
      <c r="BF244" s="181">
        <f>IF(N244="snížená",J244,0)</f>
        <v>0</v>
      </c>
      <c r="BG244" s="181">
        <f>IF(N244="zákl. přenesená",J244,0)</f>
        <v>0</v>
      </c>
      <c r="BH244" s="181">
        <f>IF(N244="sníž. přenesená",J244,0)</f>
        <v>0</v>
      </c>
      <c r="BI244" s="181">
        <f>IF(N244="nulová",J244,0)</f>
        <v>0</v>
      </c>
      <c r="BJ244" s="140" t="s">
        <v>81</v>
      </c>
      <c r="BK244" s="181">
        <f>ROUND(I244*H244,2)</f>
        <v>0</v>
      </c>
      <c r="BL244" s="140" t="s">
        <v>233</v>
      </c>
      <c r="BM244" s="140" t="s">
        <v>860</v>
      </c>
      <c r="BN244" s="19"/>
      <c r="BO244" s="19"/>
      <c r="BP244" s="19"/>
      <c r="BQ244" s="19"/>
      <c r="BR244" s="21"/>
    </row>
    <row r="245" spans="1:70" ht="29.85" customHeight="1" x14ac:dyDescent="0.3">
      <c r="A245" s="22"/>
      <c r="B245" s="26"/>
      <c r="C245" s="144"/>
      <c r="D245" s="182" t="s">
        <v>72</v>
      </c>
      <c r="E245" s="143" t="s">
        <v>861</v>
      </c>
      <c r="F245" s="143" t="s">
        <v>862</v>
      </c>
      <c r="G245" s="144"/>
      <c r="H245" s="144"/>
      <c r="I245" s="145"/>
      <c r="J245" s="183">
        <f>BK245</f>
        <v>0</v>
      </c>
      <c r="K245" s="184"/>
      <c r="L245" s="61"/>
      <c r="M245" s="185"/>
      <c r="N245" s="19"/>
      <c r="O245" s="19"/>
      <c r="P245" s="162">
        <f>SUM(P246:P253)</f>
        <v>0</v>
      </c>
      <c r="Q245" s="19"/>
      <c r="R245" s="162">
        <f>SUM(R246:R253)</f>
        <v>0.6741355</v>
      </c>
      <c r="S245" s="19"/>
      <c r="T245" s="163">
        <f>SUM(T246:T253)</f>
        <v>0</v>
      </c>
      <c r="U245" s="64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59" t="s">
        <v>83</v>
      </c>
      <c r="AS245" s="19"/>
      <c r="AT245" s="164" t="s">
        <v>72</v>
      </c>
      <c r="AU245" s="164" t="s">
        <v>81</v>
      </c>
      <c r="AV245" s="19"/>
      <c r="AW245" s="19"/>
      <c r="AX245" s="19"/>
      <c r="AY245" s="159" t="s">
        <v>163</v>
      </c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65">
        <f>SUM(BK246:BK253)</f>
        <v>0</v>
      </c>
      <c r="BL245" s="19"/>
      <c r="BM245" s="19"/>
      <c r="BN245" s="19"/>
      <c r="BO245" s="19"/>
      <c r="BP245" s="19"/>
      <c r="BQ245" s="19"/>
      <c r="BR245" s="21"/>
    </row>
    <row r="246" spans="1:70" ht="38.25" customHeight="1" x14ac:dyDescent="0.3">
      <c r="A246" s="22"/>
      <c r="B246" s="61"/>
      <c r="C246" s="170" t="s">
        <v>863</v>
      </c>
      <c r="D246" s="170" t="s">
        <v>166</v>
      </c>
      <c r="E246" s="171" t="s">
        <v>864</v>
      </c>
      <c r="F246" s="171" t="s">
        <v>865</v>
      </c>
      <c r="G246" s="172" t="s">
        <v>269</v>
      </c>
      <c r="H246" s="173">
        <v>25.2</v>
      </c>
      <c r="I246" s="174"/>
      <c r="J246" s="175">
        <f>ROUND(I246*H246,2)</f>
        <v>0</v>
      </c>
      <c r="K246" s="176" t="s">
        <v>270</v>
      </c>
      <c r="L246" s="61"/>
      <c r="M246" s="177"/>
      <c r="N246" s="178" t="s">
        <v>44</v>
      </c>
      <c r="O246" s="19"/>
      <c r="P246" s="179">
        <f>O246*H246</f>
        <v>0</v>
      </c>
      <c r="Q246" s="179">
        <v>1.261E-2</v>
      </c>
      <c r="R246" s="179">
        <f>Q246*H246</f>
        <v>0.317772</v>
      </c>
      <c r="S246" s="179">
        <v>0</v>
      </c>
      <c r="T246" s="180">
        <f>S246*H246</f>
        <v>0</v>
      </c>
      <c r="U246" s="64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40" t="s">
        <v>233</v>
      </c>
      <c r="AS246" s="19"/>
      <c r="AT246" s="140" t="s">
        <v>166</v>
      </c>
      <c r="AU246" s="140" t="s">
        <v>83</v>
      </c>
      <c r="AV246" s="19"/>
      <c r="AW246" s="19"/>
      <c r="AX246" s="19"/>
      <c r="AY246" s="140" t="s">
        <v>163</v>
      </c>
      <c r="AZ246" s="19"/>
      <c r="BA246" s="19"/>
      <c r="BB246" s="19"/>
      <c r="BC246" s="19"/>
      <c r="BD246" s="19"/>
      <c r="BE246" s="181">
        <f>IF(N246="základní",J246,0)</f>
        <v>0</v>
      </c>
      <c r="BF246" s="181">
        <f>IF(N246="snížená",J246,0)</f>
        <v>0</v>
      </c>
      <c r="BG246" s="181">
        <f>IF(N246="zákl. přenesená",J246,0)</f>
        <v>0</v>
      </c>
      <c r="BH246" s="181">
        <f>IF(N246="sníž. přenesená",J246,0)</f>
        <v>0</v>
      </c>
      <c r="BI246" s="181">
        <f>IF(N246="nulová",J246,0)</f>
        <v>0</v>
      </c>
      <c r="BJ246" s="140" t="s">
        <v>81</v>
      </c>
      <c r="BK246" s="181">
        <f>ROUND(I246*H246,2)</f>
        <v>0</v>
      </c>
      <c r="BL246" s="140" t="s">
        <v>233</v>
      </c>
      <c r="BM246" s="140" t="s">
        <v>866</v>
      </c>
      <c r="BN246" s="19"/>
      <c r="BO246" s="19"/>
      <c r="BP246" s="19"/>
      <c r="BQ246" s="19"/>
      <c r="BR246" s="21"/>
    </row>
    <row r="247" spans="1:70" ht="38.25" customHeight="1" x14ac:dyDescent="0.3">
      <c r="A247" s="22"/>
      <c r="B247" s="61"/>
      <c r="C247" s="170" t="s">
        <v>867</v>
      </c>
      <c r="D247" s="170" t="s">
        <v>166</v>
      </c>
      <c r="E247" s="171" t="s">
        <v>868</v>
      </c>
      <c r="F247" s="171" t="s">
        <v>869</v>
      </c>
      <c r="G247" s="172" t="s">
        <v>269</v>
      </c>
      <c r="H247" s="173">
        <v>24.35</v>
      </c>
      <c r="I247" s="174"/>
      <c r="J247" s="175">
        <f>ROUND(I247*H247,2)</f>
        <v>0</v>
      </c>
      <c r="K247" s="176" t="s">
        <v>270</v>
      </c>
      <c r="L247" s="61"/>
      <c r="M247" s="177"/>
      <c r="N247" s="178" t="s">
        <v>44</v>
      </c>
      <c r="O247" s="19"/>
      <c r="P247" s="179">
        <f>O247*H247</f>
        <v>0</v>
      </c>
      <c r="Q247" s="179">
        <v>1.2919999999999999E-2</v>
      </c>
      <c r="R247" s="179">
        <f>Q247*H247</f>
        <v>0.31460199999999999</v>
      </c>
      <c r="S247" s="179">
        <v>0</v>
      </c>
      <c r="T247" s="180">
        <f>S247*H247</f>
        <v>0</v>
      </c>
      <c r="U247" s="64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40" t="s">
        <v>233</v>
      </c>
      <c r="AS247" s="19"/>
      <c r="AT247" s="140" t="s">
        <v>166</v>
      </c>
      <c r="AU247" s="140" t="s">
        <v>83</v>
      </c>
      <c r="AV247" s="19"/>
      <c r="AW247" s="19"/>
      <c r="AX247" s="19"/>
      <c r="AY247" s="140" t="s">
        <v>163</v>
      </c>
      <c r="AZ247" s="19"/>
      <c r="BA247" s="19"/>
      <c r="BB247" s="19"/>
      <c r="BC247" s="19"/>
      <c r="BD247" s="19"/>
      <c r="BE247" s="181">
        <f>IF(N247="základní",J247,0)</f>
        <v>0</v>
      </c>
      <c r="BF247" s="181">
        <f>IF(N247="snížená",J247,0)</f>
        <v>0</v>
      </c>
      <c r="BG247" s="181">
        <f>IF(N247="zákl. přenesená",J247,0)</f>
        <v>0</v>
      </c>
      <c r="BH247" s="181">
        <f>IF(N247="sníž. přenesená",J247,0)</f>
        <v>0</v>
      </c>
      <c r="BI247" s="181">
        <f>IF(N247="nulová",J247,0)</f>
        <v>0</v>
      </c>
      <c r="BJ247" s="140" t="s">
        <v>81</v>
      </c>
      <c r="BK247" s="181">
        <f>ROUND(I247*H247,2)</f>
        <v>0</v>
      </c>
      <c r="BL247" s="140" t="s">
        <v>233</v>
      </c>
      <c r="BM247" s="140" t="s">
        <v>870</v>
      </c>
      <c r="BN247" s="19"/>
      <c r="BO247" s="19"/>
      <c r="BP247" s="19"/>
      <c r="BQ247" s="19"/>
      <c r="BR247" s="21"/>
    </row>
    <row r="248" spans="1:70" ht="38.25" customHeight="1" x14ac:dyDescent="0.3">
      <c r="A248" s="22"/>
      <c r="B248" s="61"/>
      <c r="C248" s="170" t="s">
        <v>871</v>
      </c>
      <c r="D248" s="170" t="s">
        <v>166</v>
      </c>
      <c r="E248" s="171" t="s">
        <v>872</v>
      </c>
      <c r="F248" s="171" t="s">
        <v>873</v>
      </c>
      <c r="G248" s="172" t="s">
        <v>281</v>
      </c>
      <c r="H248" s="173">
        <v>68.650000000000006</v>
      </c>
      <c r="I248" s="174"/>
      <c r="J248" s="175">
        <f>ROUND(I248*H248,2)</f>
        <v>0</v>
      </c>
      <c r="K248" s="176" t="s">
        <v>270</v>
      </c>
      <c r="L248" s="61"/>
      <c r="M248" s="177"/>
      <c r="N248" s="178" t="s">
        <v>44</v>
      </c>
      <c r="O248" s="19"/>
      <c r="P248" s="179">
        <f>O248*H248</f>
        <v>0</v>
      </c>
      <c r="Q248" s="179">
        <v>2.5999999999999998E-4</v>
      </c>
      <c r="R248" s="179">
        <f>Q248*H248</f>
        <v>1.7849E-2</v>
      </c>
      <c r="S248" s="179">
        <v>0</v>
      </c>
      <c r="T248" s="180">
        <f>S248*H248</f>
        <v>0</v>
      </c>
      <c r="U248" s="64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40" t="s">
        <v>233</v>
      </c>
      <c r="AS248" s="19"/>
      <c r="AT248" s="140" t="s">
        <v>166</v>
      </c>
      <c r="AU248" s="140" t="s">
        <v>83</v>
      </c>
      <c r="AV248" s="19"/>
      <c r="AW248" s="19"/>
      <c r="AX248" s="19"/>
      <c r="AY248" s="140" t="s">
        <v>163</v>
      </c>
      <c r="AZ248" s="19"/>
      <c r="BA248" s="19"/>
      <c r="BB248" s="19"/>
      <c r="BC248" s="19"/>
      <c r="BD248" s="19"/>
      <c r="BE248" s="181">
        <f>IF(N248="základní",J248,0)</f>
        <v>0</v>
      </c>
      <c r="BF248" s="181">
        <f>IF(N248="snížená",J248,0)</f>
        <v>0</v>
      </c>
      <c r="BG248" s="181">
        <f>IF(N248="zákl. přenesená",J248,0)</f>
        <v>0</v>
      </c>
      <c r="BH248" s="181">
        <f>IF(N248="sníž. přenesená",J248,0)</f>
        <v>0</v>
      </c>
      <c r="BI248" s="181">
        <f>IF(N248="nulová",J248,0)</f>
        <v>0</v>
      </c>
      <c r="BJ248" s="140" t="s">
        <v>81</v>
      </c>
      <c r="BK248" s="181">
        <f>ROUND(I248*H248,2)</f>
        <v>0</v>
      </c>
      <c r="BL248" s="140" t="s">
        <v>233</v>
      </c>
      <c r="BM248" s="140" t="s">
        <v>874</v>
      </c>
      <c r="BN248" s="19"/>
      <c r="BO248" s="19"/>
      <c r="BP248" s="19"/>
      <c r="BQ248" s="19"/>
      <c r="BR248" s="21"/>
    </row>
    <row r="249" spans="1:70" ht="25.5" customHeight="1" x14ac:dyDescent="0.3">
      <c r="A249" s="22"/>
      <c r="B249" s="61"/>
      <c r="C249" s="170" t="s">
        <v>875</v>
      </c>
      <c r="D249" s="170" t="s">
        <v>166</v>
      </c>
      <c r="E249" s="171" t="s">
        <v>876</v>
      </c>
      <c r="F249" s="171" t="s">
        <v>877</v>
      </c>
      <c r="G249" s="172" t="s">
        <v>269</v>
      </c>
      <c r="H249" s="173">
        <v>49.55</v>
      </c>
      <c r="I249" s="174"/>
      <c r="J249" s="175">
        <f>ROUND(I249*H249,2)</f>
        <v>0</v>
      </c>
      <c r="K249" s="176" t="s">
        <v>270</v>
      </c>
      <c r="L249" s="61"/>
      <c r="M249" s="177"/>
      <c r="N249" s="178" t="s">
        <v>44</v>
      </c>
      <c r="O249" s="19"/>
      <c r="P249" s="179">
        <f>O249*H249</f>
        <v>0</v>
      </c>
      <c r="Q249" s="179">
        <v>1E-4</v>
      </c>
      <c r="R249" s="179">
        <f>Q249*H249</f>
        <v>4.9550000000000002E-3</v>
      </c>
      <c r="S249" s="179">
        <v>0</v>
      </c>
      <c r="T249" s="180">
        <f>S249*H249</f>
        <v>0</v>
      </c>
      <c r="U249" s="64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40" t="s">
        <v>233</v>
      </c>
      <c r="AS249" s="19"/>
      <c r="AT249" s="140" t="s">
        <v>166</v>
      </c>
      <c r="AU249" s="140" t="s">
        <v>83</v>
      </c>
      <c r="AV249" s="19"/>
      <c r="AW249" s="19"/>
      <c r="AX249" s="19"/>
      <c r="AY249" s="140" t="s">
        <v>163</v>
      </c>
      <c r="AZ249" s="19"/>
      <c r="BA249" s="19"/>
      <c r="BB249" s="19"/>
      <c r="BC249" s="19"/>
      <c r="BD249" s="19"/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140" t="s">
        <v>81</v>
      </c>
      <c r="BK249" s="181">
        <f>ROUND(I249*H249,2)</f>
        <v>0</v>
      </c>
      <c r="BL249" s="140" t="s">
        <v>233</v>
      </c>
      <c r="BM249" s="140" t="s">
        <v>878</v>
      </c>
      <c r="BN249" s="19"/>
      <c r="BO249" s="19"/>
      <c r="BP249" s="19"/>
      <c r="BQ249" s="19"/>
      <c r="BR249" s="21"/>
    </row>
    <row r="250" spans="1:70" ht="38.25" customHeight="1" x14ac:dyDescent="0.3">
      <c r="A250" s="22"/>
      <c r="B250" s="61"/>
      <c r="C250" s="170" t="s">
        <v>879</v>
      </c>
      <c r="D250" s="170" t="s">
        <v>166</v>
      </c>
      <c r="E250" s="171" t="s">
        <v>880</v>
      </c>
      <c r="F250" s="171" t="s">
        <v>881</v>
      </c>
      <c r="G250" s="172" t="s">
        <v>281</v>
      </c>
      <c r="H250" s="173">
        <v>1.5</v>
      </c>
      <c r="I250" s="174"/>
      <c r="J250" s="175">
        <f>ROUND(I250*H250,2)</f>
        <v>0</v>
      </c>
      <c r="K250" s="176" t="s">
        <v>270</v>
      </c>
      <c r="L250" s="61"/>
      <c r="M250" s="177"/>
      <c r="N250" s="178" t="s">
        <v>44</v>
      </c>
      <c r="O250" s="19"/>
      <c r="P250" s="179">
        <f>O250*H250</f>
        <v>0</v>
      </c>
      <c r="Q250" s="179">
        <v>4.3800000000000002E-3</v>
      </c>
      <c r="R250" s="179">
        <f>Q250*H250</f>
        <v>6.5700000000000003E-3</v>
      </c>
      <c r="S250" s="179">
        <v>0</v>
      </c>
      <c r="T250" s="180">
        <f>S250*H250</f>
        <v>0</v>
      </c>
      <c r="U250" s="64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40" t="s">
        <v>233</v>
      </c>
      <c r="AS250" s="19"/>
      <c r="AT250" s="140" t="s">
        <v>166</v>
      </c>
      <c r="AU250" s="140" t="s">
        <v>83</v>
      </c>
      <c r="AV250" s="19"/>
      <c r="AW250" s="19"/>
      <c r="AX250" s="19"/>
      <c r="AY250" s="140" t="s">
        <v>163</v>
      </c>
      <c r="AZ250" s="19"/>
      <c r="BA250" s="19"/>
      <c r="BB250" s="19"/>
      <c r="BC250" s="19"/>
      <c r="BD250" s="19"/>
      <c r="BE250" s="181">
        <f>IF(N250="základní",J250,0)</f>
        <v>0</v>
      </c>
      <c r="BF250" s="181">
        <f>IF(N250="snížená",J250,0)</f>
        <v>0</v>
      </c>
      <c r="BG250" s="181">
        <f>IF(N250="zákl. přenesená",J250,0)</f>
        <v>0</v>
      </c>
      <c r="BH250" s="181">
        <f>IF(N250="sníž. přenesená",J250,0)</f>
        <v>0</v>
      </c>
      <c r="BI250" s="181">
        <f>IF(N250="nulová",J250,0)</f>
        <v>0</v>
      </c>
      <c r="BJ250" s="140" t="s">
        <v>81</v>
      </c>
      <c r="BK250" s="181">
        <f>ROUND(I250*H250,2)</f>
        <v>0</v>
      </c>
      <c r="BL250" s="140" t="s">
        <v>233</v>
      </c>
      <c r="BM250" s="140" t="s">
        <v>882</v>
      </c>
      <c r="BN250" s="19"/>
      <c r="BO250" s="19"/>
      <c r="BP250" s="19"/>
      <c r="BQ250" s="19"/>
      <c r="BR250" s="21"/>
    </row>
    <row r="251" spans="1:70" ht="27" customHeight="1" x14ac:dyDescent="0.35">
      <c r="A251" s="22"/>
      <c r="B251" s="26"/>
      <c r="C251" s="144"/>
      <c r="D251" s="207" t="s">
        <v>273</v>
      </c>
      <c r="E251" s="144"/>
      <c r="F251" s="208" t="s">
        <v>883</v>
      </c>
      <c r="G251" s="144"/>
      <c r="H251" s="144"/>
      <c r="I251" s="145"/>
      <c r="J251" s="144"/>
      <c r="K251" s="184"/>
      <c r="L251" s="61"/>
      <c r="M251" s="185"/>
      <c r="N251" s="19"/>
      <c r="O251" s="19"/>
      <c r="P251" s="19"/>
      <c r="Q251" s="19"/>
      <c r="R251" s="19"/>
      <c r="S251" s="19"/>
      <c r="T251" s="65"/>
      <c r="U251" s="64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40" t="s">
        <v>273</v>
      </c>
      <c r="AU251" s="140" t="s">
        <v>83</v>
      </c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21"/>
    </row>
    <row r="252" spans="1:70" ht="25.5" customHeight="1" x14ac:dyDescent="0.3">
      <c r="A252" s="22"/>
      <c r="B252" s="61"/>
      <c r="C252" s="170" t="s">
        <v>884</v>
      </c>
      <c r="D252" s="170" t="s">
        <v>166</v>
      </c>
      <c r="E252" s="171" t="s">
        <v>885</v>
      </c>
      <c r="F252" s="171" t="s">
        <v>886</v>
      </c>
      <c r="G252" s="172" t="s">
        <v>269</v>
      </c>
      <c r="H252" s="173">
        <v>49.55</v>
      </c>
      <c r="I252" s="174"/>
      <c r="J252" s="175">
        <f>ROUND(I252*H252,2)</f>
        <v>0</v>
      </c>
      <c r="K252" s="176" t="s">
        <v>270</v>
      </c>
      <c r="L252" s="61"/>
      <c r="M252" s="177"/>
      <c r="N252" s="178" t="s">
        <v>44</v>
      </c>
      <c r="O252" s="19"/>
      <c r="P252" s="179">
        <f>O252*H252</f>
        <v>0</v>
      </c>
      <c r="Q252" s="179">
        <v>2.5000000000000001E-4</v>
      </c>
      <c r="R252" s="179">
        <f>Q252*H252</f>
        <v>1.2387499999999999E-2</v>
      </c>
      <c r="S252" s="179">
        <v>0</v>
      </c>
      <c r="T252" s="180">
        <f>S252*H252</f>
        <v>0</v>
      </c>
      <c r="U252" s="64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40" t="s">
        <v>233</v>
      </c>
      <c r="AS252" s="19"/>
      <c r="AT252" s="140" t="s">
        <v>166</v>
      </c>
      <c r="AU252" s="140" t="s">
        <v>83</v>
      </c>
      <c r="AV252" s="19"/>
      <c r="AW252" s="19"/>
      <c r="AX252" s="19"/>
      <c r="AY252" s="140" t="s">
        <v>163</v>
      </c>
      <c r="AZ252" s="19"/>
      <c r="BA252" s="19"/>
      <c r="BB252" s="19"/>
      <c r="BC252" s="19"/>
      <c r="BD252" s="19"/>
      <c r="BE252" s="181">
        <f>IF(N252="základní",J252,0)</f>
        <v>0</v>
      </c>
      <c r="BF252" s="181">
        <f>IF(N252="snížená",J252,0)</f>
        <v>0</v>
      </c>
      <c r="BG252" s="181">
        <f>IF(N252="zákl. přenesená",J252,0)</f>
        <v>0</v>
      </c>
      <c r="BH252" s="181">
        <f>IF(N252="sníž. přenesená",J252,0)</f>
        <v>0</v>
      </c>
      <c r="BI252" s="181">
        <f>IF(N252="nulová",J252,0)</f>
        <v>0</v>
      </c>
      <c r="BJ252" s="140" t="s">
        <v>81</v>
      </c>
      <c r="BK252" s="181">
        <f>ROUND(I252*H252,2)</f>
        <v>0</v>
      </c>
      <c r="BL252" s="140" t="s">
        <v>233</v>
      </c>
      <c r="BM252" s="140" t="s">
        <v>887</v>
      </c>
      <c r="BN252" s="19"/>
      <c r="BO252" s="19"/>
      <c r="BP252" s="19"/>
      <c r="BQ252" s="19"/>
      <c r="BR252" s="21"/>
    </row>
    <row r="253" spans="1:70" ht="51" customHeight="1" x14ac:dyDescent="0.3">
      <c r="A253" s="22"/>
      <c r="B253" s="61"/>
      <c r="C253" s="170" t="s">
        <v>888</v>
      </c>
      <c r="D253" s="170" t="s">
        <v>166</v>
      </c>
      <c r="E253" s="171" t="s">
        <v>889</v>
      </c>
      <c r="F253" s="171" t="s">
        <v>890</v>
      </c>
      <c r="G253" s="172" t="s">
        <v>272</v>
      </c>
      <c r="H253" s="173">
        <v>0.67400000000000004</v>
      </c>
      <c r="I253" s="174"/>
      <c r="J253" s="175">
        <f>ROUND(I253*H253,2)</f>
        <v>0</v>
      </c>
      <c r="K253" s="176" t="s">
        <v>270</v>
      </c>
      <c r="L253" s="61"/>
      <c r="M253" s="177"/>
      <c r="N253" s="178" t="s">
        <v>44</v>
      </c>
      <c r="O253" s="19"/>
      <c r="P253" s="179">
        <f>O253*H253</f>
        <v>0</v>
      </c>
      <c r="Q253" s="179">
        <v>0</v>
      </c>
      <c r="R253" s="179">
        <f>Q253*H253</f>
        <v>0</v>
      </c>
      <c r="S253" s="179">
        <v>0</v>
      </c>
      <c r="T253" s="180">
        <f>S253*H253</f>
        <v>0</v>
      </c>
      <c r="U253" s="64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40" t="s">
        <v>233</v>
      </c>
      <c r="AS253" s="19"/>
      <c r="AT253" s="140" t="s">
        <v>166</v>
      </c>
      <c r="AU253" s="140" t="s">
        <v>83</v>
      </c>
      <c r="AV253" s="19"/>
      <c r="AW253" s="19"/>
      <c r="AX253" s="19"/>
      <c r="AY253" s="140" t="s">
        <v>163</v>
      </c>
      <c r="AZ253" s="19"/>
      <c r="BA253" s="19"/>
      <c r="BB253" s="19"/>
      <c r="BC253" s="19"/>
      <c r="BD253" s="19"/>
      <c r="BE253" s="181">
        <f>IF(N253="základní",J253,0)</f>
        <v>0</v>
      </c>
      <c r="BF253" s="181">
        <f>IF(N253="snížená",J253,0)</f>
        <v>0</v>
      </c>
      <c r="BG253" s="181">
        <f>IF(N253="zákl. přenesená",J253,0)</f>
        <v>0</v>
      </c>
      <c r="BH253" s="181">
        <f>IF(N253="sníž. přenesená",J253,0)</f>
        <v>0</v>
      </c>
      <c r="BI253" s="181">
        <f>IF(N253="nulová",J253,0)</f>
        <v>0</v>
      </c>
      <c r="BJ253" s="140" t="s">
        <v>81</v>
      </c>
      <c r="BK253" s="181">
        <f>ROUND(I253*H253,2)</f>
        <v>0</v>
      </c>
      <c r="BL253" s="140" t="s">
        <v>233</v>
      </c>
      <c r="BM253" s="140" t="s">
        <v>891</v>
      </c>
      <c r="BN253" s="19"/>
      <c r="BO253" s="19"/>
      <c r="BP253" s="19"/>
      <c r="BQ253" s="19"/>
      <c r="BR253" s="21"/>
    </row>
    <row r="254" spans="1:70" ht="29.85" customHeight="1" x14ac:dyDescent="0.3">
      <c r="A254" s="22"/>
      <c r="B254" s="26"/>
      <c r="C254" s="144"/>
      <c r="D254" s="182" t="s">
        <v>72</v>
      </c>
      <c r="E254" s="143" t="s">
        <v>892</v>
      </c>
      <c r="F254" s="143" t="s">
        <v>893</v>
      </c>
      <c r="G254" s="144"/>
      <c r="H254" s="144"/>
      <c r="I254" s="145"/>
      <c r="J254" s="183">
        <f>BK254</f>
        <v>0</v>
      </c>
      <c r="K254" s="184"/>
      <c r="L254" s="61"/>
      <c r="M254" s="185"/>
      <c r="N254" s="19"/>
      <c r="O254" s="19"/>
      <c r="P254" s="162">
        <f>SUM(P255:P259)</f>
        <v>0</v>
      </c>
      <c r="Q254" s="19"/>
      <c r="R254" s="162">
        <f>SUM(R255:R259)</f>
        <v>2.7889379999999999</v>
      </c>
      <c r="S254" s="19"/>
      <c r="T254" s="163">
        <f>SUM(T255:T259)</f>
        <v>0</v>
      </c>
      <c r="U254" s="64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59" t="s">
        <v>83</v>
      </c>
      <c r="AS254" s="19"/>
      <c r="AT254" s="164" t="s">
        <v>72</v>
      </c>
      <c r="AU254" s="164" t="s">
        <v>81</v>
      </c>
      <c r="AV254" s="19"/>
      <c r="AW254" s="19"/>
      <c r="AX254" s="19"/>
      <c r="AY254" s="159" t="s">
        <v>163</v>
      </c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65">
        <f>SUM(BK255:BK259)</f>
        <v>0</v>
      </c>
      <c r="BL254" s="19"/>
      <c r="BM254" s="19"/>
      <c r="BN254" s="19"/>
      <c r="BO254" s="19"/>
      <c r="BP254" s="19"/>
      <c r="BQ254" s="19"/>
      <c r="BR254" s="21"/>
    </row>
    <row r="255" spans="1:70" ht="25.5" customHeight="1" x14ac:dyDescent="0.3">
      <c r="A255" s="22"/>
      <c r="B255" s="61"/>
      <c r="C255" s="170" t="s">
        <v>894</v>
      </c>
      <c r="D255" s="170" t="s">
        <v>166</v>
      </c>
      <c r="E255" s="171" t="s">
        <v>895</v>
      </c>
      <c r="F255" s="171" t="s">
        <v>896</v>
      </c>
      <c r="G255" s="172" t="s">
        <v>269</v>
      </c>
      <c r="H255" s="173">
        <v>93.903999999999996</v>
      </c>
      <c r="I255" s="174"/>
      <c r="J255" s="175">
        <f>ROUND(I255*H255,2)</f>
        <v>0</v>
      </c>
      <c r="K255" s="194"/>
      <c r="L255" s="61"/>
      <c r="M255" s="177"/>
      <c r="N255" s="178" t="s">
        <v>44</v>
      </c>
      <c r="O255" s="19"/>
      <c r="P255" s="179">
        <f>O255*H255</f>
        <v>0</v>
      </c>
      <c r="Q255" s="179">
        <v>0</v>
      </c>
      <c r="R255" s="179">
        <f>Q255*H255</f>
        <v>0</v>
      </c>
      <c r="S255" s="179">
        <v>0</v>
      </c>
      <c r="T255" s="180">
        <f>S255*H255</f>
        <v>0</v>
      </c>
      <c r="U255" s="64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40" t="s">
        <v>233</v>
      </c>
      <c r="AS255" s="19"/>
      <c r="AT255" s="140" t="s">
        <v>166</v>
      </c>
      <c r="AU255" s="140" t="s">
        <v>83</v>
      </c>
      <c r="AV255" s="19"/>
      <c r="AW255" s="19"/>
      <c r="AX255" s="19"/>
      <c r="AY255" s="140" t="s">
        <v>163</v>
      </c>
      <c r="AZ255" s="19"/>
      <c r="BA255" s="19"/>
      <c r="BB255" s="19"/>
      <c r="BC255" s="19"/>
      <c r="BD255" s="19"/>
      <c r="BE255" s="181">
        <f>IF(N255="základní",J255,0)</f>
        <v>0</v>
      </c>
      <c r="BF255" s="181">
        <f>IF(N255="snížená",J255,0)</f>
        <v>0</v>
      </c>
      <c r="BG255" s="181">
        <f>IF(N255="zákl. přenesená",J255,0)</f>
        <v>0</v>
      </c>
      <c r="BH255" s="181">
        <f>IF(N255="sníž. přenesená",J255,0)</f>
        <v>0</v>
      </c>
      <c r="BI255" s="181">
        <f>IF(N255="nulová",J255,0)</f>
        <v>0</v>
      </c>
      <c r="BJ255" s="140" t="s">
        <v>81</v>
      </c>
      <c r="BK255" s="181">
        <f>ROUND(I255*H255,2)</f>
        <v>0</v>
      </c>
      <c r="BL255" s="140" t="s">
        <v>233</v>
      </c>
      <c r="BM255" s="140" t="s">
        <v>897</v>
      </c>
      <c r="BN255" s="19"/>
      <c r="BO255" s="19"/>
      <c r="BP255" s="19"/>
      <c r="BQ255" s="19"/>
      <c r="BR255" s="21"/>
    </row>
    <row r="256" spans="1:70" ht="67.5" customHeight="1" x14ac:dyDescent="0.35">
      <c r="A256" s="22"/>
      <c r="B256" s="26"/>
      <c r="C256" s="144"/>
      <c r="D256" s="207" t="s">
        <v>273</v>
      </c>
      <c r="E256" s="144"/>
      <c r="F256" s="208" t="s">
        <v>898</v>
      </c>
      <c r="G256" s="144"/>
      <c r="H256" s="144"/>
      <c r="I256" s="145"/>
      <c r="J256" s="144"/>
      <c r="K256" s="184"/>
      <c r="L256" s="61"/>
      <c r="M256" s="185"/>
      <c r="N256" s="19"/>
      <c r="O256" s="19"/>
      <c r="P256" s="19"/>
      <c r="Q256" s="19"/>
      <c r="R256" s="19"/>
      <c r="S256" s="19"/>
      <c r="T256" s="65"/>
      <c r="U256" s="64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40" t="s">
        <v>273</v>
      </c>
      <c r="AU256" s="140" t="s">
        <v>83</v>
      </c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21"/>
    </row>
    <row r="257" spans="1:70" ht="38.25" customHeight="1" x14ac:dyDescent="0.3">
      <c r="A257" s="22"/>
      <c r="B257" s="61"/>
      <c r="C257" s="195" t="s">
        <v>899</v>
      </c>
      <c r="D257" s="195" t="s">
        <v>271</v>
      </c>
      <c r="E257" s="196" t="s">
        <v>900</v>
      </c>
      <c r="F257" s="196" t="s">
        <v>901</v>
      </c>
      <c r="G257" s="197" t="s">
        <v>269</v>
      </c>
      <c r="H257" s="198">
        <v>103.294</v>
      </c>
      <c r="I257" s="199"/>
      <c r="J257" s="200">
        <f>ROUND(I257*H257,2)</f>
        <v>0</v>
      </c>
      <c r="K257" s="225"/>
      <c r="L257" s="202"/>
      <c r="M257" s="203"/>
      <c r="N257" s="204" t="s">
        <v>44</v>
      </c>
      <c r="O257" s="19"/>
      <c r="P257" s="179">
        <f>O257*H257</f>
        <v>0</v>
      </c>
      <c r="Q257" s="179">
        <v>2.7E-2</v>
      </c>
      <c r="R257" s="179">
        <f>Q257*H257</f>
        <v>2.7889379999999999</v>
      </c>
      <c r="S257" s="179">
        <v>0</v>
      </c>
      <c r="T257" s="180">
        <f>S257*H257</f>
        <v>0</v>
      </c>
      <c r="U257" s="64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40" t="s">
        <v>325</v>
      </c>
      <c r="AS257" s="19"/>
      <c r="AT257" s="140" t="s">
        <v>271</v>
      </c>
      <c r="AU257" s="140" t="s">
        <v>83</v>
      </c>
      <c r="AV257" s="19"/>
      <c r="AW257" s="19"/>
      <c r="AX257" s="19"/>
      <c r="AY257" s="140" t="s">
        <v>163</v>
      </c>
      <c r="AZ257" s="19"/>
      <c r="BA257" s="19"/>
      <c r="BB257" s="19"/>
      <c r="BC257" s="19"/>
      <c r="BD257" s="19"/>
      <c r="BE257" s="181">
        <f>IF(N257="základní",J257,0)</f>
        <v>0</v>
      </c>
      <c r="BF257" s="181">
        <f>IF(N257="snížená",J257,0)</f>
        <v>0</v>
      </c>
      <c r="BG257" s="181">
        <f>IF(N257="zákl. přenesená",J257,0)</f>
        <v>0</v>
      </c>
      <c r="BH257" s="181">
        <f>IF(N257="sníž. přenesená",J257,0)</f>
        <v>0</v>
      </c>
      <c r="BI257" s="181">
        <f>IF(N257="nulová",J257,0)</f>
        <v>0</v>
      </c>
      <c r="BJ257" s="140" t="s">
        <v>81</v>
      </c>
      <c r="BK257" s="181">
        <f>ROUND(I257*H257,2)</f>
        <v>0</v>
      </c>
      <c r="BL257" s="140" t="s">
        <v>233</v>
      </c>
      <c r="BM257" s="140" t="s">
        <v>902</v>
      </c>
      <c r="BN257" s="19"/>
      <c r="BO257" s="19"/>
      <c r="BP257" s="19"/>
      <c r="BQ257" s="19"/>
      <c r="BR257" s="21"/>
    </row>
    <row r="258" spans="1:70" ht="27" customHeight="1" x14ac:dyDescent="0.35">
      <c r="A258" s="22"/>
      <c r="B258" s="26"/>
      <c r="C258" s="62"/>
      <c r="D258" s="205" t="s">
        <v>273</v>
      </c>
      <c r="E258" s="62"/>
      <c r="F258" s="206" t="s">
        <v>903</v>
      </c>
      <c r="G258" s="62"/>
      <c r="H258" s="62"/>
      <c r="I258" s="118"/>
      <c r="J258" s="62"/>
      <c r="K258" s="119"/>
      <c r="L258" s="61"/>
      <c r="M258" s="75"/>
      <c r="N258" s="19"/>
      <c r="O258" s="19"/>
      <c r="P258" s="19"/>
      <c r="Q258" s="19"/>
      <c r="R258" s="19"/>
      <c r="S258" s="19"/>
      <c r="T258" s="65"/>
      <c r="U258" s="64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40" t="s">
        <v>273</v>
      </c>
      <c r="AU258" s="140" t="s">
        <v>83</v>
      </c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21"/>
    </row>
    <row r="259" spans="1:70" ht="13.15" customHeight="1" x14ac:dyDescent="0.35">
      <c r="A259" s="22"/>
      <c r="B259" s="26"/>
      <c r="C259" s="19"/>
      <c r="D259" s="213" t="s">
        <v>280</v>
      </c>
      <c r="E259" s="19"/>
      <c r="F259" s="214" t="s">
        <v>904</v>
      </c>
      <c r="G259" s="19"/>
      <c r="H259" s="215">
        <v>103.294</v>
      </c>
      <c r="I259" s="112"/>
      <c r="J259" s="19"/>
      <c r="K259" s="28"/>
      <c r="L259" s="61"/>
      <c r="M259" s="64"/>
      <c r="N259" s="19"/>
      <c r="O259" s="19"/>
      <c r="P259" s="19"/>
      <c r="Q259" s="19"/>
      <c r="R259" s="19"/>
      <c r="S259" s="19"/>
      <c r="T259" s="65"/>
      <c r="U259" s="64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212" t="s">
        <v>280</v>
      </c>
      <c r="AU259" s="212" t="s">
        <v>83</v>
      </c>
      <c r="AV259" s="55" t="s">
        <v>83</v>
      </c>
      <c r="AW259" s="55" t="s">
        <v>12</v>
      </c>
      <c r="AX259" s="55" t="s">
        <v>81</v>
      </c>
      <c r="AY259" s="212" t="s">
        <v>163</v>
      </c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21"/>
    </row>
    <row r="260" spans="1:70" ht="29.85" customHeight="1" x14ac:dyDescent="0.3">
      <c r="A260" s="22"/>
      <c r="B260" s="26"/>
      <c r="C260" s="59"/>
      <c r="D260" s="166" t="s">
        <v>72</v>
      </c>
      <c r="E260" s="167" t="s">
        <v>905</v>
      </c>
      <c r="F260" s="167" t="s">
        <v>906</v>
      </c>
      <c r="G260" s="59"/>
      <c r="H260" s="59"/>
      <c r="I260" s="116"/>
      <c r="J260" s="168">
        <f>BK260</f>
        <v>0</v>
      </c>
      <c r="K260" s="117"/>
      <c r="L260" s="61"/>
      <c r="M260" s="169"/>
      <c r="N260" s="19"/>
      <c r="O260" s="19"/>
      <c r="P260" s="162">
        <f>SUM(P261:P279)</f>
        <v>0</v>
      </c>
      <c r="Q260" s="19"/>
      <c r="R260" s="162">
        <f>SUM(R261:R279)</f>
        <v>1.3941704000000001</v>
      </c>
      <c r="S260" s="19"/>
      <c r="T260" s="163">
        <f>SUM(T261:T279)</f>
        <v>0</v>
      </c>
      <c r="U260" s="64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59" t="s">
        <v>83</v>
      </c>
      <c r="AS260" s="19"/>
      <c r="AT260" s="164" t="s">
        <v>72</v>
      </c>
      <c r="AU260" s="164" t="s">
        <v>81</v>
      </c>
      <c r="AV260" s="19"/>
      <c r="AW260" s="19"/>
      <c r="AX260" s="19"/>
      <c r="AY260" s="159" t="s">
        <v>163</v>
      </c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65">
        <f>SUM(BK261:BK279)</f>
        <v>0</v>
      </c>
      <c r="BL260" s="19"/>
      <c r="BM260" s="19"/>
      <c r="BN260" s="19"/>
      <c r="BO260" s="19"/>
      <c r="BP260" s="19"/>
      <c r="BQ260" s="19"/>
      <c r="BR260" s="21"/>
    </row>
    <row r="261" spans="1:70" ht="25.5" customHeight="1" x14ac:dyDescent="0.3">
      <c r="A261" s="22"/>
      <c r="B261" s="61"/>
      <c r="C261" s="170" t="s">
        <v>907</v>
      </c>
      <c r="D261" s="170" t="s">
        <v>166</v>
      </c>
      <c r="E261" s="171" t="s">
        <v>908</v>
      </c>
      <c r="F261" s="171" t="s">
        <v>909</v>
      </c>
      <c r="G261" s="172" t="s">
        <v>281</v>
      </c>
      <c r="H261" s="173">
        <v>38.880000000000003</v>
      </c>
      <c r="I261" s="174"/>
      <c r="J261" s="175">
        <f>ROUND(I261*H261,2)</f>
        <v>0</v>
      </c>
      <c r="K261" s="176" t="s">
        <v>270</v>
      </c>
      <c r="L261" s="61"/>
      <c r="M261" s="177"/>
      <c r="N261" s="178" t="s">
        <v>44</v>
      </c>
      <c r="O261" s="19"/>
      <c r="P261" s="179">
        <f>O261*H261</f>
        <v>0</v>
      </c>
      <c r="Q261" s="179">
        <v>6.2E-4</v>
      </c>
      <c r="R261" s="179">
        <f>Q261*H261</f>
        <v>2.4105600000000001E-2</v>
      </c>
      <c r="S261" s="179">
        <v>0</v>
      </c>
      <c r="T261" s="180">
        <f>S261*H261</f>
        <v>0</v>
      </c>
      <c r="U261" s="64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40" t="s">
        <v>233</v>
      </c>
      <c r="AS261" s="19"/>
      <c r="AT261" s="140" t="s">
        <v>166</v>
      </c>
      <c r="AU261" s="140" t="s">
        <v>83</v>
      </c>
      <c r="AV261" s="19"/>
      <c r="AW261" s="19"/>
      <c r="AX261" s="19"/>
      <c r="AY261" s="140" t="s">
        <v>163</v>
      </c>
      <c r="AZ261" s="19"/>
      <c r="BA261" s="19"/>
      <c r="BB261" s="19"/>
      <c r="BC261" s="19"/>
      <c r="BD261" s="19"/>
      <c r="BE261" s="181">
        <f>IF(N261="základní",J261,0)</f>
        <v>0</v>
      </c>
      <c r="BF261" s="181">
        <f>IF(N261="snížená",J261,0)</f>
        <v>0</v>
      </c>
      <c r="BG261" s="181">
        <f>IF(N261="zákl. přenesená",J261,0)</f>
        <v>0</v>
      </c>
      <c r="BH261" s="181">
        <f>IF(N261="sníž. přenesená",J261,0)</f>
        <v>0</v>
      </c>
      <c r="BI261" s="181">
        <f>IF(N261="nulová",J261,0)</f>
        <v>0</v>
      </c>
      <c r="BJ261" s="140" t="s">
        <v>81</v>
      </c>
      <c r="BK261" s="181">
        <f>ROUND(I261*H261,2)</f>
        <v>0</v>
      </c>
      <c r="BL261" s="140" t="s">
        <v>233</v>
      </c>
      <c r="BM261" s="140" t="s">
        <v>910</v>
      </c>
      <c r="BN261" s="19"/>
      <c r="BO261" s="19"/>
      <c r="BP261" s="19"/>
      <c r="BQ261" s="19"/>
      <c r="BR261" s="21"/>
    </row>
    <row r="262" spans="1:70" ht="40.5" customHeight="1" x14ac:dyDescent="0.35">
      <c r="A262" s="22"/>
      <c r="B262" s="26"/>
      <c r="C262" s="144"/>
      <c r="D262" s="207" t="s">
        <v>273</v>
      </c>
      <c r="E262" s="144"/>
      <c r="F262" s="208" t="s">
        <v>911</v>
      </c>
      <c r="G262" s="144"/>
      <c r="H262" s="144"/>
      <c r="I262" s="145"/>
      <c r="J262" s="144"/>
      <c r="K262" s="184"/>
      <c r="L262" s="61"/>
      <c r="M262" s="185"/>
      <c r="N262" s="19"/>
      <c r="O262" s="19"/>
      <c r="P262" s="19"/>
      <c r="Q262" s="19"/>
      <c r="R262" s="19"/>
      <c r="S262" s="19"/>
      <c r="T262" s="65"/>
      <c r="U262" s="64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40" t="s">
        <v>273</v>
      </c>
      <c r="AU262" s="140" t="s">
        <v>83</v>
      </c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21"/>
    </row>
    <row r="263" spans="1:70" ht="25.5" customHeight="1" x14ac:dyDescent="0.3">
      <c r="A263" s="22"/>
      <c r="B263" s="61"/>
      <c r="C263" s="195" t="s">
        <v>912</v>
      </c>
      <c r="D263" s="195" t="s">
        <v>271</v>
      </c>
      <c r="E263" s="196" t="s">
        <v>913</v>
      </c>
      <c r="F263" s="196" t="s">
        <v>914</v>
      </c>
      <c r="G263" s="197" t="s">
        <v>269</v>
      </c>
      <c r="H263" s="198">
        <v>4.2770000000000001</v>
      </c>
      <c r="I263" s="199"/>
      <c r="J263" s="200">
        <f>ROUND(I263*H263,2)</f>
        <v>0</v>
      </c>
      <c r="K263" s="225"/>
      <c r="L263" s="202"/>
      <c r="M263" s="203"/>
      <c r="N263" s="204" t="s">
        <v>44</v>
      </c>
      <c r="O263" s="19"/>
      <c r="P263" s="179">
        <f>O263*H263</f>
        <v>0</v>
      </c>
      <c r="Q263" s="179">
        <v>2.0199999999999999E-2</v>
      </c>
      <c r="R263" s="179">
        <f>Q263*H263</f>
        <v>8.6395399999999997E-2</v>
      </c>
      <c r="S263" s="179">
        <v>0</v>
      </c>
      <c r="T263" s="180">
        <f>S263*H263</f>
        <v>0</v>
      </c>
      <c r="U263" s="64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40" t="s">
        <v>325</v>
      </c>
      <c r="AS263" s="19"/>
      <c r="AT263" s="140" t="s">
        <v>271</v>
      </c>
      <c r="AU263" s="140" t="s">
        <v>83</v>
      </c>
      <c r="AV263" s="19"/>
      <c r="AW263" s="19"/>
      <c r="AX263" s="19"/>
      <c r="AY263" s="140" t="s">
        <v>163</v>
      </c>
      <c r="AZ263" s="19"/>
      <c r="BA263" s="19"/>
      <c r="BB263" s="19"/>
      <c r="BC263" s="19"/>
      <c r="BD263" s="19"/>
      <c r="BE263" s="181">
        <f>IF(N263="základní",J263,0)</f>
        <v>0</v>
      </c>
      <c r="BF263" s="181">
        <f>IF(N263="snížená",J263,0)</f>
        <v>0</v>
      </c>
      <c r="BG263" s="181">
        <f>IF(N263="zákl. přenesená",J263,0)</f>
        <v>0</v>
      </c>
      <c r="BH263" s="181">
        <f>IF(N263="sníž. přenesená",J263,0)</f>
        <v>0</v>
      </c>
      <c r="BI263" s="181">
        <f>IF(N263="nulová",J263,0)</f>
        <v>0</v>
      </c>
      <c r="BJ263" s="140" t="s">
        <v>81</v>
      </c>
      <c r="BK263" s="181">
        <f>ROUND(I263*H263,2)</f>
        <v>0</v>
      </c>
      <c r="BL263" s="140" t="s">
        <v>233</v>
      </c>
      <c r="BM263" s="140" t="s">
        <v>915</v>
      </c>
      <c r="BN263" s="19"/>
      <c r="BO263" s="19"/>
      <c r="BP263" s="19"/>
      <c r="BQ263" s="19"/>
      <c r="BR263" s="21"/>
    </row>
    <row r="264" spans="1:70" ht="27" customHeight="1" x14ac:dyDescent="0.35">
      <c r="A264" s="22"/>
      <c r="B264" s="26"/>
      <c r="C264" s="62"/>
      <c r="D264" s="205" t="s">
        <v>273</v>
      </c>
      <c r="E264" s="62"/>
      <c r="F264" s="206" t="s">
        <v>903</v>
      </c>
      <c r="G264" s="62"/>
      <c r="H264" s="62"/>
      <c r="I264" s="118"/>
      <c r="J264" s="62"/>
      <c r="K264" s="119"/>
      <c r="L264" s="61"/>
      <c r="M264" s="75"/>
      <c r="N264" s="19"/>
      <c r="O264" s="19"/>
      <c r="P264" s="19"/>
      <c r="Q264" s="19"/>
      <c r="R264" s="19"/>
      <c r="S264" s="19"/>
      <c r="T264" s="65"/>
      <c r="U264" s="64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40" t="s">
        <v>273</v>
      </c>
      <c r="AU264" s="140" t="s">
        <v>83</v>
      </c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21"/>
    </row>
    <row r="265" spans="1:70" ht="13.15" customHeight="1" x14ac:dyDescent="0.35">
      <c r="A265" s="22"/>
      <c r="B265" s="26"/>
      <c r="C265" s="59"/>
      <c r="D265" s="209" t="s">
        <v>280</v>
      </c>
      <c r="E265" s="59"/>
      <c r="F265" s="210" t="s">
        <v>916</v>
      </c>
      <c r="G265" s="59"/>
      <c r="H265" s="211">
        <v>4.2770000000000001</v>
      </c>
      <c r="I265" s="116"/>
      <c r="J265" s="59"/>
      <c r="K265" s="117"/>
      <c r="L265" s="61"/>
      <c r="M265" s="169"/>
      <c r="N265" s="19"/>
      <c r="O265" s="19"/>
      <c r="P265" s="19"/>
      <c r="Q265" s="19"/>
      <c r="R265" s="19"/>
      <c r="S265" s="19"/>
      <c r="T265" s="65"/>
      <c r="U265" s="64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212" t="s">
        <v>280</v>
      </c>
      <c r="AU265" s="212" t="s">
        <v>83</v>
      </c>
      <c r="AV265" s="55" t="s">
        <v>83</v>
      </c>
      <c r="AW265" s="55" t="s">
        <v>12</v>
      </c>
      <c r="AX265" s="55" t="s">
        <v>81</v>
      </c>
      <c r="AY265" s="212" t="s">
        <v>163</v>
      </c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21"/>
    </row>
    <row r="266" spans="1:70" ht="38.25" customHeight="1" x14ac:dyDescent="0.3">
      <c r="A266" s="22"/>
      <c r="B266" s="61"/>
      <c r="C266" s="170" t="s">
        <v>917</v>
      </c>
      <c r="D266" s="170" t="s">
        <v>166</v>
      </c>
      <c r="E266" s="171" t="s">
        <v>918</v>
      </c>
      <c r="F266" s="171" t="s">
        <v>919</v>
      </c>
      <c r="G266" s="172" t="s">
        <v>269</v>
      </c>
      <c r="H266" s="173">
        <v>31.44</v>
      </c>
      <c r="I266" s="174"/>
      <c r="J266" s="175">
        <f>ROUND(I266*H266,2)</f>
        <v>0</v>
      </c>
      <c r="K266" s="176" t="s">
        <v>270</v>
      </c>
      <c r="L266" s="61"/>
      <c r="M266" s="177"/>
      <c r="N266" s="178" t="s">
        <v>44</v>
      </c>
      <c r="O266" s="19"/>
      <c r="P266" s="179">
        <f>O266*H266</f>
        <v>0</v>
      </c>
      <c r="Q266" s="179">
        <v>8.9999999999999993E-3</v>
      </c>
      <c r="R266" s="179">
        <f>Q266*H266</f>
        <v>0.28295999999999999</v>
      </c>
      <c r="S266" s="179">
        <v>0</v>
      </c>
      <c r="T266" s="180">
        <f>S266*H266</f>
        <v>0</v>
      </c>
      <c r="U266" s="64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40" t="s">
        <v>233</v>
      </c>
      <c r="AS266" s="19"/>
      <c r="AT266" s="140" t="s">
        <v>166</v>
      </c>
      <c r="AU266" s="140" t="s">
        <v>83</v>
      </c>
      <c r="AV266" s="19"/>
      <c r="AW266" s="19"/>
      <c r="AX266" s="19"/>
      <c r="AY266" s="140" t="s">
        <v>163</v>
      </c>
      <c r="AZ266" s="19"/>
      <c r="BA266" s="19"/>
      <c r="BB266" s="19"/>
      <c r="BC266" s="19"/>
      <c r="BD266" s="19"/>
      <c r="BE266" s="181">
        <f>IF(N266="základní",J266,0)</f>
        <v>0</v>
      </c>
      <c r="BF266" s="181">
        <f>IF(N266="snížená",J266,0)</f>
        <v>0</v>
      </c>
      <c r="BG266" s="181">
        <f>IF(N266="zákl. přenesená",J266,0)</f>
        <v>0</v>
      </c>
      <c r="BH266" s="181">
        <f>IF(N266="sníž. přenesená",J266,0)</f>
        <v>0</v>
      </c>
      <c r="BI266" s="181">
        <f>IF(N266="nulová",J266,0)</f>
        <v>0</v>
      </c>
      <c r="BJ266" s="140" t="s">
        <v>81</v>
      </c>
      <c r="BK266" s="181">
        <f>ROUND(I266*H266,2)</f>
        <v>0</v>
      </c>
      <c r="BL266" s="140" t="s">
        <v>233</v>
      </c>
      <c r="BM266" s="140" t="s">
        <v>920</v>
      </c>
      <c r="BN266" s="19"/>
      <c r="BO266" s="19"/>
      <c r="BP266" s="19"/>
      <c r="BQ266" s="19"/>
      <c r="BR266" s="21"/>
    </row>
    <row r="267" spans="1:70" ht="40.5" customHeight="1" x14ac:dyDescent="0.35">
      <c r="A267" s="22"/>
      <c r="B267" s="26"/>
      <c r="C267" s="144"/>
      <c r="D267" s="207" t="s">
        <v>273</v>
      </c>
      <c r="E267" s="144"/>
      <c r="F267" s="208" t="s">
        <v>921</v>
      </c>
      <c r="G267" s="144"/>
      <c r="H267" s="144"/>
      <c r="I267" s="145"/>
      <c r="J267" s="144"/>
      <c r="K267" s="184"/>
      <c r="L267" s="61"/>
      <c r="M267" s="185"/>
      <c r="N267" s="19"/>
      <c r="O267" s="19"/>
      <c r="P267" s="19"/>
      <c r="Q267" s="19"/>
      <c r="R267" s="19"/>
      <c r="S267" s="19"/>
      <c r="T267" s="65"/>
      <c r="U267" s="64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40" t="s">
        <v>273</v>
      </c>
      <c r="AU267" s="140" t="s">
        <v>83</v>
      </c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21"/>
    </row>
    <row r="268" spans="1:70" ht="25.5" customHeight="1" x14ac:dyDescent="0.3">
      <c r="A268" s="22"/>
      <c r="B268" s="61"/>
      <c r="C268" s="195" t="s">
        <v>922</v>
      </c>
      <c r="D268" s="195" t="s">
        <v>271</v>
      </c>
      <c r="E268" s="196" t="s">
        <v>913</v>
      </c>
      <c r="F268" s="196" t="s">
        <v>914</v>
      </c>
      <c r="G268" s="197" t="s">
        <v>269</v>
      </c>
      <c r="H268" s="198">
        <v>34.584000000000003</v>
      </c>
      <c r="I268" s="199"/>
      <c r="J268" s="200">
        <f>ROUND(I268*H268,2)</f>
        <v>0</v>
      </c>
      <c r="K268" s="225"/>
      <c r="L268" s="202"/>
      <c r="M268" s="203"/>
      <c r="N268" s="204" t="s">
        <v>44</v>
      </c>
      <c r="O268" s="19"/>
      <c r="P268" s="179">
        <f>O268*H268</f>
        <v>0</v>
      </c>
      <c r="Q268" s="179">
        <v>2.0199999999999999E-2</v>
      </c>
      <c r="R268" s="179">
        <f>Q268*H268</f>
        <v>0.69859680000000002</v>
      </c>
      <c r="S268" s="179">
        <v>0</v>
      </c>
      <c r="T268" s="180">
        <f>S268*H268</f>
        <v>0</v>
      </c>
      <c r="U268" s="64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40" t="s">
        <v>325</v>
      </c>
      <c r="AS268" s="19"/>
      <c r="AT268" s="140" t="s">
        <v>271</v>
      </c>
      <c r="AU268" s="140" t="s">
        <v>83</v>
      </c>
      <c r="AV268" s="19"/>
      <c r="AW268" s="19"/>
      <c r="AX268" s="19"/>
      <c r="AY268" s="140" t="s">
        <v>163</v>
      </c>
      <c r="AZ268" s="19"/>
      <c r="BA268" s="19"/>
      <c r="BB268" s="19"/>
      <c r="BC268" s="19"/>
      <c r="BD268" s="19"/>
      <c r="BE268" s="181">
        <f>IF(N268="základní",J268,0)</f>
        <v>0</v>
      </c>
      <c r="BF268" s="181">
        <f>IF(N268="snížená",J268,0)</f>
        <v>0</v>
      </c>
      <c r="BG268" s="181">
        <f>IF(N268="zákl. přenesená",J268,0)</f>
        <v>0</v>
      </c>
      <c r="BH268" s="181">
        <f>IF(N268="sníž. přenesená",J268,0)</f>
        <v>0</v>
      </c>
      <c r="BI268" s="181">
        <f>IF(N268="nulová",J268,0)</f>
        <v>0</v>
      </c>
      <c r="BJ268" s="140" t="s">
        <v>81</v>
      </c>
      <c r="BK268" s="181">
        <f>ROUND(I268*H268,2)</f>
        <v>0</v>
      </c>
      <c r="BL268" s="140" t="s">
        <v>233</v>
      </c>
      <c r="BM268" s="140" t="s">
        <v>923</v>
      </c>
      <c r="BN268" s="19"/>
      <c r="BO268" s="19"/>
      <c r="BP268" s="19"/>
      <c r="BQ268" s="19"/>
      <c r="BR268" s="21"/>
    </row>
    <row r="269" spans="1:70" ht="27" customHeight="1" x14ac:dyDescent="0.35">
      <c r="A269" s="22"/>
      <c r="B269" s="26"/>
      <c r="C269" s="62"/>
      <c r="D269" s="205" t="s">
        <v>273</v>
      </c>
      <c r="E269" s="62"/>
      <c r="F269" s="206" t="s">
        <v>903</v>
      </c>
      <c r="G269" s="62"/>
      <c r="H269" s="62"/>
      <c r="I269" s="118"/>
      <c r="J269" s="62"/>
      <c r="K269" s="119"/>
      <c r="L269" s="61"/>
      <c r="M269" s="75"/>
      <c r="N269" s="19"/>
      <c r="O269" s="19"/>
      <c r="P269" s="19"/>
      <c r="Q269" s="19"/>
      <c r="R269" s="19"/>
      <c r="S269" s="19"/>
      <c r="T269" s="65"/>
      <c r="U269" s="64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40" t="s">
        <v>273</v>
      </c>
      <c r="AU269" s="140" t="s">
        <v>83</v>
      </c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21"/>
    </row>
    <row r="270" spans="1:70" ht="13.15" customHeight="1" x14ac:dyDescent="0.35">
      <c r="A270" s="22"/>
      <c r="B270" s="26"/>
      <c r="C270" s="59"/>
      <c r="D270" s="209" t="s">
        <v>280</v>
      </c>
      <c r="E270" s="59"/>
      <c r="F270" s="210" t="s">
        <v>924</v>
      </c>
      <c r="G270" s="59"/>
      <c r="H270" s="211">
        <v>34.584000000000003</v>
      </c>
      <c r="I270" s="116"/>
      <c r="J270" s="59"/>
      <c r="K270" s="117"/>
      <c r="L270" s="61"/>
      <c r="M270" s="169"/>
      <c r="N270" s="19"/>
      <c r="O270" s="19"/>
      <c r="P270" s="19"/>
      <c r="Q270" s="19"/>
      <c r="R270" s="19"/>
      <c r="S270" s="19"/>
      <c r="T270" s="65"/>
      <c r="U270" s="64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212" t="s">
        <v>280</v>
      </c>
      <c r="AU270" s="212" t="s">
        <v>83</v>
      </c>
      <c r="AV270" s="55" t="s">
        <v>83</v>
      </c>
      <c r="AW270" s="55" t="s">
        <v>12</v>
      </c>
      <c r="AX270" s="55" t="s">
        <v>81</v>
      </c>
      <c r="AY270" s="212" t="s">
        <v>163</v>
      </c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21"/>
    </row>
    <row r="271" spans="1:70" ht="16.5" customHeight="1" x14ac:dyDescent="0.3">
      <c r="A271" s="22"/>
      <c r="B271" s="61"/>
      <c r="C271" s="170" t="s">
        <v>925</v>
      </c>
      <c r="D271" s="170" t="s">
        <v>166</v>
      </c>
      <c r="E271" s="171" t="s">
        <v>926</v>
      </c>
      <c r="F271" s="171" t="s">
        <v>927</v>
      </c>
      <c r="G271" s="172" t="s">
        <v>269</v>
      </c>
      <c r="H271" s="173">
        <v>35.33</v>
      </c>
      <c r="I271" s="174"/>
      <c r="J271" s="175">
        <f>ROUND(I271*H271,2)</f>
        <v>0</v>
      </c>
      <c r="K271" s="176" t="s">
        <v>270</v>
      </c>
      <c r="L271" s="61"/>
      <c r="M271" s="177"/>
      <c r="N271" s="178" t="s">
        <v>44</v>
      </c>
      <c r="O271" s="19"/>
      <c r="P271" s="179">
        <f>O271*H271</f>
        <v>0</v>
      </c>
      <c r="Q271" s="179">
        <v>2.9999999999999997E-4</v>
      </c>
      <c r="R271" s="179">
        <f>Q271*H271</f>
        <v>1.0598999999999999E-2</v>
      </c>
      <c r="S271" s="179">
        <v>0</v>
      </c>
      <c r="T271" s="180">
        <f>S271*H271</f>
        <v>0</v>
      </c>
      <c r="U271" s="64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40" t="s">
        <v>233</v>
      </c>
      <c r="AS271" s="19"/>
      <c r="AT271" s="140" t="s">
        <v>166</v>
      </c>
      <c r="AU271" s="140" t="s">
        <v>83</v>
      </c>
      <c r="AV271" s="19"/>
      <c r="AW271" s="19"/>
      <c r="AX271" s="19"/>
      <c r="AY271" s="140" t="s">
        <v>163</v>
      </c>
      <c r="AZ271" s="19"/>
      <c r="BA271" s="19"/>
      <c r="BB271" s="19"/>
      <c r="BC271" s="19"/>
      <c r="BD271" s="19"/>
      <c r="BE271" s="181">
        <f>IF(N271="základní",J271,0)</f>
        <v>0</v>
      </c>
      <c r="BF271" s="181">
        <f>IF(N271="snížená",J271,0)</f>
        <v>0</v>
      </c>
      <c r="BG271" s="181">
        <f>IF(N271="zákl. přenesená",J271,0)</f>
        <v>0</v>
      </c>
      <c r="BH271" s="181">
        <f>IF(N271="sníž. přenesená",J271,0)</f>
        <v>0</v>
      </c>
      <c r="BI271" s="181">
        <f>IF(N271="nulová",J271,0)</f>
        <v>0</v>
      </c>
      <c r="BJ271" s="140" t="s">
        <v>81</v>
      </c>
      <c r="BK271" s="181">
        <f>ROUND(I271*H271,2)</f>
        <v>0</v>
      </c>
      <c r="BL271" s="140" t="s">
        <v>233</v>
      </c>
      <c r="BM271" s="140" t="s">
        <v>928</v>
      </c>
      <c r="BN271" s="19"/>
      <c r="BO271" s="19"/>
      <c r="BP271" s="19"/>
      <c r="BQ271" s="19"/>
      <c r="BR271" s="21"/>
    </row>
    <row r="272" spans="1:70" ht="16.5" customHeight="1" x14ac:dyDescent="0.3">
      <c r="A272" s="22"/>
      <c r="B272" s="61"/>
      <c r="C272" s="170" t="s">
        <v>929</v>
      </c>
      <c r="D272" s="170" t="s">
        <v>166</v>
      </c>
      <c r="E272" s="171" t="s">
        <v>930</v>
      </c>
      <c r="F272" s="171" t="s">
        <v>931</v>
      </c>
      <c r="G272" s="172" t="s">
        <v>344</v>
      </c>
      <c r="H272" s="173">
        <v>34</v>
      </c>
      <c r="I272" s="174"/>
      <c r="J272" s="175">
        <f>ROUND(I272*H272,2)</f>
        <v>0</v>
      </c>
      <c r="K272" s="176" t="s">
        <v>270</v>
      </c>
      <c r="L272" s="61"/>
      <c r="M272" s="177"/>
      <c r="N272" s="178" t="s">
        <v>44</v>
      </c>
      <c r="O272" s="19"/>
      <c r="P272" s="179">
        <f>O272*H272</f>
        <v>0</v>
      </c>
      <c r="Q272" s="179">
        <v>0</v>
      </c>
      <c r="R272" s="179">
        <f>Q272*H272</f>
        <v>0</v>
      </c>
      <c r="S272" s="179">
        <v>0</v>
      </c>
      <c r="T272" s="180">
        <f>S272*H272</f>
        <v>0</v>
      </c>
      <c r="U272" s="64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40" t="s">
        <v>233</v>
      </c>
      <c r="AS272" s="19"/>
      <c r="AT272" s="140" t="s">
        <v>166</v>
      </c>
      <c r="AU272" s="140" t="s">
        <v>83</v>
      </c>
      <c r="AV272" s="19"/>
      <c r="AW272" s="19"/>
      <c r="AX272" s="19"/>
      <c r="AY272" s="140" t="s">
        <v>163</v>
      </c>
      <c r="AZ272" s="19"/>
      <c r="BA272" s="19"/>
      <c r="BB272" s="19"/>
      <c r="BC272" s="19"/>
      <c r="BD272" s="19"/>
      <c r="BE272" s="181">
        <f>IF(N272="základní",J272,0)</f>
        <v>0</v>
      </c>
      <c r="BF272" s="181">
        <f>IF(N272="snížená",J272,0)</f>
        <v>0</v>
      </c>
      <c r="BG272" s="181">
        <f>IF(N272="zákl. přenesená",J272,0)</f>
        <v>0</v>
      </c>
      <c r="BH272" s="181">
        <f>IF(N272="sníž. přenesená",J272,0)</f>
        <v>0</v>
      </c>
      <c r="BI272" s="181">
        <f>IF(N272="nulová",J272,0)</f>
        <v>0</v>
      </c>
      <c r="BJ272" s="140" t="s">
        <v>81</v>
      </c>
      <c r="BK272" s="181">
        <f>ROUND(I272*H272,2)</f>
        <v>0</v>
      </c>
      <c r="BL272" s="140" t="s">
        <v>233</v>
      </c>
      <c r="BM272" s="140" t="s">
        <v>932</v>
      </c>
      <c r="BN272" s="19"/>
      <c r="BO272" s="19"/>
      <c r="BP272" s="19"/>
      <c r="BQ272" s="19"/>
      <c r="BR272" s="21"/>
    </row>
    <row r="273" spans="1:70" ht="27" customHeight="1" x14ac:dyDescent="0.35">
      <c r="A273" s="22"/>
      <c r="B273" s="26"/>
      <c r="C273" s="144"/>
      <c r="D273" s="207" t="s">
        <v>273</v>
      </c>
      <c r="E273" s="144"/>
      <c r="F273" s="208" t="s">
        <v>933</v>
      </c>
      <c r="G273" s="144"/>
      <c r="H273" s="144"/>
      <c r="I273" s="145"/>
      <c r="J273" s="144"/>
      <c r="K273" s="184"/>
      <c r="L273" s="61"/>
      <c r="M273" s="185"/>
      <c r="N273" s="19"/>
      <c r="O273" s="19"/>
      <c r="P273" s="19"/>
      <c r="Q273" s="19"/>
      <c r="R273" s="19"/>
      <c r="S273" s="19"/>
      <c r="T273" s="65"/>
      <c r="U273" s="64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40" t="s">
        <v>273</v>
      </c>
      <c r="AU273" s="140" t="s">
        <v>83</v>
      </c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21"/>
    </row>
    <row r="274" spans="1:70" ht="25.5" customHeight="1" x14ac:dyDescent="0.3">
      <c r="A274" s="22"/>
      <c r="B274" s="61"/>
      <c r="C274" s="170" t="s">
        <v>934</v>
      </c>
      <c r="D274" s="170" t="s">
        <v>166</v>
      </c>
      <c r="E274" s="171" t="s">
        <v>935</v>
      </c>
      <c r="F274" s="171" t="s">
        <v>936</v>
      </c>
      <c r="G274" s="172" t="s">
        <v>269</v>
      </c>
      <c r="H274" s="173">
        <v>15.12</v>
      </c>
      <c r="I274" s="174"/>
      <c r="J274" s="175">
        <f>ROUND(I274*H274,2)</f>
        <v>0</v>
      </c>
      <c r="K274" s="176" t="s">
        <v>270</v>
      </c>
      <c r="L274" s="61"/>
      <c r="M274" s="177"/>
      <c r="N274" s="178" t="s">
        <v>44</v>
      </c>
      <c r="O274" s="19"/>
      <c r="P274" s="179">
        <f>O274*H274</f>
        <v>0</v>
      </c>
      <c r="Q274" s="179">
        <v>7.7000000000000002E-3</v>
      </c>
      <c r="R274" s="179">
        <f>Q274*H274</f>
        <v>0.116424</v>
      </c>
      <c r="S274" s="179">
        <v>0</v>
      </c>
      <c r="T274" s="180">
        <f>S274*H274</f>
        <v>0</v>
      </c>
      <c r="U274" s="64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40" t="s">
        <v>233</v>
      </c>
      <c r="AS274" s="19"/>
      <c r="AT274" s="140" t="s">
        <v>166</v>
      </c>
      <c r="AU274" s="140" t="s">
        <v>83</v>
      </c>
      <c r="AV274" s="19"/>
      <c r="AW274" s="19"/>
      <c r="AX274" s="19"/>
      <c r="AY274" s="140" t="s">
        <v>163</v>
      </c>
      <c r="AZ274" s="19"/>
      <c r="BA274" s="19"/>
      <c r="BB274" s="19"/>
      <c r="BC274" s="19"/>
      <c r="BD274" s="19"/>
      <c r="BE274" s="181">
        <f>IF(N274="základní",J274,0)</f>
        <v>0</v>
      </c>
      <c r="BF274" s="181">
        <f>IF(N274="snížená",J274,0)</f>
        <v>0</v>
      </c>
      <c r="BG274" s="181">
        <f>IF(N274="zákl. přenesená",J274,0)</f>
        <v>0</v>
      </c>
      <c r="BH274" s="181">
        <f>IF(N274="sníž. přenesená",J274,0)</f>
        <v>0</v>
      </c>
      <c r="BI274" s="181">
        <f>IF(N274="nulová",J274,0)</f>
        <v>0</v>
      </c>
      <c r="BJ274" s="140" t="s">
        <v>81</v>
      </c>
      <c r="BK274" s="181">
        <f>ROUND(I274*H274,2)</f>
        <v>0</v>
      </c>
      <c r="BL274" s="140" t="s">
        <v>233</v>
      </c>
      <c r="BM274" s="140" t="s">
        <v>937</v>
      </c>
      <c r="BN274" s="19"/>
      <c r="BO274" s="19"/>
      <c r="BP274" s="19"/>
      <c r="BQ274" s="19"/>
      <c r="BR274" s="21"/>
    </row>
    <row r="275" spans="1:70" ht="27" customHeight="1" x14ac:dyDescent="0.35">
      <c r="A275" s="22"/>
      <c r="B275" s="26"/>
      <c r="C275" s="144"/>
      <c r="D275" s="207" t="s">
        <v>273</v>
      </c>
      <c r="E275" s="144"/>
      <c r="F275" s="208" t="s">
        <v>938</v>
      </c>
      <c r="G275" s="144"/>
      <c r="H275" s="144"/>
      <c r="I275" s="145"/>
      <c r="J275" s="144"/>
      <c r="K275" s="184"/>
      <c r="L275" s="61"/>
      <c r="M275" s="185"/>
      <c r="N275" s="19"/>
      <c r="O275" s="19"/>
      <c r="P275" s="19"/>
      <c r="Q275" s="19"/>
      <c r="R275" s="19"/>
      <c r="S275" s="19"/>
      <c r="T275" s="65"/>
      <c r="U275" s="64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40" t="s">
        <v>273</v>
      </c>
      <c r="AU275" s="140" t="s">
        <v>83</v>
      </c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21"/>
    </row>
    <row r="276" spans="1:70" ht="25.5" customHeight="1" x14ac:dyDescent="0.3">
      <c r="A276" s="22"/>
      <c r="B276" s="61"/>
      <c r="C276" s="170" t="s">
        <v>939</v>
      </c>
      <c r="D276" s="170" t="s">
        <v>166</v>
      </c>
      <c r="E276" s="171" t="s">
        <v>940</v>
      </c>
      <c r="F276" s="171" t="s">
        <v>941</v>
      </c>
      <c r="G276" s="172" t="s">
        <v>269</v>
      </c>
      <c r="H276" s="173">
        <v>90.72</v>
      </c>
      <c r="I276" s="174"/>
      <c r="J276" s="175">
        <f>ROUND(I276*H276,2)</f>
        <v>0</v>
      </c>
      <c r="K276" s="176" t="s">
        <v>270</v>
      </c>
      <c r="L276" s="61"/>
      <c r="M276" s="177"/>
      <c r="N276" s="178" t="s">
        <v>44</v>
      </c>
      <c r="O276" s="19"/>
      <c r="P276" s="179">
        <f>O276*H276</f>
        <v>0</v>
      </c>
      <c r="Q276" s="179">
        <v>1.9300000000000001E-3</v>
      </c>
      <c r="R276" s="179">
        <f>Q276*H276</f>
        <v>0.17508960000000001</v>
      </c>
      <c r="S276" s="179">
        <v>0</v>
      </c>
      <c r="T276" s="180">
        <f>S276*H276</f>
        <v>0</v>
      </c>
      <c r="U276" s="64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40" t="s">
        <v>233</v>
      </c>
      <c r="AS276" s="19"/>
      <c r="AT276" s="140" t="s">
        <v>166</v>
      </c>
      <c r="AU276" s="140" t="s">
        <v>83</v>
      </c>
      <c r="AV276" s="19"/>
      <c r="AW276" s="19"/>
      <c r="AX276" s="19"/>
      <c r="AY276" s="140" t="s">
        <v>163</v>
      </c>
      <c r="AZ276" s="19"/>
      <c r="BA276" s="19"/>
      <c r="BB276" s="19"/>
      <c r="BC276" s="19"/>
      <c r="BD276" s="19"/>
      <c r="BE276" s="181">
        <f>IF(N276="základní",J276,0)</f>
        <v>0</v>
      </c>
      <c r="BF276" s="181">
        <f>IF(N276="snížená",J276,0)</f>
        <v>0</v>
      </c>
      <c r="BG276" s="181">
        <f>IF(N276="zákl. přenesená",J276,0)</f>
        <v>0</v>
      </c>
      <c r="BH276" s="181">
        <f>IF(N276="sníž. přenesená",J276,0)</f>
        <v>0</v>
      </c>
      <c r="BI276" s="181">
        <f>IF(N276="nulová",J276,0)</f>
        <v>0</v>
      </c>
      <c r="BJ276" s="140" t="s">
        <v>81</v>
      </c>
      <c r="BK276" s="181">
        <f>ROUND(I276*H276,2)</f>
        <v>0</v>
      </c>
      <c r="BL276" s="140" t="s">
        <v>233</v>
      </c>
      <c r="BM276" s="140" t="s">
        <v>942</v>
      </c>
      <c r="BN276" s="19"/>
      <c r="BO276" s="19"/>
      <c r="BP276" s="19"/>
      <c r="BQ276" s="19"/>
      <c r="BR276" s="21"/>
    </row>
    <row r="277" spans="1:70" ht="27" customHeight="1" x14ac:dyDescent="0.35">
      <c r="A277" s="22"/>
      <c r="B277" s="26"/>
      <c r="C277" s="62"/>
      <c r="D277" s="205" t="s">
        <v>273</v>
      </c>
      <c r="E277" s="62"/>
      <c r="F277" s="206" t="s">
        <v>938</v>
      </c>
      <c r="G277" s="62"/>
      <c r="H277" s="62"/>
      <c r="I277" s="118"/>
      <c r="J277" s="62"/>
      <c r="K277" s="119"/>
      <c r="L277" s="61"/>
      <c r="M277" s="75"/>
      <c r="N277" s="19"/>
      <c r="O277" s="19"/>
      <c r="P277" s="19"/>
      <c r="Q277" s="19"/>
      <c r="R277" s="19"/>
      <c r="S277" s="19"/>
      <c r="T277" s="65"/>
      <c r="U277" s="64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40" t="s">
        <v>273</v>
      </c>
      <c r="AU277" s="140" t="s">
        <v>83</v>
      </c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21"/>
    </row>
    <row r="278" spans="1:70" ht="13.15" customHeight="1" x14ac:dyDescent="0.35">
      <c r="A278" s="22"/>
      <c r="B278" s="26"/>
      <c r="C278" s="59"/>
      <c r="D278" s="209" t="s">
        <v>280</v>
      </c>
      <c r="E278" s="59"/>
      <c r="F278" s="210" t="s">
        <v>943</v>
      </c>
      <c r="G278" s="59"/>
      <c r="H278" s="211">
        <v>90.72</v>
      </c>
      <c r="I278" s="116"/>
      <c r="J278" s="59"/>
      <c r="K278" s="117"/>
      <c r="L278" s="61"/>
      <c r="M278" s="169"/>
      <c r="N278" s="19"/>
      <c r="O278" s="19"/>
      <c r="P278" s="19"/>
      <c r="Q278" s="19"/>
      <c r="R278" s="19"/>
      <c r="S278" s="19"/>
      <c r="T278" s="65"/>
      <c r="U278" s="64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212" t="s">
        <v>280</v>
      </c>
      <c r="AU278" s="212" t="s">
        <v>83</v>
      </c>
      <c r="AV278" s="55" t="s">
        <v>83</v>
      </c>
      <c r="AW278" s="55" t="s">
        <v>12</v>
      </c>
      <c r="AX278" s="55" t="s">
        <v>81</v>
      </c>
      <c r="AY278" s="212" t="s">
        <v>163</v>
      </c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21"/>
    </row>
    <row r="279" spans="1:70" ht="38.25" customHeight="1" x14ac:dyDescent="0.3">
      <c r="A279" s="22"/>
      <c r="B279" s="61"/>
      <c r="C279" s="170" t="s">
        <v>944</v>
      </c>
      <c r="D279" s="170" t="s">
        <v>166</v>
      </c>
      <c r="E279" s="171" t="s">
        <v>945</v>
      </c>
      <c r="F279" s="171" t="s">
        <v>946</v>
      </c>
      <c r="G279" s="172" t="s">
        <v>272</v>
      </c>
      <c r="H279" s="173">
        <v>1.3939999999999999</v>
      </c>
      <c r="I279" s="174"/>
      <c r="J279" s="175">
        <f>ROUND(I279*H279,2)</f>
        <v>0</v>
      </c>
      <c r="K279" s="176" t="s">
        <v>270</v>
      </c>
      <c r="L279" s="61"/>
      <c r="M279" s="177"/>
      <c r="N279" s="178" t="s">
        <v>44</v>
      </c>
      <c r="O279" s="19"/>
      <c r="P279" s="179">
        <f>O279*H279</f>
        <v>0</v>
      </c>
      <c r="Q279" s="179">
        <v>0</v>
      </c>
      <c r="R279" s="179">
        <f>Q279*H279</f>
        <v>0</v>
      </c>
      <c r="S279" s="179">
        <v>0</v>
      </c>
      <c r="T279" s="180">
        <f>S279*H279</f>
        <v>0</v>
      </c>
      <c r="U279" s="64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40" t="s">
        <v>233</v>
      </c>
      <c r="AS279" s="19"/>
      <c r="AT279" s="140" t="s">
        <v>166</v>
      </c>
      <c r="AU279" s="140" t="s">
        <v>83</v>
      </c>
      <c r="AV279" s="19"/>
      <c r="AW279" s="19"/>
      <c r="AX279" s="19"/>
      <c r="AY279" s="140" t="s">
        <v>163</v>
      </c>
      <c r="AZ279" s="19"/>
      <c r="BA279" s="19"/>
      <c r="BB279" s="19"/>
      <c r="BC279" s="19"/>
      <c r="BD279" s="19"/>
      <c r="BE279" s="181">
        <f>IF(N279="základní",J279,0)</f>
        <v>0</v>
      </c>
      <c r="BF279" s="181">
        <f>IF(N279="snížená",J279,0)</f>
        <v>0</v>
      </c>
      <c r="BG279" s="181">
        <f>IF(N279="zákl. přenesená",J279,0)</f>
        <v>0</v>
      </c>
      <c r="BH279" s="181">
        <f>IF(N279="sníž. přenesená",J279,0)</f>
        <v>0</v>
      </c>
      <c r="BI279" s="181">
        <f>IF(N279="nulová",J279,0)</f>
        <v>0</v>
      </c>
      <c r="BJ279" s="140" t="s">
        <v>81</v>
      </c>
      <c r="BK279" s="181">
        <f>ROUND(I279*H279,2)</f>
        <v>0</v>
      </c>
      <c r="BL279" s="140" t="s">
        <v>233</v>
      </c>
      <c r="BM279" s="140" t="s">
        <v>947</v>
      </c>
      <c r="BN279" s="19"/>
      <c r="BO279" s="19"/>
      <c r="BP279" s="19"/>
      <c r="BQ279" s="19"/>
      <c r="BR279" s="21"/>
    </row>
    <row r="280" spans="1:70" ht="29.85" customHeight="1" x14ac:dyDescent="0.3">
      <c r="A280" s="22"/>
      <c r="B280" s="26"/>
      <c r="C280" s="144"/>
      <c r="D280" s="182" t="s">
        <v>72</v>
      </c>
      <c r="E280" s="143" t="s">
        <v>948</v>
      </c>
      <c r="F280" s="143" t="s">
        <v>949</v>
      </c>
      <c r="G280" s="144"/>
      <c r="H280" s="144"/>
      <c r="I280" s="145"/>
      <c r="J280" s="183">
        <f>BK280</f>
        <v>0</v>
      </c>
      <c r="K280" s="184"/>
      <c r="L280" s="61"/>
      <c r="M280" s="185"/>
      <c r="N280" s="19"/>
      <c r="O280" s="19"/>
      <c r="P280" s="162">
        <f>SUM(P281:P291)</f>
        <v>0</v>
      </c>
      <c r="Q280" s="19"/>
      <c r="R280" s="162">
        <f>SUM(R281:R291)</f>
        <v>2.6410251000000002</v>
      </c>
      <c r="S280" s="19"/>
      <c r="T280" s="163">
        <f>SUM(T281:T291)</f>
        <v>0</v>
      </c>
      <c r="U280" s="64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59" t="s">
        <v>83</v>
      </c>
      <c r="AS280" s="19"/>
      <c r="AT280" s="164" t="s">
        <v>72</v>
      </c>
      <c r="AU280" s="164" t="s">
        <v>81</v>
      </c>
      <c r="AV280" s="19"/>
      <c r="AW280" s="19"/>
      <c r="AX280" s="19"/>
      <c r="AY280" s="159" t="s">
        <v>163</v>
      </c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65">
        <f>SUM(BK281:BK291)</f>
        <v>0</v>
      </c>
      <c r="BL280" s="19"/>
      <c r="BM280" s="19"/>
      <c r="BN280" s="19"/>
      <c r="BO280" s="19"/>
      <c r="BP280" s="19"/>
      <c r="BQ280" s="19"/>
      <c r="BR280" s="21"/>
    </row>
    <row r="281" spans="1:70" ht="16.5" customHeight="1" x14ac:dyDescent="0.3">
      <c r="A281" s="22"/>
      <c r="B281" s="61"/>
      <c r="C281" s="170" t="s">
        <v>950</v>
      </c>
      <c r="D281" s="170" t="s">
        <v>166</v>
      </c>
      <c r="E281" s="171" t="s">
        <v>951</v>
      </c>
      <c r="F281" s="171" t="s">
        <v>952</v>
      </c>
      <c r="G281" s="172" t="s">
        <v>269</v>
      </c>
      <c r="H281" s="173">
        <v>331.91</v>
      </c>
      <c r="I281" s="174"/>
      <c r="J281" s="175">
        <f>ROUND(I281*H281,2)</f>
        <v>0</v>
      </c>
      <c r="K281" s="176" t="s">
        <v>270</v>
      </c>
      <c r="L281" s="61"/>
      <c r="M281" s="177"/>
      <c r="N281" s="178" t="s">
        <v>44</v>
      </c>
      <c r="O281" s="19"/>
      <c r="P281" s="179">
        <f>O281*H281</f>
        <v>0</v>
      </c>
      <c r="Q281" s="179">
        <v>0</v>
      </c>
      <c r="R281" s="179">
        <f>Q281*H281</f>
        <v>0</v>
      </c>
      <c r="S281" s="179">
        <v>0</v>
      </c>
      <c r="T281" s="180">
        <f>S281*H281</f>
        <v>0</v>
      </c>
      <c r="U281" s="64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40" t="s">
        <v>233</v>
      </c>
      <c r="AS281" s="19"/>
      <c r="AT281" s="140" t="s">
        <v>166</v>
      </c>
      <c r="AU281" s="140" t="s">
        <v>83</v>
      </c>
      <c r="AV281" s="19"/>
      <c r="AW281" s="19"/>
      <c r="AX281" s="19"/>
      <c r="AY281" s="140" t="s">
        <v>163</v>
      </c>
      <c r="AZ281" s="19"/>
      <c r="BA281" s="19"/>
      <c r="BB281" s="19"/>
      <c r="BC281" s="19"/>
      <c r="BD281" s="19"/>
      <c r="BE281" s="181">
        <f>IF(N281="základní",J281,0)</f>
        <v>0</v>
      </c>
      <c r="BF281" s="181">
        <f>IF(N281="snížená",J281,0)</f>
        <v>0</v>
      </c>
      <c r="BG281" s="181">
        <f>IF(N281="zákl. přenesená",J281,0)</f>
        <v>0</v>
      </c>
      <c r="BH281" s="181">
        <f>IF(N281="sníž. přenesená",J281,0)</f>
        <v>0</v>
      </c>
      <c r="BI281" s="181">
        <f>IF(N281="nulová",J281,0)</f>
        <v>0</v>
      </c>
      <c r="BJ281" s="140" t="s">
        <v>81</v>
      </c>
      <c r="BK281" s="181">
        <f>ROUND(I281*H281,2)</f>
        <v>0</v>
      </c>
      <c r="BL281" s="140" t="s">
        <v>233</v>
      </c>
      <c r="BM281" s="140" t="s">
        <v>953</v>
      </c>
      <c r="BN281" s="19"/>
      <c r="BO281" s="19"/>
      <c r="BP281" s="19"/>
      <c r="BQ281" s="19"/>
      <c r="BR281" s="21"/>
    </row>
    <row r="282" spans="1:70" ht="27" customHeight="1" x14ac:dyDescent="0.35">
      <c r="A282" s="22"/>
      <c r="B282" s="26"/>
      <c r="C282" s="144"/>
      <c r="D282" s="207" t="s">
        <v>273</v>
      </c>
      <c r="E282" s="144"/>
      <c r="F282" s="208" t="s">
        <v>954</v>
      </c>
      <c r="G282" s="144"/>
      <c r="H282" s="144"/>
      <c r="I282" s="145"/>
      <c r="J282" s="144"/>
      <c r="K282" s="184"/>
      <c r="L282" s="61"/>
      <c r="M282" s="185"/>
      <c r="N282" s="19"/>
      <c r="O282" s="19"/>
      <c r="P282" s="19"/>
      <c r="Q282" s="19"/>
      <c r="R282" s="19"/>
      <c r="S282" s="19"/>
      <c r="T282" s="65"/>
      <c r="U282" s="64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40" t="s">
        <v>273</v>
      </c>
      <c r="AU282" s="140" t="s">
        <v>83</v>
      </c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21"/>
    </row>
    <row r="283" spans="1:70" ht="25.5" customHeight="1" x14ac:dyDescent="0.3">
      <c r="A283" s="22"/>
      <c r="B283" s="61"/>
      <c r="C283" s="170" t="s">
        <v>955</v>
      </c>
      <c r="D283" s="170" t="s">
        <v>166</v>
      </c>
      <c r="E283" s="171" t="s">
        <v>956</v>
      </c>
      <c r="F283" s="171" t="s">
        <v>957</v>
      </c>
      <c r="G283" s="172" t="s">
        <v>281</v>
      </c>
      <c r="H283" s="173">
        <v>172.77</v>
      </c>
      <c r="I283" s="174"/>
      <c r="J283" s="175">
        <f>ROUND(I283*H283,2)</f>
        <v>0</v>
      </c>
      <c r="K283" s="176" t="s">
        <v>270</v>
      </c>
      <c r="L283" s="61"/>
      <c r="M283" s="177"/>
      <c r="N283" s="178" t="s">
        <v>44</v>
      </c>
      <c r="O283" s="19"/>
      <c r="P283" s="179">
        <f>O283*H283</f>
        <v>0</v>
      </c>
      <c r="Q283" s="179">
        <v>2.0000000000000002E-5</v>
      </c>
      <c r="R283" s="179">
        <f>Q283*H283</f>
        <v>3.4554000000000004E-3</v>
      </c>
      <c r="S283" s="179">
        <v>0</v>
      </c>
      <c r="T283" s="180">
        <f>S283*H283</f>
        <v>0</v>
      </c>
      <c r="U283" s="64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40" t="s">
        <v>233</v>
      </c>
      <c r="AS283" s="19"/>
      <c r="AT283" s="140" t="s">
        <v>166</v>
      </c>
      <c r="AU283" s="140" t="s">
        <v>83</v>
      </c>
      <c r="AV283" s="19"/>
      <c r="AW283" s="19"/>
      <c r="AX283" s="19"/>
      <c r="AY283" s="140" t="s">
        <v>163</v>
      </c>
      <c r="AZ283" s="19"/>
      <c r="BA283" s="19"/>
      <c r="BB283" s="19"/>
      <c r="BC283" s="19"/>
      <c r="BD283" s="19"/>
      <c r="BE283" s="181">
        <f>IF(N283="základní",J283,0)</f>
        <v>0</v>
      </c>
      <c r="BF283" s="181">
        <f>IF(N283="snížená",J283,0)</f>
        <v>0</v>
      </c>
      <c r="BG283" s="181">
        <f>IF(N283="zákl. přenesená",J283,0)</f>
        <v>0</v>
      </c>
      <c r="BH283" s="181">
        <f>IF(N283="sníž. přenesená",J283,0)</f>
        <v>0</v>
      </c>
      <c r="BI283" s="181">
        <f>IF(N283="nulová",J283,0)</f>
        <v>0</v>
      </c>
      <c r="BJ283" s="140" t="s">
        <v>81</v>
      </c>
      <c r="BK283" s="181">
        <f>ROUND(I283*H283,2)</f>
        <v>0</v>
      </c>
      <c r="BL283" s="140" t="s">
        <v>233</v>
      </c>
      <c r="BM283" s="140" t="s">
        <v>958</v>
      </c>
      <c r="BN283" s="19"/>
      <c r="BO283" s="19"/>
      <c r="BP283" s="19"/>
      <c r="BQ283" s="19"/>
      <c r="BR283" s="21"/>
    </row>
    <row r="284" spans="1:70" ht="27" customHeight="1" x14ac:dyDescent="0.35">
      <c r="A284" s="22"/>
      <c r="B284" s="26"/>
      <c r="C284" s="144"/>
      <c r="D284" s="207" t="s">
        <v>273</v>
      </c>
      <c r="E284" s="144"/>
      <c r="F284" s="208" t="s">
        <v>954</v>
      </c>
      <c r="G284" s="144"/>
      <c r="H284" s="144"/>
      <c r="I284" s="145"/>
      <c r="J284" s="144"/>
      <c r="K284" s="184"/>
      <c r="L284" s="61"/>
      <c r="M284" s="185"/>
      <c r="N284" s="19"/>
      <c r="O284" s="19"/>
      <c r="P284" s="19"/>
      <c r="Q284" s="19"/>
      <c r="R284" s="19"/>
      <c r="S284" s="19"/>
      <c r="T284" s="65"/>
      <c r="U284" s="64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40" t="s">
        <v>273</v>
      </c>
      <c r="AU284" s="140" t="s">
        <v>83</v>
      </c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21"/>
    </row>
    <row r="285" spans="1:70" ht="16.5" customHeight="1" x14ac:dyDescent="0.3">
      <c r="A285" s="22"/>
      <c r="B285" s="61"/>
      <c r="C285" s="170" t="s">
        <v>401</v>
      </c>
      <c r="D285" s="170" t="s">
        <v>166</v>
      </c>
      <c r="E285" s="171" t="s">
        <v>959</v>
      </c>
      <c r="F285" s="171" t="s">
        <v>960</v>
      </c>
      <c r="G285" s="172" t="s">
        <v>269</v>
      </c>
      <c r="H285" s="173">
        <v>331.91</v>
      </c>
      <c r="I285" s="174"/>
      <c r="J285" s="175">
        <f>ROUND(I285*H285,2)</f>
        <v>0</v>
      </c>
      <c r="K285" s="176" t="s">
        <v>270</v>
      </c>
      <c r="L285" s="61"/>
      <c r="M285" s="177"/>
      <c r="N285" s="178" t="s">
        <v>44</v>
      </c>
      <c r="O285" s="19"/>
      <c r="P285" s="179">
        <f>O285*H285</f>
        <v>0</v>
      </c>
      <c r="Q285" s="179">
        <v>4.0000000000000003E-5</v>
      </c>
      <c r="R285" s="179">
        <f>Q285*H285</f>
        <v>1.3276400000000002E-2</v>
      </c>
      <c r="S285" s="179">
        <v>0</v>
      </c>
      <c r="T285" s="180">
        <f>S285*H285</f>
        <v>0</v>
      </c>
      <c r="U285" s="64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40" t="s">
        <v>233</v>
      </c>
      <c r="AS285" s="19"/>
      <c r="AT285" s="140" t="s">
        <v>166</v>
      </c>
      <c r="AU285" s="140" t="s">
        <v>83</v>
      </c>
      <c r="AV285" s="19"/>
      <c r="AW285" s="19"/>
      <c r="AX285" s="19"/>
      <c r="AY285" s="140" t="s">
        <v>163</v>
      </c>
      <c r="AZ285" s="19"/>
      <c r="BA285" s="19"/>
      <c r="BB285" s="19"/>
      <c r="BC285" s="19"/>
      <c r="BD285" s="19"/>
      <c r="BE285" s="181">
        <f>IF(N285="základní",J285,0)</f>
        <v>0</v>
      </c>
      <c r="BF285" s="181">
        <f>IF(N285="snížená",J285,0)</f>
        <v>0</v>
      </c>
      <c r="BG285" s="181">
        <f>IF(N285="zákl. přenesená",J285,0)</f>
        <v>0</v>
      </c>
      <c r="BH285" s="181">
        <f>IF(N285="sníž. přenesená",J285,0)</f>
        <v>0</v>
      </c>
      <c r="BI285" s="181">
        <f>IF(N285="nulová",J285,0)</f>
        <v>0</v>
      </c>
      <c r="BJ285" s="140" t="s">
        <v>81</v>
      </c>
      <c r="BK285" s="181">
        <f>ROUND(I285*H285,2)</f>
        <v>0</v>
      </c>
      <c r="BL285" s="140" t="s">
        <v>233</v>
      </c>
      <c r="BM285" s="140" t="s">
        <v>961</v>
      </c>
      <c r="BN285" s="19"/>
      <c r="BO285" s="19"/>
      <c r="BP285" s="19"/>
      <c r="BQ285" s="19"/>
      <c r="BR285" s="21"/>
    </row>
    <row r="286" spans="1:70" ht="27" customHeight="1" x14ac:dyDescent="0.35">
      <c r="A286" s="22"/>
      <c r="B286" s="26"/>
      <c r="C286" s="144"/>
      <c r="D286" s="207" t="s">
        <v>273</v>
      </c>
      <c r="E286" s="144"/>
      <c r="F286" s="208" t="s">
        <v>954</v>
      </c>
      <c r="G286" s="144"/>
      <c r="H286" s="144"/>
      <c r="I286" s="145"/>
      <c r="J286" s="144"/>
      <c r="K286" s="184"/>
      <c r="L286" s="61"/>
      <c r="M286" s="185"/>
      <c r="N286" s="19"/>
      <c r="O286" s="19"/>
      <c r="P286" s="19"/>
      <c r="Q286" s="19"/>
      <c r="R286" s="19"/>
      <c r="S286" s="19"/>
      <c r="T286" s="65"/>
      <c r="U286" s="64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40" t="s">
        <v>273</v>
      </c>
      <c r="AU286" s="140" t="s">
        <v>83</v>
      </c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21"/>
    </row>
    <row r="287" spans="1:70" ht="16.5" customHeight="1" x14ac:dyDescent="0.3">
      <c r="A287" s="22"/>
      <c r="B287" s="61"/>
      <c r="C287" s="170" t="s">
        <v>341</v>
      </c>
      <c r="D287" s="170" t="s">
        <v>166</v>
      </c>
      <c r="E287" s="171" t="s">
        <v>962</v>
      </c>
      <c r="F287" s="171" t="s">
        <v>963</v>
      </c>
      <c r="G287" s="172" t="s">
        <v>269</v>
      </c>
      <c r="H287" s="173">
        <v>331.91</v>
      </c>
      <c r="I287" s="174"/>
      <c r="J287" s="175">
        <f>ROUND(I287*H287,2)</f>
        <v>0</v>
      </c>
      <c r="K287" s="194"/>
      <c r="L287" s="61"/>
      <c r="M287" s="177"/>
      <c r="N287" s="178" t="s">
        <v>44</v>
      </c>
      <c r="O287" s="19"/>
      <c r="P287" s="179">
        <f>O287*H287</f>
        <v>0</v>
      </c>
      <c r="Q287" s="179">
        <v>7.5500000000000003E-3</v>
      </c>
      <c r="R287" s="179">
        <f>Q287*H287</f>
        <v>2.5059205000000002</v>
      </c>
      <c r="S287" s="179">
        <v>0</v>
      </c>
      <c r="T287" s="180">
        <f>S287*H287</f>
        <v>0</v>
      </c>
      <c r="U287" s="64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40" t="s">
        <v>233</v>
      </c>
      <c r="AS287" s="19"/>
      <c r="AT287" s="140" t="s">
        <v>166</v>
      </c>
      <c r="AU287" s="140" t="s">
        <v>83</v>
      </c>
      <c r="AV287" s="19"/>
      <c r="AW287" s="19"/>
      <c r="AX287" s="19"/>
      <c r="AY287" s="140" t="s">
        <v>163</v>
      </c>
      <c r="AZ287" s="19"/>
      <c r="BA287" s="19"/>
      <c r="BB287" s="19"/>
      <c r="BC287" s="19"/>
      <c r="BD287" s="19"/>
      <c r="BE287" s="181">
        <f>IF(N287="základní",J287,0)</f>
        <v>0</v>
      </c>
      <c r="BF287" s="181">
        <f>IF(N287="snížená",J287,0)</f>
        <v>0</v>
      </c>
      <c r="BG287" s="181">
        <f>IF(N287="zákl. přenesená",J287,0)</f>
        <v>0</v>
      </c>
      <c r="BH287" s="181">
        <f>IF(N287="sníž. přenesená",J287,0)</f>
        <v>0</v>
      </c>
      <c r="BI287" s="181">
        <f>IF(N287="nulová",J287,0)</f>
        <v>0</v>
      </c>
      <c r="BJ287" s="140" t="s">
        <v>81</v>
      </c>
      <c r="BK287" s="181">
        <f>ROUND(I287*H287,2)</f>
        <v>0</v>
      </c>
      <c r="BL287" s="140" t="s">
        <v>233</v>
      </c>
      <c r="BM287" s="140" t="s">
        <v>964</v>
      </c>
      <c r="BN287" s="19"/>
      <c r="BO287" s="19"/>
      <c r="BP287" s="19"/>
      <c r="BQ287" s="19"/>
      <c r="BR287" s="21"/>
    </row>
    <row r="288" spans="1:70" ht="94.5" customHeight="1" x14ac:dyDescent="0.35">
      <c r="A288" s="22"/>
      <c r="B288" s="26"/>
      <c r="C288" s="144"/>
      <c r="D288" s="207" t="s">
        <v>273</v>
      </c>
      <c r="E288" s="144"/>
      <c r="F288" s="208" t="s">
        <v>965</v>
      </c>
      <c r="G288" s="144"/>
      <c r="H288" s="144"/>
      <c r="I288" s="145"/>
      <c r="J288" s="144"/>
      <c r="K288" s="184"/>
      <c r="L288" s="61"/>
      <c r="M288" s="185"/>
      <c r="N288" s="19"/>
      <c r="O288" s="19"/>
      <c r="P288" s="19"/>
      <c r="Q288" s="19"/>
      <c r="R288" s="19"/>
      <c r="S288" s="19"/>
      <c r="T288" s="65"/>
      <c r="U288" s="64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40" t="s">
        <v>273</v>
      </c>
      <c r="AU288" s="140" t="s">
        <v>83</v>
      </c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21"/>
    </row>
    <row r="289" spans="1:70" ht="16.5" customHeight="1" x14ac:dyDescent="0.3">
      <c r="A289" s="22"/>
      <c r="B289" s="61"/>
      <c r="C289" s="170" t="s">
        <v>966</v>
      </c>
      <c r="D289" s="170" t="s">
        <v>166</v>
      </c>
      <c r="E289" s="171" t="s">
        <v>967</v>
      </c>
      <c r="F289" s="171" t="s">
        <v>968</v>
      </c>
      <c r="G289" s="172" t="s">
        <v>281</v>
      </c>
      <c r="H289" s="173">
        <v>37.94</v>
      </c>
      <c r="I289" s="174"/>
      <c r="J289" s="175">
        <f>ROUND(I289*H289,2)</f>
        <v>0</v>
      </c>
      <c r="K289" s="194"/>
      <c r="L289" s="61"/>
      <c r="M289" s="177"/>
      <c r="N289" s="178" t="s">
        <v>44</v>
      </c>
      <c r="O289" s="19"/>
      <c r="P289" s="179">
        <f>O289*H289</f>
        <v>0</v>
      </c>
      <c r="Q289" s="179">
        <v>3.1199999999999999E-3</v>
      </c>
      <c r="R289" s="179">
        <f>Q289*H289</f>
        <v>0.11837279999999999</v>
      </c>
      <c r="S289" s="179">
        <v>0</v>
      </c>
      <c r="T289" s="180">
        <f>S289*H289</f>
        <v>0</v>
      </c>
      <c r="U289" s="64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40" t="s">
        <v>233</v>
      </c>
      <c r="AS289" s="19"/>
      <c r="AT289" s="140" t="s">
        <v>166</v>
      </c>
      <c r="AU289" s="140" t="s">
        <v>83</v>
      </c>
      <c r="AV289" s="19"/>
      <c r="AW289" s="19"/>
      <c r="AX289" s="19"/>
      <c r="AY289" s="140" t="s">
        <v>163</v>
      </c>
      <c r="AZ289" s="19"/>
      <c r="BA289" s="19"/>
      <c r="BB289" s="19"/>
      <c r="BC289" s="19"/>
      <c r="BD289" s="19"/>
      <c r="BE289" s="181">
        <f>IF(N289="základní",J289,0)</f>
        <v>0</v>
      </c>
      <c r="BF289" s="181">
        <f>IF(N289="snížená",J289,0)</f>
        <v>0</v>
      </c>
      <c r="BG289" s="181">
        <f>IF(N289="zákl. přenesená",J289,0)</f>
        <v>0</v>
      </c>
      <c r="BH289" s="181">
        <f>IF(N289="sníž. přenesená",J289,0)</f>
        <v>0</v>
      </c>
      <c r="BI289" s="181">
        <f>IF(N289="nulová",J289,0)</f>
        <v>0</v>
      </c>
      <c r="BJ289" s="140" t="s">
        <v>81</v>
      </c>
      <c r="BK289" s="181">
        <f>ROUND(I289*H289,2)</f>
        <v>0</v>
      </c>
      <c r="BL289" s="140" t="s">
        <v>233</v>
      </c>
      <c r="BM289" s="140" t="s">
        <v>969</v>
      </c>
      <c r="BN289" s="19"/>
      <c r="BO289" s="19"/>
      <c r="BP289" s="19"/>
      <c r="BQ289" s="19"/>
      <c r="BR289" s="21"/>
    </row>
    <row r="290" spans="1:70" ht="94.5" customHeight="1" x14ac:dyDescent="0.35">
      <c r="A290" s="22"/>
      <c r="B290" s="26"/>
      <c r="C290" s="144"/>
      <c r="D290" s="207" t="s">
        <v>273</v>
      </c>
      <c r="E290" s="144"/>
      <c r="F290" s="208" t="s">
        <v>970</v>
      </c>
      <c r="G290" s="144"/>
      <c r="H290" s="144"/>
      <c r="I290" s="145"/>
      <c r="J290" s="144"/>
      <c r="K290" s="184"/>
      <c r="L290" s="61"/>
      <c r="M290" s="185"/>
      <c r="N290" s="19"/>
      <c r="O290" s="19"/>
      <c r="P290" s="19"/>
      <c r="Q290" s="19"/>
      <c r="R290" s="19"/>
      <c r="S290" s="19"/>
      <c r="T290" s="65"/>
      <c r="U290" s="64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40" t="s">
        <v>273</v>
      </c>
      <c r="AU290" s="140" t="s">
        <v>83</v>
      </c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21"/>
    </row>
    <row r="291" spans="1:70" ht="25.5" customHeight="1" x14ac:dyDescent="0.3">
      <c r="A291" s="22"/>
      <c r="B291" s="61"/>
      <c r="C291" s="170" t="s">
        <v>971</v>
      </c>
      <c r="D291" s="170" t="s">
        <v>166</v>
      </c>
      <c r="E291" s="171" t="s">
        <v>972</v>
      </c>
      <c r="F291" s="171" t="s">
        <v>973</v>
      </c>
      <c r="G291" s="172" t="s">
        <v>272</v>
      </c>
      <c r="H291" s="173">
        <v>2.641</v>
      </c>
      <c r="I291" s="174"/>
      <c r="J291" s="175">
        <f>ROUND(I291*H291,2)</f>
        <v>0</v>
      </c>
      <c r="K291" s="176" t="s">
        <v>270</v>
      </c>
      <c r="L291" s="61"/>
      <c r="M291" s="177"/>
      <c r="N291" s="178" t="s">
        <v>44</v>
      </c>
      <c r="O291" s="19"/>
      <c r="P291" s="179">
        <f>O291*H291</f>
        <v>0</v>
      </c>
      <c r="Q291" s="179">
        <v>0</v>
      </c>
      <c r="R291" s="179">
        <f>Q291*H291</f>
        <v>0</v>
      </c>
      <c r="S291" s="179">
        <v>0</v>
      </c>
      <c r="T291" s="180">
        <f>S291*H291</f>
        <v>0</v>
      </c>
      <c r="U291" s="64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40" t="s">
        <v>233</v>
      </c>
      <c r="AS291" s="19"/>
      <c r="AT291" s="140" t="s">
        <v>166</v>
      </c>
      <c r="AU291" s="140" t="s">
        <v>83</v>
      </c>
      <c r="AV291" s="19"/>
      <c r="AW291" s="19"/>
      <c r="AX291" s="19"/>
      <c r="AY291" s="140" t="s">
        <v>163</v>
      </c>
      <c r="AZ291" s="19"/>
      <c r="BA291" s="19"/>
      <c r="BB291" s="19"/>
      <c r="BC291" s="19"/>
      <c r="BD291" s="19"/>
      <c r="BE291" s="181">
        <f>IF(N291="základní",J291,0)</f>
        <v>0</v>
      </c>
      <c r="BF291" s="181">
        <f>IF(N291="snížená",J291,0)</f>
        <v>0</v>
      </c>
      <c r="BG291" s="181">
        <f>IF(N291="zákl. přenesená",J291,0)</f>
        <v>0</v>
      </c>
      <c r="BH291" s="181">
        <f>IF(N291="sníž. přenesená",J291,0)</f>
        <v>0</v>
      </c>
      <c r="BI291" s="181">
        <f>IF(N291="nulová",J291,0)</f>
        <v>0</v>
      </c>
      <c r="BJ291" s="140" t="s">
        <v>81</v>
      </c>
      <c r="BK291" s="181">
        <f>ROUND(I291*H291,2)</f>
        <v>0</v>
      </c>
      <c r="BL291" s="140" t="s">
        <v>233</v>
      </c>
      <c r="BM291" s="140" t="s">
        <v>974</v>
      </c>
      <c r="BN291" s="19"/>
      <c r="BO291" s="19"/>
      <c r="BP291" s="19"/>
      <c r="BQ291" s="19"/>
      <c r="BR291" s="21"/>
    </row>
    <row r="292" spans="1:70" ht="29.85" customHeight="1" x14ac:dyDescent="0.3">
      <c r="A292" s="22"/>
      <c r="B292" s="26"/>
      <c r="C292" s="144"/>
      <c r="D292" s="182" t="s">
        <v>72</v>
      </c>
      <c r="E292" s="143" t="s">
        <v>975</v>
      </c>
      <c r="F292" s="143" t="s">
        <v>976</v>
      </c>
      <c r="G292" s="144"/>
      <c r="H292" s="144"/>
      <c r="I292" s="145"/>
      <c r="J292" s="183">
        <f>BK292</f>
        <v>0</v>
      </c>
      <c r="K292" s="184"/>
      <c r="L292" s="61"/>
      <c r="M292" s="185"/>
      <c r="N292" s="19"/>
      <c r="O292" s="19"/>
      <c r="P292" s="162">
        <f>SUM(P293:P311)</f>
        <v>0</v>
      </c>
      <c r="Q292" s="19"/>
      <c r="R292" s="162">
        <f>SUM(R293:R311)</f>
        <v>4.7980321199999993</v>
      </c>
      <c r="S292" s="19"/>
      <c r="T292" s="163">
        <f>SUM(T293:T311)</f>
        <v>0</v>
      </c>
      <c r="U292" s="64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59" t="s">
        <v>83</v>
      </c>
      <c r="AS292" s="19"/>
      <c r="AT292" s="164" t="s">
        <v>72</v>
      </c>
      <c r="AU292" s="164" t="s">
        <v>81</v>
      </c>
      <c r="AV292" s="19"/>
      <c r="AW292" s="19"/>
      <c r="AX292" s="19"/>
      <c r="AY292" s="159" t="s">
        <v>163</v>
      </c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65">
        <f>SUM(BK293:BK311)</f>
        <v>0</v>
      </c>
      <c r="BL292" s="19"/>
      <c r="BM292" s="19"/>
      <c r="BN292" s="19"/>
      <c r="BO292" s="19"/>
      <c r="BP292" s="19"/>
      <c r="BQ292" s="19"/>
      <c r="BR292" s="21"/>
    </row>
    <row r="293" spans="1:70" ht="25.5" customHeight="1" x14ac:dyDescent="0.3">
      <c r="A293" s="22"/>
      <c r="B293" s="61"/>
      <c r="C293" s="170" t="s">
        <v>977</v>
      </c>
      <c r="D293" s="170" t="s">
        <v>166</v>
      </c>
      <c r="E293" s="171" t="s">
        <v>978</v>
      </c>
      <c r="F293" s="171" t="s">
        <v>979</v>
      </c>
      <c r="G293" s="172" t="s">
        <v>269</v>
      </c>
      <c r="H293" s="173">
        <v>27.64</v>
      </c>
      <c r="I293" s="174"/>
      <c r="J293" s="175">
        <f>ROUND(I293*H293,2)</f>
        <v>0</v>
      </c>
      <c r="K293" s="176" t="s">
        <v>270</v>
      </c>
      <c r="L293" s="61"/>
      <c r="M293" s="177"/>
      <c r="N293" s="178" t="s">
        <v>44</v>
      </c>
      <c r="O293" s="19"/>
      <c r="P293" s="179">
        <f>O293*H293</f>
        <v>0</v>
      </c>
      <c r="Q293" s="179">
        <v>3.5999999999999999E-3</v>
      </c>
      <c r="R293" s="179">
        <f>Q293*H293</f>
        <v>9.9503999999999995E-2</v>
      </c>
      <c r="S293" s="179">
        <v>0</v>
      </c>
      <c r="T293" s="180">
        <f>S293*H293</f>
        <v>0</v>
      </c>
      <c r="U293" s="64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40" t="s">
        <v>233</v>
      </c>
      <c r="AS293" s="19"/>
      <c r="AT293" s="140" t="s">
        <v>166</v>
      </c>
      <c r="AU293" s="140" t="s">
        <v>83</v>
      </c>
      <c r="AV293" s="19"/>
      <c r="AW293" s="19"/>
      <c r="AX293" s="19"/>
      <c r="AY293" s="140" t="s">
        <v>163</v>
      </c>
      <c r="AZ293" s="19"/>
      <c r="BA293" s="19"/>
      <c r="BB293" s="19"/>
      <c r="BC293" s="19"/>
      <c r="BD293" s="19"/>
      <c r="BE293" s="181">
        <f>IF(N293="základní",J293,0)</f>
        <v>0</v>
      </c>
      <c r="BF293" s="181">
        <f>IF(N293="snížená",J293,0)</f>
        <v>0</v>
      </c>
      <c r="BG293" s="181">
        <f>IF(N293="zákl. přenesená",J293,0)</f>
        <v>0</v>
      </c>
      <c r="BH293" s="181">
        <f>IF(N293="sníž. přenesená",J293,0)</f>
        <v>0</v>
      </c>
      <c r="BI293" s="181">
        <f>IF(N293="nulová",J293,0)</f>
        <v>0</v>
      </c>
      <c r="BJ293" s="140" t="s">
        <v>81</v>
      </c>
      <c r="BK293" s="181">
        <f>ROUND(I293*H293,2)</f>
        <v>0</v>
      </c>
      <c r="BL293" s="140" t="s">
        <v>233</v>
      </c>
      <c r="BM293" s="140" t="s">
        <v>980</v>
      </c>
      <c r="BN293" s="19"/>
      <c r="BO293" s="19"/>
      <c r="BP293" s="19"/>
      <c r="BQ293" s="19"/>
      <c r="BR293" s="21"/>
    </row>
    <row r="294" spans="1:70" ht="81" customHeight="1" x14ac:dyDescent="0.35">
      <c r="A294" s="22"/>
      <c r="B294" s="26"/>
      <c r="C294" s="144"/>
      <c r="D294" s="207" t="s">
        <v>273</v>
      </c>
      <c r="E294" s="144"/>
      <c r="F294" s="208" t="s">
        <v>981</v>
      </c>
      <c r="G294" s="144"/>
      <c r="H294" s="144"/>
      <c r="I294" s="145"/>
      <c r="J294" s="144"/>
      <c r="K294" s="184"/>
      <c r="L294" s="61"/>
      <c r="M294" s="185"/>
      <c r="N294" s="19"/>
      <c r="O294" s="19"/>
      <c r="P294" s="19"/>
      <c r="Q294" s="19"/>
      <c r="R294" s="19"/>
      <c r="S294" s="19"/>
      <c r="T294" s="65"/>
      <c r="U294" s="64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40" t="s">
        <v>273</v>
      </c>
      <c r="AU294" s="140" t="s">
        <v>83</v>
      </c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21"/>
    </row>
    <row r="295" spans="1:70" ht="25.5" customHeight="1" x14ac:dyDescent="0.3">
      <c r="A295" s="22"/>
      <c r="B295" s="61"/>
      <c r="C295" s="195" t="s">
        <v>982</v>
      </c>
      <c r="D295" s="195" t="s">
        <v>271</v>
      </c>
      <c r="E295" s="196" t="s">
        <v>913</v>
      </c>
      <c r="F295" s="196" t="s">
        <v>914</v>
      </c>
      <c r="G295" s="197" t="s">
        <v>269</v>
      </c>
      <c r="H295" s="198">
        <v>30.404</v>
      </c>
      <c r="I295" s="199"/>
      <c r="J295" s="200">
        <f>ROUND(I295*H295,2)</f>
        <v>0</v>
      </c>
      <c r="K295" s="225"/>
      <c r="L295" s="202"/>
      <c r="M295" s="203"/>
      <c r="N295" s="204" t="s">
        <v>44</v>
      </c>
      <c r="O295" s="19"/>
      <c r="P295" s="179">
        <f>O295*H295</f>
        <v>0</v>
      </c>
      <c r="Q295" s="179">
        <v>2.0199999999999999E-2</v>
      </c>
      <c r="R295" s="179">
        <f>Q295*H295</f>
        <v>0.61416079999999995</v>
      </c>
      <c r="S295" s="179">
        <v>0</v>
      </c>
      <c r="T295" s="180">
        <f>S295*H295</f>
        <v>0</v>
      </c>
      <c r="U295" s="64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40" t="s">
        <v>325</v>
      </c>
      <c r="AS295" s="19"/>
      <c r="AT295" s="140" t="s">
        <v>271</v>
      </c>
      <c r="AU295" s="140" t="s">
        <v>83</v>
      </c>
      <c r="AV295" s="19"/>
      <c r="AW295" s="19"/>
      <c r="AX295" s="19"/>
      <c r="AY295" s="140" t="s">
        <v>163</v>
      </c>
      <c r="AZ295" s="19"/>
      <c r="BA295" s="19"/>
      <c r="BB295" s="19"/>
      <c r="BC295" s="19"/>
      <c r="BD295" s="19"/>
      <c r="BE295" s="181">
        <f>IF(N295="základní",J295,0)</f>
        <v>0</v>
      </c>
      <c r="BF295" s="181">
        <f>IF(N295="snížená",J295,0)</f>
        <v>0</v>
      </c>
      <c r="BG295" s="181">
        <f>IF(N295="zákl. přenesená",J295,0)</f>
        <v>0</v>
      </c>
      <c r="BH295" s="181">
        <f>IF(N295="sníž. přenesená",J295,0)</f>
        <v>0</v>
      </c>
      <c r="BI295" s="181">
        <f>IF(N295="nulová",J295,0)</f>
        <v>0</v>
      </c>
      <c r="BJ295" s="140" t="s">
        <v>81</v>
      </c>
      <c r="BK295" s="181">
        <f>ROUND(I295*H295,2)</f>
        <v>0</v>
      </c>
      <c r="BL295" s="140" t="s">
        <v>233</v>
      </c>
      <c r="BM295" s="140" t="s">
        <v>983</v>
      </c>
      <c r="BN295" s="19"/>
      <c r="BO295" s="19"/>
      <c r="BP295" s="19"/>
      <c r="BQ295" s="19"/>
      <c r="BR295" s="21"/>
    </row>
    <row r="296" spans="1:70" ht="27" customHeight="1" x14ac:dyDescent="0.35">
      <c r="A296" s="22"/>
      <c r="B296" s="26"/>
      <c r="C296" s="62"/>
      <c r="D296" s="205" t="s">
        <v>273</v>
      </c>
      <c r="E296" s="62"/>
      <c r="F296" s="206" t="s">
        <v>903</v>
      </c>
      <c r="G296" s="62"/>
      <c r="H296" s="62"/>
      <c r="I296" s="118"/>
      <c r="J296" s="62"/>
      <c r="K296" s="119"/>
      <c r="L296" s="61"/>
      <c r="M296" s="75"/>
      <c r="N296" s="19"/>
      <c r="O296" s="19"/>
      <c r="P296" s="19"/>
      <c r="Q296" s="19"/>
      <c r="R296" s="19"/>
      <c r="S296" s="19"/>
      <c r="T296" s="65"/>
      <c r="U296" s="64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40" t="s">
        <v>273</v>
      </c>
      <c r="AU296" s="140" t="s">
        <v>83</v>
      </c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21"/>
    </row>
    <row r="297" spans="1:70" ht="13.15" customHeight="1" x14ac:dyDescent="0.35">
      <c r="A297" s="22"/>
      <c r="B297" s="26"/>
      <c r="C297" s="59"/>
      <c r="D297" s="209" t="s">
        <v>280</v>
      </c>
      <c r="E297" s="59"/>
      <c r="F297" s="210" t="s">
        <v>984</v>
      </c>
      <c r="G297" s="59"/>
      <c r="H297" s="211">
        <v>30.404</v>
      </c>
      <c r="I297" s="116"/>
      <c r="J297" s="59"/>
      <c r="K297" s="117"/>
      <c r="L297" s="61"/>
      <c r="M297" s="169"/>
      <c r="N297" s="19"/>
      <c r="O297" s="19"/>
      <c r="P297" s="19"/>
      <c r="Q297" s="19"/>
      <c r="R297" s="19"/>
      <c r="S297" s="19"/>
      <c r="T297" s="65"/>
      <c r="U297" s="64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212" t="s">
        <v>280</v>
      </c>
      <c r="AU297" s="212" t="s">
        <v>83</v>
      </c>
      <c r="AV297" s="55" t="s">
        <v>83</v>
      </c>
      <c r="AW297" s="55" t="s">
        <v>12</v>
      </c>
      <c r="AX297" s="55" t="s">
        <v>81</v>
      </c>
      <c r="AY297" s="212" t="s">
        <v>163</v>
      </c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21"/>
    </row>
    <row r="298" spans="1:70" ht="16.5" customHeight="1" x14ac:dyDescent="0.3">
      <c r="A298" s="22"/>
      <c r="B298" s="61"/>
      <c r="C298" s="170" t="s">
        <v>985</v>
      </c>
      <c r="D298" s="170" t="s">
        <v>166</v>
      </c>
      <c r="E298" s="171" t="s">
        <v>986</v>
      </c>
      <c r="F298" s="171" t="s">
        <v>987</v>
      </c>
      <c r="G298" s="172" t="s">
        <v>269</v>
      </c>
      <c r="H298" s="173">
        <v>27.64</v>
      </c>
      <c r="I298" s="174"/>
      <c r="J298" s="175">
        <f>ROUND(I298*H298,2)</f>
        <v>0</v>
      </c>
      <c r="K298" s="176" t="s">
        <v>270</v>
      </c>
      <c r="L298" s="61"/>
      <c r="M298" s="177"/>
      <c r="N298" s="178" t="s">
        <v>44</v>
      </c>
      <c r="O298" s="19"/>
      <c r="P298" s="179">
        <f>O298*H298</f>
        <v>0</v>
      </c>
      <c r="Q298" s="179">
        <v>2.9999999999999997E-4</v>
      </c>
      <c r="R298" s="179">
        <f>Q298*H298</f>
        <v>8.291999999999999E-3</v>
      </c>
      <c r="S298" s="179">
        <v>0</v>
      </c>
      <c r="T298" s="180">
        <f>S298*H298</f>
        <v>0</v>
      </c>
      <c r="U298" s="64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40" t="s">
        <v>233</v>
      </c>
      <c r="AS298" s="19"/>
      <c r="AT298" s="140" t="s">
        <v>166</v>
      </c>
      <c r="AU298" s="140" t="s">
        <v>83</v>
      </c>
      <c r="AV298" s="19"/>
      <c r="AW298" s="19"/>
      <c r="AX298" s="19"/>
      <c r="AY298" s="140" t="s">
        <v>163</v>
      </c>
      <c r="AZ298" s="19"/>
      <c r="BA298" s="19"/>
      <c r="BB298" s="19"/>
      <c r="BC298" s="19"/>
      <c r="BD298" s="19"/>
      <c r="BE298" s="181">
        <f>IF(N298="základní",J298,0)</f>
        <v>0</v>
      </c>
      <c r="BF298" s="181">
        <f>IF(N298="snížená",J298,0)</f>
        <v>0</v>
      </c>
      <c r="BG298" s="181">
        <f>IF(N298="zákl. přenesená",J298,0)</f>
        <v>0</v>
      </c>
      <c r="BH298" s="181">
        <f>IF(N298="sníž. přenesená",J298,0)</f>
        <v>0</v>
      </c>
      <c r="BI298" s="181">
        <f>IF(N298="nulová",J298,0)</f>
        <v>0</v>
      </c>
      <c r="BJ298" s="140" t="s">
        <v>81</v>
      </c>
      <c r="BK298" s="181">
        <f>ROUND(I298*H298,2)</f>
        <v>0</v>
      </c>
      <c r="BL298" s="140" t="s">
        <v>233</v>
      </c>
      <c r="BM298" s="140" t="s">
        <v>988</v>
      </c>
      <c r="BN298" s="19"/>
      <c r="BO298" s="19"/>
      <c r="BP298" s="19"/>
      <c r="BQ298" s="19"/>
      <c r="BR298" s="21"/>
    </row>
    <row r="299" spans="1:70" ht="27" customHeight="1" x14ac:dyDescent="0.35">
      <c r="A299" s="22"/>
      <c r="B299" s="26"/>
      <c r="C299" s="144"/>
      <c r="D299" s="207" t="s">
        <v>273</v>
      </c>
      <c r="E299" s="144"/>
      <c r="F299" s="208" t="s">
        <v>680</v>
      </c>
      <c r="G299" s="144"/>
      <c r="H299" s="144"/>
      <c r="I299" s="145"/>
      <c r="J299" s="144"/>
      <c r="K299" s="184"/>
      <c r="L299" s="61"/>
      <c r="M299" s="185"/>
      <c r="N299" s="19"/>
      <c r="O299" s="19"/>
      <c r="P299" s="19"/>
      <c r="Q299" s="19"/>
      <c r="R299" s="19"/>
      <c r="S299" s="19"/>
      <c r="T299" s="65"/>
      <c r="U299" s="64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40" t="s">
        <v>273</v>
      </c>
      <c r="AU299" s="140" t="s">
        <v>83</v>
      </c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21"/>
    </row>
    <row r="300" spans="1:70" ht="25.5" customHeight="1" x14ac:dyDescent="0.3">
      <c r="A300" s="22"/>
      <c r="B300" s="61"/>
      <c r="C300" s="170" t="s">
        <v>989</v>
      </c>
      <c r="D300" s="170" t="s">
        <v>166</v>
      </c>
      <c r="E300" s="171" t="s">
        <v>990</v>
      </c>
      <c r="F300" s="171" t="s">
        <v>991</v>
      </c>
      <c r="G300" s="172" t="s">
        <v>269</v>
      </c>
      <c r="H300" s="173">
        <v>108.271</v>
      </c>
      <c r="I300" s="174"/>
      <c r="J300" s="175">
        <f>ROUND(I300*H300,2)</f>
        <v>0</v>
      </c>
      <c r="K300" s="176" t="s">
        <v>270</v>
      </c>
      <c r="L300" s="61"/>
      <c r="M300" s="177"/>
      <c r="N300" s="178" t="s">
        <v>44</v>
      </c>
      <c r="O300" s="19"/>
      <c r="P300" s="179">
        <f>O300*H300</f>
        <v>0</v>
      </c>
      <c r="Q300" s="179">
        <v>2.9499999999999999E-3</v>
      </c>
      <c r="R300" s="179">
        <f>Q300*H300</f>
        <v>0.31939944999999997</v>
      </c>
      <c r="S300" s="179">
        <v>0</v>
      </c>
      <c r="T300" s="180">
        <f>S300*H300</f>
        <v>0</v>
      </c>
      <c r="U300" s="64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40" t="s">
        <v>182</v>
      </c>
      <c r="AS300" s="19"/>
      <c r="AT300" s="140" t="s">
        <v>166</v>
      </c>
      <c r="AU300" s="140" t="s">
        <v>83</v>
      </c>
      <c r="AV300" s="19"/>
      <c r="AW300" s="19"/>
      <c r="AX300" s="19"/>
      <c r="AY300" s="140" t="s">
        <v>163</v>
      </c>
      <c r="AZ300" s="19"/>
      <c r="BA300" s="19"/>
      <c r="BB300" s="19"/>
      <c r="BC300" s="19"/>
      <c r="BD300" s="19"/>
      <c r="BE300" s="181">
        <f>IF(N300="základní",J300,0)</f>
        <v>0</v>
      </c>
      <c r="BF300" s="181">
        <f>IF(N300="snížená",J300,0)</f>
        <v>0</v>
      </c>
      <c r="BG300" s="181">
        <f>IF(N300="zákl. přenesená",J300,0)</f>
        <v>0</v>
      </c>
      <c r="BH300" s="181">
        <f>IF(N300="sníž. přenesená",J300,0)</f>
        <v>0</v>
      </c>
      <c r="BI300" s="181">
        <f>IF(N300="nulová",J300,0)</f>
        <v>0</v>
      </c>
      <c r="BJ300" s="140" t="s">
        <v>81</v>
      </c>
      <c r="BK300" s="181">
        <f>ROUND(I300*H300,2)</f>
        <v>0</v>
      </c>
      <c r="BL300" s="140" t="s">
        <v>182</v>
      </c>
      <c r="BM300" s="140" t="s">
        <v>992</v>
      </c>
      <c r="BN300" s="19"/>
      <c r="BO300" s="19"/>
      <c r="BP300" s="19"/>
      <c r="BQ300" s="19"/>
      <c r="BR300" s="21"/>
    </row>
    <row r="301" spans="1:70" ht="40.5" customHeight="1" x14ac:dyDescent="0.35">
      <c r="A301" s="22"/>
      <c r="B301" s="26"/>
      <c r="C301" s="144"/>
      <c r="D301" s="207" t="s">
        <v>273</v>
      </c>
      <c r="E301" s="144"/>
      <c r="F301" s="208" t="s">
        <v>993</v>
      </c>
      <c r="G301" s="144"/>
      <c r="H301" s="144"/>
      <c r="I301" s="145"/>
      <c r="J301" s="144"/>
      <c r="K301" s="184"/>
      <c r="L301" s="61"/>
      <c r="M301" s="185"/>
      <c r="N301" s="19"/>
      <c r="O301" s="19"/>
      <c r="P301" s="19"/>
      <c r="Q301" s="19"/>
      <c r="R301" s="19"/>
      <c r="S301" s="19"/>
      <c r="T301" s="65"/>
      <c r="U301" s="64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40" t="s">
        <v>273</v>
      </c>
      <c r="AU301" s="140" t="s">
        <v>83</v>
      </c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21"/>
    </row>
    <row r="302" spans="1:70" ht="25.5" customHeight="1" x14ac:dyDescent="0.3">
      <c r="A302" s="22"/>
      <c r="B302" s="61"/>
      <c r="C302" s="195" t="s">
        <v>994</v>
      </c>
      <c r="D302" s="195" t="s">
        <v>271</v>
      </c>
      <c r="E302" s="196" t="s">
        <v>995</v>
      </c>
      <c r="F302" s="196" t="s">
        <v>996</v>
      </c>
      <c r="G302" s="197" t="s">
        <v>269</v>
      </c>
      <c r="H302" s="198">
        <v>119.098</v>
      </c>
      <c r="I302" s="199"/>
      <c r="J302" s="200">
        <f>ROUND(I302*H302,2)</f>
        <v>0</v>
      </c>
      <c r="K302" s="225"/>
      <c r="L302" s="202"/>
      <c r="M302" s="203"/>
      <c r="N302" s="204" t="s">
        <v>44</v>
      </c>
      <c r="O302" s="19"/>
      <c r="P302" s="179">
        <f>O302*H302</f>
        <v>0</v>
      </c>
      <c r="Q302" s="179">
        <v>3.0169999999999999E-2</v>
      </c>
      <c r="R302" s="179">
        <f>Q302*H302</f>
        <v>3.5931866599999998</v>
      </c>
      <c r="S302" s="179">
        <v>0</v>
      </c>
      <c r="T302" s="180">
        <f>S302*H302</f>
        <v>0</v>
      </c>
      <c r="U302" s="64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40" t="s">
        <v>197</v>
      </c>
      <c r="AS302" s="19"/>
      <c r="AT302" s="140" t="s">
        <v>271</v>
      </c>
      <c r="AU302" s="140" t="s">
        <v>83</v>
      </c>
      <c r="AV302" s="19"/>
      <c r="AW302" s="19"/>
      <c r="AX302" s="19"/>
      <c r="AY302" s="140" t="s">
        <v>163</v>
      </c>
      <c r="AZ302" s="19"/>
      <c r="BA302" s="19"/>
      <c r="BB302" s="19"/>
      <c r="BC302" s="19"/>
      <c r="BD302" s="19"/>
      <c r="BE302" s="181">
        <f>IF(N302="základní",J302,0)</f>
        <v>0</v>
      </c>
      <c r="BF302" s="181">
        <f>IF(N302="snížená",J302,0)</f>
        <v>0</v>
      </c>
      <c r="BG302" s="181">
        <f>IF(N302="zákl. přenesená",J302,0)</f>
        <v>0</v>
      </c>
      <c r="BH302" s="181">
        <f>IF(N302="sníž. přenesená",J302,0)</f>
        <v>0</v>
      </c>
      <c r="BI302" s="181">
        <f>IF(N302="nulová",J302,0)</f>
        <v>0</v>
      </c>
      <c r="BJ302" s="140" t="s">
        <v>81</v>
      </c>
      <c r="BK302" s="181">
        <f>ROUND(I302*H302,2)</f>
        <v>0</v>
      </c>
      <c r="BL302" s="140" t="s">
        <v>182</v>
      </c>
      <c r="BM302" s="140" t="s">
        <v>997</v>
      </c>
      <c r="BN302" s="19"/>
      <c r="BO302" s="19"/>
      <c r="BP302" s="19"/>
      <c r="BQ302" s="19"/>
      <c r="BR302" s="21"/>
    </row>
    <row r="303" spans="1:70" ht="27" customHeight="1" x14ac:dyDescent="0.35">
      <c r="A303" s="22"/>
      <c r="B303" s="26"/>
      <c r="C303" s="62"/>
      <c r="D303" s="205" t="s">
        <v>273</v>
      </c>
      <c r="E303" s="62"/>
      <c r="F303" s="206" t="s">
        <v>903</v>
      </c>
      <c r="G303" s="62"/>
      <c r="H303" s="62"/>
      <c r="I303" s="118"/>
      <c r="J303" s="62"/>
      <c r="K303" s="119"/>
      <c r="L303" s="61"/>
      <c r="M303" s="75"/>
      <c r="N303" s="19"/>
      <c r="O303" s="19"/>
      <c r="P303" s="19"/>
      <c r="Q303" s="19"/>
      <c r="R303" s="19"/>
      <c r="S303" s="19"/>
      <c r="T303" s="65"/>
      <c r="U303" s="64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40" t="s">
        <v>273</v>
      </c>
      <c r="AU303" s="140" t="s">
        <v>83</v>
      </c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21"/>
    </row>
    <row r="304" spans="1:70" ht="13.15" customHeight="1" x14ac:dyDescent="0.35">
      <c r="A304" s="22"/>
      <c r="B304" s="26"/>
      <c r="C304" s="59"/>
      <c r="D304" s="209" t="s">
        <v>280</v>
      </c>
      <c r="E304" s="59"/>
      <c r="F304" s="210" t="s">
        <v>998</v>
      </c>
      <c r="G304" s="59"/>
      <c r="H304" s="211">
        <v>119.098</v>
      </c>
      <c r="I304" s="116"/>
      <c r="J304" s="59"/>
      <c r="K304" s="117"/>
      <c r="L304" s="61"/>
      <c r="M304" s="169"/>
      <c r="N304" s="19"/>
      <c r="O304" s="19"/>
      <c r="P304" s="19"/>
      <c r="Q304" s="19"/>
      <c r="R304" s="19"/>
      <c r="S304" s="19"/>
      <c r="T304" s="65"/>
      <c r="U304" s="64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212" t="s">
        <v>280</v>
      </c>
      <c r="AU304" s="212" t="s">
        <v>83</v>
      </c>
      <c r="AV304" s="55" t="s">
        <v>83</v>
      </c>
      <c r="AW304" s="55" t="s">
        <v>12</v>
      </c>
      <c r="AX304" s="55" t="s">
        <v>81</v>
      </c>
      <c r="AY304" s="212" t="s">
        <v>163</v>
      </c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21"/>
    </row>
    <row r="305" spans="1:70" ht="16.5" customHeight="1" x14ac:dyDescent="0.3">
      <c r="A305" s="22"/>
      <c r="B305" s="61"/>
      <c r="C305" s="170" t="s">
        <v>999</v>
      </c>
      <c r="D305" s="170" t="s">
        <v>166</v>
      </c>
      <c r="E305" s="171" t="s">
        <v>986</v>
      </c>
      <c r="F305" s="171" t="s">
        <v>987</v>
      </c>
      <c r="G305" s="172" t="s">
        <v>269</v>
      </c>
      <c r="H305" s="173">
        <v>108.271</v>
      </c>
      <c r="I305" s="174"/>
      <c r="J305" s="175">
        <f>ROUND(I305*H305,2)</f>
        <v>0</v>
      </c>
      <c r="K305" s="176" t="s">
        <v>270</v>
      </c>
      <c r="L305" s="61"/>
      <c r="M305" s="177"/>
      <c r="N305" s="178" t="s">
        <v>44</v>
      </c>
      <c r="O305" s="19"/>
      <c r="P305" s="179">
        <f>O305*H305</f>
        <v>0</v>
      </c>
      <c r="Q305" s="179">
        <v>2.9999999999999997E-4</v>
      </c>
      <c r="R305" s="179">
        <f>Q305*H305</f>
        <v>3.2481299999999998E-2</v>
      </c>
      <c r="S305" s="179">
        <v>0</v>
      </c>
      <c r="T305" s="180">
        <f>S305*H305</f>
        <v>0</v>
      </c>
      <c r="U305" s="64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40" t="s">
        <v>233</v>
      </c>
      <c r="AS305" s="19"/>
      <c r="AT305" s="140" t="s">
        <v>166</v>
      </c>
      <c r="AU305" s="140" t="s">
        <v>83</v>
      </c>
      <c r="AV305" s="19"/>
      <c r="AW305" s="19"/>
      <c r="AX305" s="19"/>
      <c r="AY305" s="140" t="s">
        <v>163</v>
      </c>
      <c r="AZ305" s="19"/>
      <c r="BA305" s="19"/>
      <c r="BB305" s="19"/>
      <c r="BC305" s="19"/>
      <c r="BD305" s="19"/>
      <c r="BE305" s="181">
        <f>IF(N305="základní",J305,0)</f>
        <v>0</v>
      </c>
      <c r="BF305" s="181">
        <f>IF(N305="snížená",J305,0)</f>
        <v>0</v>
      </c>
      <c r="BG305" s="181">
        <f>IF(N305="zákl. přenesená",J305,0)</f>
        <v>0</v>
      </c>
      <c r="BH305" s="181">
        <f>IF(N305="sníž. přenesená",J305,0)</f>
        <v>0</v>
      </c>
      <c r="BI305" s="181">
        <f>IF(N305="nulová",J305,0)</f>
        <v>0</v>
      </c>
      <c r="BJ305" s="140" t="s">
        <v>81</v>
      </c>
      <c r="BK305" s="181">
        <f>ROUND(I305*H305,2)</f>
        <v>0</v>
      </c>
      <c r="BL305" s="140" t="s">
        <v>233</v>
      </c>
      <c r="BM305" s="140" t="s">
        <v>1000</v>
      </c>
      <c r="BN305" s="19"/>
      <c r="BO305" s="19"/>
      <c r="BP305" s="19"/>
      <c r="BQ305" s="19"/>
      <c r="BR305" s="21"/>
    </row>
    <row r="306" spans="1:70" ht="27" customHeight="1" x14ac:dyDescent="0.35">
      <c r="A306" s="22"/>
      <c r="B306" s="26"/>
      <c r="C306" s="144"/>
      <c r="D306" s="207" t="s">
        <v>273</v>
      </c>
      <c r="E306" s="144"/>
      <c r="F306" s="208" t="s">
        <v>680</v>
      </c>
      <c r="G306" s="144"/>
      <c r="H306" s="144"/>
      <c r="I306" s="145"/>
      <c r="J306" s="144"/>
      <c r="K306" s="184"/>
      <c r="L306" s="61"/>
      <c r="M306" s="185"/>
      <c r="N306" s="19"/>
      <c r="O306" s="19"/>
      <c r="P306" s="19"/>
      <c r="Q306" s="19"/>
      <c r="R306" s="19"/>
      <c r="S306" s="19"/>
      <c r="T306" s="65"/>
      <c r="U306" s="64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40" t="s">
        <v>273</v>
      </c>
      <c r="AU306" s="140" t="s">
        <v>83</v>
      </c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21"/>
    </row>
    <row r="307" spans="1:70" ht="25.5" customHeight="1" x14ac:dyDescent="0.3">
      <c r="A307" s="22"/>
      <c r="B307" s="61"/>
      <c r="C307" s="170" t="s">
        <v>1001</v>
      </c>
      <c r="D307" s="170" t="s">
        <v>166</v>
      </c>
      <c r="E307" s="171" t="s">
        <v>1002</v>
      </c>
      <c r="F307" s="171" t="s">
        <v>1003</v>
      </c>
      <c r="G307" s="172" t="s">
        <v>269</v>
      </c>
      <c r="H307" s="173">
        <v>2.9</v>
      </c>
      <c r="I307" s="174"/>
      <c r="J307" s="175">
        <f>ROUND(I307*H307,2)</f>
        <v>0</v>
      </c>
      <c r="K307" s="176" t="s">
        <v>270</v>
      </c>
      <c r="L307" s="61"/>
      <c r="M307" s="177"/>
      <c r="N307" s="178" t="s">
        <v>44</v>
      </c>
      <c r="O307" s="19"/>
      <c r="P307" s="179">
        <f>O307*H307</f>
        <v>0</v>
      </c>
      <c r="Q307" s="179">
        <v>0</v>
      </c>
      <c r="R307" s="179">
        <f>Q307*H307</f>
        <v>0</v>
      </c>
      <c r="S307" s="179">
        <v>0</v>
      </c>
      <c r="T307" s="180">
        <f>S307*H307</f>
        <v>0</v>
      </c>
      <c r="U307" s="64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40" t="s">
        <v>182</v>
      </c>
      <c r="AS307" s="19"/>
      <c r="AT307" s="140" t="s">
        <v>166</v>
      </c>
      <c r="AU307" s="140" t="s">
        <v>83</v>
      </c>
      <c r="AV307" s="19"/>
      <c r="AW307" s="19"/>
      <c r="AX307" s="19"/>
      <c r="AY307" s="140" t="s">
        <v>163</v>
      </c>
      <c r="AZ307" s="19"/>
      <c r="BA307" s="19"/>
      <c r="BB307" s="19"/>
      <c r="BC307" s="19"/>
      <c r="BD307" s="19"/>
      <c r="BE307" s="181">
        <f>IF(N307="základní",J307,0)</f>
        <v>0</v>
      </c>
      <c r="BF307" s="181">
        <f>IF(N307="snížená",J307,0)</f>
        <v>0</v>
      </c>
      <c r="BG307" s="181">
        <f>IF(N307="zákl. přenesená",J307,0)</f>
        <v>0</v>
      </c>
      <c r="BH307" s="181">
        <f>IF(N307="sníž. přenesená",J307,0)</f>
        <v>0</v>
      </c>
      <c r="BI307" s="181">
        <f>IF(N307="nulová",J307,0)</f>
        <v>0</v>
      </c>
      <c r="BJ307" s="140" t="s">
        <v>81</v>
      </c>
      <c r="BK307" s="181">
        <f>ROUND(I307*H307,2)</f>
        <v>0</v>
      </c>
      <c r="BL307" s="140" t="s">
        <v>182</v>
      </c>
      <c r="BM307" s="140" t="s">
        <v>1004</v>
      </c>
      <c r="BN307" s="19"/>
      <c r="BO307" s="19"/>
      <c r="BP307" s="19"/>
      <c r="BQ307" s="19"/>
      <c r="BR307" s="21"/>
    </row>
    <row r="308" spans="1:70" ht="27" customHeight="1" x14ac:dyDescent="0.35">
      <c r="A308" s="22"/>
      <c r="B308" s="26"/>
      <c r="C308" s="144"/>
      <c r="D308" s="207" t="s">
        <v>273</v>
      </c>
      <c r="E308" s="144"/>
      <c r="F308" s="208" t="s">
        <v>1005</v>
      </c>
      <c r="G308" s="144"/>
      <c r="H308" s="144"/>
      <c r="I308" s="145"/>
      <c r="J308" s="144"/>
      <c r="K308" s="184"/>
      <c r="L308" s="61"/>
      <c r="M308" s="185"/>
      <c r="N308" s="19"/>
      <c r="O308" s="19"/>
      <c r="P308" s="19"/>
      <c r="Q308" s="19"/>
      <c r="R308" s="19"/>
      <c r="S308" s="19"/>
      <c r="T308" s="65"/>
      <c r="U308" s="64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40" t="s">
        <v>273</v>
      </c>
      <c r="AU308" s="140" t="s">
        <v>83</v>
      </c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21"/>
    </row>
    <row r="309" spans="1:70" ht="25.5" customHeight="1" x14ac:dyDescent="0.3">
      <c r="A309" s="22"/>
      <c r="B309" s="61"/>
      <c r="C309" s="170" t="s">
        <v>1006</v>
      </c>
      <c r="D309" s="170" t="s">
        <v>166</v>
      </c>
      <c r="E309" s="171" t="s">
        <v>1007</v>
      </c>
      <c r="F309" s="171" t="s">
        <v>1008</v>
      </c>
      <c r="G309" s="172" t="s">
        <v>269</v>
      </c>
      <c r="H309" s="173">
        <v>108.271</v>
      </c>
      <c r="I309" s="174"/>
      <c r="J309" s="175">
        <f>ROUND(I309*H309,2)</f>
        <v>0</v>
      </c>
      <c r="K309" s="176" t="s">
        <v>270</v>
      </c>
      <c r="L309" s="61"/>
      <c r="M309" s="177"/>
      <c r="N309" s="178" t="s">
        <v>44</v>
      </c>
      <c r="O309" s="19"/>
      <c r="P309" s="179">
        <f>O309*H309</f>
        <v>0</v>
      </c>
      <c r="Q309" s="179">
        <v>1.2099999999999999E-3</v>
      </c>
      <c r="R309" s="179">
        <f>Q309*H309</f>
        <v>0.13100791000000001</v>
      </c>
      <c r="S309" s="179">
        <v>0</v>
      </c>
      <c r="T309" s="180">
        <f>S309*H309</f>
        <v>0</v>
      </c>
      <c r="U309" s="64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40" t="s">
        <v>182</v>
      </c>
      <c r="AS309" s="19"/>
      <c r="AT309" s="140" t="s">
        <v>166</v>
      </c>
      <c r="AU309" s="140" t="s">
        <v>83</v>
      </c>
      <c r="AV309" s="19"/>
      <c r="AW309" s="19"/>
      <c r="AX309" s="19"/>
      <c r="AY309" s="140" t="s">
        <v>163</v>
      </c>
      <c r="AZ309" s="19"/>
      <c r="BA309" s="19"/>
      <c r="BB309" s="19"/>
      <c r="BC309" s="19"/>
      <c r="BD309" s="19"/>
      <c r="BE309" s="181">
        <f>IF(N309="základní",J309,0)</f>
        <v>0</v>
      </c>
      <c r="BF309" s="181">
        <f>IF(N309="snížená",J309,0)</f>
        <v>0</v>
      </c>
      <c r="BG309" s="181">
        <f>IF(N309="zákl. přenesená",J309,0)</f>
        <v>0</v>
      </c>
      <c r="BH309" s="181">
        <f>IF(N309="sníž. přenesená",J309,0)</f>
        <v>0</v>
      </c>
      <c r="BI309" s="181">
        <f>IF(N309="nulová",J309,0)</f>
        <v>0</v>
      </c>
      <c r="BJ309" s="140" t="s">
        <v>81</v>
      </c>
      <c r="BK309" s="181">
        <f>ROUND(I309*H309,2)</f>
        <v>0</v>
      </c>
      <c r="BL309" s="140" t="s">
        <v>182</v>
      </c>
      <c r="BM309" s="140" t="s">
        <v>1009</v>
      </c>
      <c r="BN309" s="19"/>
      <c r="BO309" s="19"/>
      <c r="BP309" s="19"/>
      <c r="BQ309" s="19"/>
      <c r="BR309" s="21"/>
    </row>
    <row r="310" spans="1:70" ht="27" customHeight="1" x14ac:dyDescent="0.35">
      <c r="A310" s="22"/>
      <c r="B310" s="26"/>
      <c r="C310" s="144"/>
      <c r="D310" s="207" t="s">
        <v>273</v>
      </c>
      <c r="E310" s="144"/>
      <c r="F310" s="208" t="s">
        <v>1010</v>
      </c>
      <c r="G310" s="144"/>
      <c r="H310" s="144"/>
      <c r="I310" s="145"/>
      <c r="J310" s="144"/>
      <c r="K310" s="184"/>
      <c r="L310" s="61"/>
      <c r="M310" s="185"/>
      <c r="N310" s="19"/>
      <c r="O310" s="19"/>
      <c r="P310" s="19"/>
      <c r="Q310" s="19"/>
      <c r="R310" s="19"/>
      <c r="S310" s="19"/>
      <c r="T310" s="65"/>
      <c r="U310" s="64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40" t="s">
        <v>273</v>
      </c>
      <c r="AU310" s="140" t="s">
        <v>83</v>
      </c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21"/>
    </row>
    <row r="311" spans="1:70" ht="38.25" customHeight="1" x14ac:dyDescent="0.3">
      <c r="A311" s="22"/>
      <c r="B311" s="61"/>
      <c r="C311" s="170" t="s">
        <v>1011</v>
      </c>
      <c r="D311" s="170" t="s">
        <v>166</v>
      </c>
      <c r="E311" s="171" t="s">
        <v>1012</v>
      </c>
      <c r="F311" s="171" t="s">
        <v>1013</v>
      </c>
      <c r="G311" s="172" t="s">
        <v>272</v>
      </c>
      <c r="H311" s="173">
        <v>4.766</v>
      </c>
      <c r="I311" s="174"/>
      <c r="J311" s="175">
        <f>ROUND(I311*H311,2)</f>
        <v>0</v>
      </c>
      <c r="K311" s="176" t="s">
        <v>270</v>
      </c>
      <c r="L311" s="61"/>
      <c r="M311" s="177"/>
      <c r="N311" s="178" t="s">
        <v>44</v>
      </c>
      <c r="O311" s="19"/>
      <c r="P311" s="179">
        <f>O311*H311</f>
        <v>0</v>
      </c>
      <c r="Q311" s="179">
        <v>0</v>
      </c>
      <c r="R311" s="179">
        <f>Q311*H311</f>
        <v>0</v>
      </c>
      <c r="S311" s="179">
        <v>0</v>
      </c>
      <c r="T311" s="180">
        <f>S311*H311</f>
        <v>0</v>
      </c>
      <c r="U311" s="64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40" t="s">
        <v>233</v>
      </c>
      <c r="AS311" s="19"/>
      <c r="AT311" s="140" t="s">
        <v>166</v>
      </c>
      <c r="AU311" s="140" t="s">
        <v>83</v>
      </c>
      <c r="AV311" s="19"/>
      <c r="AW311" s="19"/>
      <c r="AX311" s="19"/>
      <c r="AY311" s="140" t="s">
        <v>163</v>
      </c>
      <c r="AZ311" s="19"/>
      <c r="BA311" s="19"/>
      <c r="BB311" s="19"/>
      <c r="BC311" s="19"/>
      <c r="BD311" s="19"/>
      <c r="BE311" s="181">
        <f>IF(N311="základní",J311,0)</f>
        <v>0</v>
      </c>
      <c r="BF311" s="181">
        <f>IF(N311="snížená",J311,0)</f>
        <v>0</v>
      </c>
      <c r="BG311" s="181">
        <f>IF(N311="zákl. přenesená",J311,0)</f>
        <v>0</v>
      </c>
      <c r="BH311" s="181">
        <f>IF(N311="sníž. přenesená",J311,0)</f>
        <v>0</v>
      </c>
      <c r="BI311" s="181">
        <f>IF(N311="nulová",J311,0)</f>
        <v>0</v>
      </c>
      <c r="BJ311" s="140" t="s">
        <v>81</v>
      </c>
      <c r="BK311" s="181">
        <f>ROUND(I311*H311,2)</f>
        <v>0</v>
      </c>
      <c r="BL311" s="140" t="s">
        <v>233</v>
      </c>
      <c r="BM311" s="140" t="s">
        <v>1014</v>
      </c>
      <c r="BN311" s="19"/>
      <c r="BO311" s="19"/>
      <c r="BP311" s="19"/>
      <c r="BQ311" s="19"/>
      <c r="BR311" s="21"/>
    </row>
    <row r="312" spans="1:70" ht="29.85" customHeight="1" x14ac:dyDescent="0.3">
      <c r="A312" s="22"/>
      <c r="B312" s="26"/>
      <c r="C312" s="144"/>
      <c r="D312" s="182" t="s">
        <v>72</v>
      </c>
      <c r="E312" s="143" t="s">
        <v>1015</v>
      </c>
      <c r="F312" s="143" t="s">
        <v>1016</v>
      </c>
      <c r="G312" s="144"/>
      <c r="H312" s="144"/>
      <c r="I312" s="145"/>
      <c r="J312" s="183">
        <f>BK312</f>
        <v>0</v>
      </c>
      <c r="K312" s="184"/>
      <c r="L312" s="61"/>
      <c r="M312" s="185"/>
      <c r="N312" s="19"/>
      <c r="O312" s="19"/>
      <c r="P312" s="162">
        <f>SUM(P313:P324)</f>
        <v>0</v>
      </c>
      <c r="Q312" s="19"/>
      <c r="R312" s="162">
        <f>SUM(R313:R324)</f>
        <v>0.26495999999999997</v>
      </c>
      <c r="S312" s="19"/>
      <c r="T312" s="163">
        <f>SUM(T313:T324)</f>
        <v>6.4330349999999994E-2</v>
      </c>
      <c r="U312" s="64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59" t="s">
        <v>83</v>
      </c>
      <c r="AS312" s="19"/>
      <c r="AT312" s="164" t="s">
        <v>72</v>
      </c>
      <c r="AU312" s="164" t="s">
        <v>81</v>
      </c>
      <c r="AV312" s="19"/>
      <c r="AW312" s="19"/>
      <c r="AX312" s="19"/>
      <c r="AY312" s="159" t="s">
        <v>163</v>
      </c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65">
        <f>SUM(BK313:BK324)</f>
        <v>0</v>
      </c>
      <c r="BL312" s="19"/>
      <c r="BM312" s="19"/>
      <c r="BN312" s="19"/>
      <c r="BO312" s="19"/>
      <c r="BP312" s="19"/>
      <c r="BQ312" s="19"/>
      <c r="BR312" s="21"/>
    </row>
    <row r="313" spans="1:70" ht="16.5" customHeight="1" x14ac:dyDescent="0.3">
      <c r="A313" s="22"/>
      <c r="B313" s="61"/>
      <c r="C313" s="170" t="s">
        <v>1017</v>
      </c>
      <c r="D313" s="170" t="s">
        <v>166</v>
      </c>
      <c r="E313" s="171" t="s">
        <v>1018</v>
      </c>
      <c r="F313" s="171" t="s">
        <v>1019</v>
      </c>
      <c r="G313" s="172" t="s">
        <v>269</v>
      </c>
      <c r="H313" s="173">
        <v>576</v>
      </c>
      <c r="I313" s="174"/>
      <c r="J313" s="175">
        <f>ROUND(I313*H313,2)</f>
        <v>0</v>
      </c>
      <c r="K313" s="176" t="s">
        <v>270</v>
      </c>
      <c r="L313" s="61"/>
      <c r="M313" s="177"/>
      <c r="N313" s="178" t="s">
        <v>44</v>
      </c>
      <c r="O313" s="19"/>
      <c r="P313" s="179">
        <f>O313*H313</f>
        <v>0</v>
      </c>
      <c r="Q313" s="179">
        <v>0</v>
      </c>
      <c r="R313" s="179">
        <f>Q313*H313</f>
        <v>0</v>
      </c>
      <c r="S313" s="179">
        <v>0</v>
      </c>
      <c r="T313" s="180">
        <f>S313*H313</f>
        <v>0</v>
      </c>
      <c r="U313" s="64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40" t="s">
        <v>233</v>
      </c>
      <c r="AS313" s="19"/>
      <c r="AT313" s="140" t="s">
        <v>166</v>
      </c>
      <c r="AU313" s="140" t="s">
        <v>83</v>
      </c>
      <c r="AV313" s="19"/>
      <c r="AW313" s="19"/>
      <c r="AX313" s="19"/>
      <c r="AY313" s="140" t="s">
        <v>163</v>
      </c>
      <c r="AZ313" s="19"/>
      <c r="BA313" s="19"/>
      <c r="BB313" s="19"/>
      <c r="BC313" s="19"/>
      <c r="BD313" s="19"/>
      <c r="BE313" s="181">
        <f>IF(N313="základní",J313,0)</f>
        <v>0</v>
      </c>
      <c r="BF313" s="181">
        <f>IF(N313="snížená",J313,0)</f>
        <v>0</v>
      </c>
      <c r="BG313" s="181">
        <f>IF(N313="zákl. přenesená",J313,0)</f>
        <v>0</v>
      </c>
      <c r="BH313" s="181">
        <f>IF(N313="sníž. přenesená",J313,0)</f>
        <v>0</v>
      </c>
      <c r="BI313" s="181">
        <f>IF(N313="nulová",J313,0)</f>
        <v>0</v>
      </c>
      <c r="BJ313" s="140" t="s">
        <v>81</v>
      </c>
      <c r="BK313" s="181">
        <f>ROUND(I313*H313,2)</f>
        <v>0</v>
      </c>
      <c r="BL313" s="140" t="s">
        <v>233</v>
      </c>
      <c r="BM313" s="140" t="s">
        <v>1020</v>
      </c>
      <c r="BN313" s="19"/>
      <c r="BO313" s="19"/>
      <c r="BP313" s="19"/>
      <c r="BQ313" s="19"/>
      <c r="BR313" s="21"/>
    </row>
    <row r="314" spans="1:70" ht="16.5" customHeight="1" x14ac:dyDescent="0.3">
      <c r="A314" s="22"/>
      <c r="B314" s="61"/>
      <c r="C314" s="170" t="s">
        <v>1021</v>
      </c>
      <c r="D314" s="170" t="s">
        <v>166</v>
      </c>
      <c r="E314" s="171" t="s">
        <v>1022</v>
      </c>
      <c r="F314" s="171" t="s">
        <v>1023</v>
      </c>
      <c r="G314" s="172" t="s">
        <v>269</v>
      </c>
      <c r="H314" s="173">
        <v>428.86900000000003</v>
      </c>
      <c r="I314" s="174"/>
      <c r="J314" s="175">
        <f>ROUND(I314*H314,2)</f>
        <v>0</v>
      </c>
      <c r="K314" s="176" t="s">
        <v>270</v>
      </c>
      <c r="L314" s="61"/>
      <c r="M314" s="177"/>
      <c r="N314" s="178" t="s">
        <v>44</v>
      </c>
      <c r="O314" s="19"/>
      <c r="P314" s="179">
        <f>O314*H314</f>
        <v>0</v>
      </c>
      <c r="Q314" s="179">
        <v>0</v>
      </c>
      <c r="R314" s="179">
        <f>Q314*H314</f>
        <v>0</v>
      </c>
      <c r="S314" s="179">
        <v>1.4999999999999999E-4</v>
      </c>
      <c r="T314" s="180">
        <f>S314*H314</f>
        <v>6.4330349999999994E-2</v>
      </c>
      <c r="U314" s="64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40" t="s">
        <v>233</v>
      </c>
      <c r="AS314" s="19"/>
      <c r="AT314" s="140" t="s">
        <v>166</v>
      </c>
      <c r="AU314" s="140" t="s">
        <v>83</v>
      </c>
      <c r="AV314" s="19"/>
      <c r="AW314" s="19"/>
      <c r="AX314" s="19"/>
      <c r="AY314" s="140" t="s">
        <v>163</v>
      </c>
      <c r="AZ314" s="19"/>
      <c r="BA314" s="19"/>
      <c r="BB314" s="19"/>
      <c r="BC314" s="19"/>
      <c r="BD314" s="19"/>
      <c r="BE314" s="181">
        <f>IF(N314="základní",J314,0)</f>
        <v>0</v>
      </c>
      <c r="BF314" s="181">
        <f>IF(N314="snížená",J314,0)</f>
        <v>0</v>
      </c>
      <c r="BG314" s="181">
        <f>IF(N314="zákl. přenesená",J314,0)</f>
        <v>0</v>
      </c>
      <c r="BH314" s="181">
        <f>IF(N314="sníž. přenesená",J314,0)</f>
        <v>0</v>
      </c>
      <c r="BI314" s="181">
        <f>IF(N314="nulová",J314,0)</f>
        <v>0</v>
      </c>
      <c r="BJ314" s="140" t="s">
        <v>81</v>
      </c>
      <c r="BK314" s="181">
        <f>ROUND(I314*H314,2)</f>
        <v>0</v>
      </c>
      <c r="BL314" s="140" t="s">
        <v>233</v>
      </c>
      <c r="BM314" s="140" t="s">
        <v>1024</v>
      </c>
      <c r="BN314" s="19"/>
      <c r="BO314" s="19"/>
      <c r="BP314" s="19"/>
      <c r="BQ314" s="19"/>
      <c r="BR314" s="21"/>
    </row>
    <row r="315" spans="1:70" ht="27" customHeight="1" x14ac:dyDescent="0.35">
      <c r="A315" s="22"/>
      <c r="B315" s="26"/>
      <c r="C315" s="144"/>
      <c r="D315" s="207" t="s">
        <v>273</v>
      </c>
      <c r="E315" s="144"/>
      <c r="F315" s="208" t="s">
        <v>1025</v>
      </c>
      <c r="G315" s="144"/>
      <c r="H315" s="144"/>
      <c r="I315" s="145"/>
      <c r="J315" s="144"/>
      <c r="K315" s="184"/>
      <c r="L315" s="61"/>
      <c r="M315" s="185"/>
      <c r="N315" s="19"/>
      <c r="O315" s="19"/>
      <c r="P315" s="19"/>
      <c r="Q315" s="19"/>
      <c r="R315" s="19"/>
      <c r="S315" s="19"/>
      <c r="T315" s="65"/>
      <c r="U315" s="64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40" t="s">
        <v>273</v>
      </c>
      <c r="AU315" s="140" t="s">
        <v>83</v>
      </c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21"/>
    </row>
    <row r="316" spans="1:70" ht="25.5" customHeight="1" x14ac:dyDescent="0.3">
      <c r="A316" s="22"/>
      <c r="B316" s="61"/>
      <c r="C316" s="170" t="s">
        <v>1026</v>
      </c>
      <c r="D316" s="170" t="s">
        <v>166</v>
      </c>
      <c r="E316" s="171" t="s">
        <v>1027</v>
      </c>
      <c r="F316" s="171" t="s">
        <v>1028</v>
      </c>
      <c r="G316" s="172" t="s">
        <v>269</v>
      </c>
      <c r="H316" s="173">
        <v>227.3</v>
      </c>
      <c r="I316" s="174"/>
      <c r="J316" s="175">
        <f>ROUND(I316*H316,2)</f>
        <v>0</v>
      </c>
      <c r="K316" s="176" t="s">
        <v>270</v>
      </c>
      <c r="L316" s="61"/>
      <c r="M316" s="177"/>
      <c r="N316" s="178" t="s">
        <v>44</v>
      </c>
      <c r="O316" s="19"/>
      <c r="P316" s="179">
        <f>O316*H316</f>
        <v>0</v>
      </c>
      <c r="Q316" s="179">
        <v>0</v>
      </c>
      <c r="R316" s="179">
        <f>Q316*H316</f>
        <v>0</v>
      </c>
      <c r="S316" s="179">
        <v>0</v>
      </c>
      <c r="T316" s="180">
        <f>S316*H316</f>
        <v>0</v>
      </c>
      <c r="U316" s="64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40" t="s">
        <v>233</v>
      </c>
      <c r="AS316" s="19"/>
      <c r="AT316" s="140" t="s">
        <v>166</v>
      </c>
      <c r="AU316" s="140" t="s">
        <v>83</v>
      </c>
      <c r="AV316" s="19"/>
      <c r="AW316" s="19"/>
      <c r="AX316" s="19"/>
      <c r="AY316" s="140" t="s">
        <v>163</v>
      </c>
      <c r="AZ316" s="19"/>
      <c r="BA316" s="19"/>
      <c r="BB316" s="19"/>
      <c r="BC316" s="19"/>
      <c r="BD316" s="19"/>
      <c r="BE316" s="181">
        <f>IF(N316="základní",J316,0)</f>
        <v>0</v>
      </c>
      <c r="BF316" s="181">
        <f>IF(N316="snížená",J316,0)</f>
        <v>0</v>
      </c>
      <c r="BG316" s="181">
        <f>IF(N316="zákl. přenesená",J316,0)</f>
        <v>0</v>
      </c>
      <c r="BH316" s="181">
        <f>IF(N316="sníž. přenesená",J316,0)</f>
        <v>0</v>
      </c>
      <c r="BI316" s="181">
        <f>IF(N316="nulová",J316,0)</f>
        <v>0</v>
      </c>
      <c r="BJ316" s="140" t="s">
        <v>81</v>
      </c>
      <c r="BK316" s="181">
        <f>ROUND(I316*H316,2)</f>
        <v>0</v>
      </c>
      <c r="BL316" s="140" t="s">
        <v>233</v>
      </c>
      <c r="BM316" s="140" t="s">
        <v>1029</v>
      </c>
      <c r="BN316" s="19"/>
      <c r="BO316" s="19"/>
      <c r="BP316" s="19"/>
      <c r="BQ316" s="19"/>
      <c r="BR316" s="21"/>
    </row>
    <row r="317" spans="1:70" ht="16.5" customHeight="1" x14ac:dyDescent="0.3">
      <c r="A317" s="22"/>
      <c r="B317" s="61"/>
      <c r="C317" s="195" t="s">
        <v>1030</v>
      </c>
      <c r="D317" s="195" t="s">
        <v>271</v>
      </c>
      <c r="E317" s="196" t="s">
        <v>1031</v>
      </c>
      <c r="F317" s="196" t="s">
        <v>1032</v>
      </c>
      <c r="G317" s="197" t="s">
        <v>269</v>
      </c>
      <c r="H317" s="198">
        <v>238.66499999999999</v>
      </c>
      <c r="I317" s="199"/>
      <c r="J317" s="200">
        <f>ROUND(I317*H317,2)</f>
        <v>0</v>
      </c>
      <c r="K317" s="201" t="s">
        <v>270</v>
      </c>
      <c r="L317" s="202"/>
      <c r="M317" s="203"/>
      <c r="N317" s="204" t="s">
        <v>44</v>
      </c>
      <c r="O317" s="19"/>
      <c r="P317" s="179">
        <f>O317*H317</f>
        <v>0</v>
      </c>
      <c r="Q317" s="179">
        <v>0</v>
      </c>
      <c r="R317" s="179">
        <f>Q317*H317</f>
        <v>0</v>
      </c>
      <c r="S317" s="179">
        <v>0</v>
      </c>
      <c r="T317" s="180">
        <f>S317*H317</f>
        <v>0</v>
      </c>
      <c r="U317" s="64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40" t="s">
        <v>325</v>
      </c>
      <c r="AS317" s="19"/>
      <c r="AT317" s="140" t="s">
        <v>271</v>
      </c>
      <c r="AU317" s="140" t="s">
        <v>83</v>
      </c>
      <c r="AV317" s="19"/>
      <c r="AW317" s="19"/>
      <c r="AX317" s="19"/>
      <c r="AY317" s="140" t="s">
        <v>163</v>
      </c>
      <c r="AZ317" s="19"/>
      <c r="BA317" s="19"/>
      <c r="BB317" s="19"/>
      <c r="BC317" s="19"/>
      <c r="BD317" s="19"/>
      <c r="BE317" s="181">
        <f>IF(N317="základní",J317,0)</f>
        <v>0</v>
      </c>
      <c r="BF317" s="181">
        <f>IF(N317="snížená",J317,0)</f>
        <v>0</v>
      </c>
      <c r="BG317" s="181">
        <f>IF(N317="zákl. přenesená",J317,0)</f>
        <v>0</v>
      </c>
      <c r="BH317" s="181">
        <f>IF(N317="sníž. přenesená",J317,0)</f>
        <v>0</v>
      </c>
      <c r="BI317" s="181">
        <f>IF(N317="nulová",J317,0)</f>
        <v>0</v>
      </c>
      <c r="BJ317" s="140" t="s">
        <v>81</v>
      </c>
      <c r="BK317" s="181">
        <f>ROUND(I317*H317,2)</f>
        <v>0</v>
      </c>
      <c r="BL317" s="140" t="s">
        <v>233</v>
      </c>
      <c r="BM317" s="140" t="s">
        <v>1033</v>
      </c>
      <c r="BN317" s="19"/>
      <c r="BO317" s="19"/>
      <c r="BP317" s="19"/>
      <c r="BQ317" s="19"/>
      <c r="BR317" s="21"/>
    </row>
    <row r="318" spans="1:70" ht="13.15" customHeight="1" x14ac:dyDescent="0.35">
      <c r="A318" s="22"/>
      <c r="B318" s="26"/>
      <c r="C318" s="144"/>
      <c r="D318" s="207" t="s">
        <v>280</v>
      </c>
      <c r="E318" s="144"/>
      <c r="F318" s="216" t="s">
        <v>1034</v>
      </c>
      <c r="G318" s="144"/>
      <c r="H318" s="217">
        <v>238.66499999999999</v>
      </c>
      <c r="I318" s="145"/>
      <c r="J318" s="144"/>
      <c r="K318" s="184"/>
      <c r="L318" s="61"/>
      <c r="M318" s="185"/>
      <c r="N318" s="19"/>
      <c r="O318" s="19"/>
      <c r="P318" s="19"/>
      <c r="Q318" s="19"/>
      <c r="R318" s="19"/>
      <c r="S318" s="19"/>
      <c r="T318" s="65"/>
      <c r="U318" s="64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212" t="s">
        <v>280</v>
      </c>
      <c r="AU318" s="212" t="s">
        <v>83</v>
      </c>
      <c r="AV318" s="55" t="s">
        <v>83</v>
      </c>
      <c r="AW318" s="55" t="s">
        <v>12</v>
      </c>
      <c r="AX318" s="55" t="s">
        <v>81</v>
      </c>
      <c r="AY318" s="212" t="s">
        <v>163</v>
      </c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21"/>
    </row>
    <row r="319" spans="1:70" ht="25.5" customHeight="1" x14ac:dyDescent="0.3">
      <c r="A319" s="22"/>
      <c r="B319" s="61"/>
      <c r="C319" s="170" t="s">
        <v>1035</v>
      </c>
      <c r="D319" s="170" t="s">
        <v>166</v>
      </c>
      <c r="E319" s="171" t="s">
        <v>1036</v>
      </c>
      <c r="F319" s="171" t="s">
        <v>1037</v>
      </c>
      <c r="G319" s="172" t="s">
        <v>269</v>
      </c>
      <c r="H319" s="173">
        <v>174.84399999999999</v>
      </c>
      <c r="I319" s="174"/>
      <c r="J319" s="175">
        <f>ROUND(I319*H319,2)</f>
        <v>0</v>
      </c>
      <c r="K319" s="176" t="s">
        <v>270</v>
      </c>
      <c r="L319" s="61"/>
      <c r="M319" s="177"/>
      <c r="N319" s="178" t="s">
        <v>44</v>
      </c>
      <c r="O319" s="19"/>
      <c r="P319" s="179">
        <f>O319*H319</f>
        <v>0</v>
      </c>
      <c r="Q319" s="179">
        <v>0</v>
      </c>
      <c r="R319" s="179">
        <f>Q319*H319</f>
        <v>0</v>
      </c>
      <c r="S319" s="179">
        <v>0</v>
      </c>
      <c r="T319" s="180">
        <f>S319*H319</f>
        <v>0</v>
      </c>
      <c r="U319" s="64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40" t="s">
        <v>233</v>
      </c>
      <c r="AS319" s="19"/>
      <c r="AT319" s="140" t="s">
        <v>166</v>
      </c>
      <c r="AU319" s="140" t="s">
        <v>83</v>
      </c>
      <c r="AV319" s="19"/>
      <c r="AW319" s="19"/>
      <c r="AX319" s="19"/>
      <c r="AY319" s="140" t="s">
        <v>163</v>
      </c>
      <c r="AZ319" s="19"/>
      <c r="BA319" s="19"/>
      <c r="BB319" s="19"/>
      <c r="BC319" s="19"/>
      <c r="BD319" s="19"/>
      <c r="BE319" s="181">
        <f>IF(N319="základní",J319,0)</f>
        <v>0</v>
      </c>
      <c r="BF319" s="181">
        <f>IF(N319="snížená",J319,0)</f>
        <v>0</v>
      </c>
      <c r="BG319" s="181">
        <f>IF(N319="zákl. přenesená",J319,0)</f>
        <v>0</v>
      </c>
      <c r="BH319" s="181">
        <f>IF(N319="sníž. přenesená",J319,0)</f>
        <v>0</v>
      </c>
      <c r="BI319" s="181">
        <f>IF(N319="nulová",J319,0)</f>
        <v>0</v>
      </c>
      <c r="BJ319" s="140" t="s">
        <v>81</v>
      </c>
      <c r="BK319" s="181">
        <f>ROUND(I319*H319,2)</f>
        <v>0</v>
      </c>
      <c r="BL319" s="140" t="s">
        <v>233</v>
      </c>
      <c r="BM319" s="140" t="s">
        <v>1038</v>
      </c>
      <c r="BN319" s="19"/>
      <c r="BO319" s="19"/>
      <c r="BP319" s="19"/>
      <c r="BQ319" s="19"/>
      <c r="BR319" s="21"/>
    </row>
    <row r="320" spans="1:70" ht="16.5" customHeight="1" x14ac:dyDescent="0.3">
      <c r="A320" s="22"/>
      <c r="B320" s="61"/>
      <c r="C320" s="195" t="s">
        <v>1039</v>
      </c>
      <c r="D320" s="195" t="s">
        <v>271</v>
      </c>
      <c r="E320" s="196" t="s">
        <v>1031</v>
      </c>
      <c r="F320" s="196" t="s">
        <v>1032</v>
      </c>
      <c r="G320" s="197" t="s">
        <v>269</v>
      </c>
      <c r="H320" s="198">
        <v>183.58600000000001</v>
      </c>
      <c r="I320" s="199"/>
      <c r="J320" s="200">
        <f>ROUND(I320*H320,2)</f>
        <v>0</v>
      </c>
      <c r="K320" s="201" t="s">
        <v>270</v>
      </c>
      <c r="L320" s="202"/>
      <c r="M320" s="203"/>
      <c r="N320" s="204" t="s">
        <v>44</v>
      </c>
      <c r="O320" s="19"/>
      <c r="P320" s="179">
        <f>O320*H320</f>
        <v>0</v>
      </c>
      <c r="Q320" s="179">
        <v>0</v>
      </c>
      <c r="R320" s="179">
        <f>Q320*H320</f>
        <v>0</v>
      </c>
      <c r="S320" s="179">
        <v>0</v>
      </c>
      <c r="T320" s="180">
        <f>S320*H320</f>
        <v>0</v>
      </c>
      <c r="U320" s="64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40" t="s">
        <v>325</v>
      </c>
      <c r="AS320" s="19"/>
      <c r="AT320" s="140" t="s">
        <v>271</v>
      </c>
      <c r="AU320" s="140" t="s">
        <v>83</v>
      </c>
      <c r="AV320" s="19"/>
      <c r="AW320" s="19"/>
      <c r="AX320" s="19"/>
      <c r="AY320" s="140" t="s">
        <v>163</v>
      </c>
      <c r="AZ320" s="19"/>
      <c r="BA320" s="19"/>
      <c r="BB320" s="19"/>
      <c r="BC320" s="19"/>
      <c r="BD320" s="19"/>
      <c r="BE320" s="181">
        <f>IF(N320="základní",J320,0)</f>
        <v>0</v>
      </c>
      <c r="BF320" s="181">
        <f>IF(N320="snížená",J320,0)</f>
        <v>0</v>
      </c>
      <c r="BG320" s="181">
        <f>IF(N320="zákl. přenesená",J320,0)</f>
        <v>0</v>
      </c>
      <c r="BH320" s="181">
        <f>IF(N320="sníž. přenesená",J320,0)</f>
        <v>0</v>
      </c>
      <c r="BI320" s="181">
        <f>IF(N320="nulová",J320,0)</f>
        <v>0</v>
      </c>
      <c r="BJ320" s="140" t="s">
        <v>81</v>
      </c>
      <c r="BK320" s="181">
        <f>ROUND(I320*H320,2)</f>
        <v>0</v>
      </c>
      <c r="BL320" s="140" t="s">
        <v>233</v>
      </c>
      <c r="BM320" s="140" t="s">
        <v>1040</v>
      </c>
      <c r="BN320" s="19"/>
      <c r="BO320" s="19"/>
      <c r="BP320" s="19"/>
      <c r="BQ320" s="19"/>
      <c r="BR320" s="21"/>
    </row>
    <row r="321" spans="1:70" ht="13.15" customHeight="1" x14ac:dyDescent="0.35">
      <c r="A321" s="22"/>
      <c r="B321" s="26"/>
      <c r="C321" s="144"/>
      <c r="D321" s="207" t="s">
        <v>280</v>
      </c>
      <c r="E321" s="144"/>
      <c r="F321" s="216" t="s">
        <v>1041</v>
      </c>
      <c r="G321" s="144"/>
      <c r="H321" s="217">
        <v>183.58600000000001</v>
      </c>
      <c r="I321" s="145"/>
      <c r="J321" s="144"/>
      <c r="K321" s="184"/>
      <c r="L321" s="61"/>
      <c r="M321" s="185"/>
      <c r="N321" s="19"/>
      <c r="O321" s="19"/>
      <c r="P321" s="19"/>
      <c r="Q321" s="19"/>
      <c r="R321" s="19"/>
      <c r="S321" s="19"/>
      <c r="T321" s="65"/>
      <c r="U321" s="64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212" t="s">
        <v>280</v>
      </c>
      <c r="AU321" s="212" t="s">
        <v>83</v>
      </c>
      <c r="AV321" s="55" t="s">
        <v>83</v>
      </c>
      <c r="AW321" s="55" t="s">
        <v>12</v>
      </c>
      <c r="AX321" s="55" t="s">
        <v>81</v>
      </c>
      <c r="AY321" s="212" t="s">
        <v>163</v>
      </c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21"/>
    </row>
    <row r="322" spans="1:70" ht="25.5" customHeight="1" x14ac:dyDescent="0.3">
      <c r="A322" s="22"/>
      <c r="B322" s="61"/>
      <c r="C322" s="170" t="s">
        <v>1042</v>
      </c>
      <c r="D322" s="170" t="s">
        <v>166</v>
      </c>
      <c r="E322" s="171" t="s">
        <v>1043</v>
      </c>
      <c r="F322" s="171" t="s">
        <v>1044</v>
      </c>
      <c r="G322" s="172" t="s">
        <v>269</v>
      </c>
      <c r="H322" s="173">
        <v>576</v>
      </c>
      <c r="I322" s="174"/>
      <c r="J322" s="175">
        <f>ROUND(I322*H322,2)</f>
        <v>0</v>
      </c>
      <c r="K322" s="176" t="s">
        <v>270</v>
      </c>
      <c r="L322" s="61"/>
      <c r="M322" s="177"/>
      <c r="N322" s="178" t="s">
        <v>44</v>
      </c>
      <c r="O322" s="19"/>
      <c r="P322" s="179">
        <f>O322*H322</f>
        <v>0</v>
      </c>
      <c r="Q322" s="179">
        <v>2.0000000000000001E-4</v>
      </c>
      <c r="R322" s="179">
        <f>Q322*H322</f>
        <v>0.11520000000000001</v>
      </c>
      <c r="S322" s="179">
        <v>0</v>
      </c>
      <c r="T322" s="180">
        <f>S322*H322</f>
        <v>0</v>
      </c>
      <c r="U322" s="64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40" t="s">
        <v>233</v>
      </c>
      <c r="AS322" s="19"/>
      <c r="AT322" s="140" t="s">
        <v>166</v>
      </c>
      <c r="AU322" s="140" t="s">
        <v>83</v>
      </c>
      <c r="AV322" s="19"/>
      <c r="AW322" s="19"/>
      <c r="AX322" s="19"/>
      <c r="AY322" s="140" t="s">
        <v>163</v>
      </c>
      <c r="AZ322" s="19"/>
      <c r="BA322" s="19"/>
      <c r="BB322" s="19"/>
      <c r="BC322" s="19"/>
      <c r="BD322" s="19"/>
      <c r="BE322" s="181">
        <f>IF(N322="základní",J322,0)</f>
        <v>0</v>
      </c>
      <c r="BF322" s="181">
        <f>IF(N322="snížená",J322,0)</f>
        <v>0</v>
      </c>
      <c r="BG322" s="181">
        <f>IF(N322="zákl. přenesená",J322,0)</f>
        <v>0</v>
      </c>
      <c r="BH322" s="181">
        <f>IF(N322="sníž. přenesená",J322,0)</f>
        <v>0</v>
      </c>
      <c r="BI322" s="181">
        <f>IF(N322="nulová",J322,0)</f>
        <v>0</v>
      </c>
      <c r="BJ322" s="140" t="s">
        <v>81</v>
      </c>
      <c r="BK322" s="181">
        <f>ROUND(I322*H322,2)</f>
        <v>0</v>
      </c>
      <c r="BL322" s="140" t="s">
        <v>233</v>
      </c>
      <c r="BM322" s="140" t="s">
        <v>1045</v>
      </c>
      <c r="BN322" s="19"/>
      <c r="BO322" s="19"/>
      <c r="BP322" s="19"/>
      <c r="BQ322" s="19"/>
      <c r="BR322" s="21"/>
    </row>
    <row r="323" spans="1:70" ht="25.5" customHeight="1" x14ac:dyDescent="0.3">
      <c r="A323" s="22"/>
      <c r="B323" s="61"/>
      <c r="C323" s="170" t="s">
        <v>1046</v>
      </c>
      <c r="D323" s="170" t="s">
        <v>166</v>
      </c>
      <c r="E323" s="171" t="s">
        <v>1047</v>
      </c>
      <c r="F323" s="171" t="s">
        <v>1048</v>
      </c>
      <c r="G323" s="172" t="s">
        <v>269</v>
      </c>
      <c r="H323" s="173">
        <v>576</v>
      </c>
      <c r="I323" s="174"/>
      <c r="J323" s="175">
        <f>ROUND(I323*H323,2)</f>
        <v>0</v>
      </c>
      <c r="K323" s="176" t="s">
        <v>270</v>
      </c>
      <c r="L323" s="61"/>
      <c r="M323" s="177"/>
      <c r="N323" s="178" t="s">
        <v>44</v>
      </c>
      <c r="O323" s="19"/>
      <c r="P323" s="179">
        <f>O323*H323</f>
        <v>0</v>
      </c>
      <c r="Q323" s="179">
        <v>2.5999999999999998E-4</v>
      </c>
      <c r="R323" s="179">
        <f>Q323*H323</f>
        <v>0.14975999999999998</v>
      </c>
      <c r="S323" s="179">
        <v>0</v>
      </c>
      <c r="T323" s="180">
        <f>S323*H323</f>
        <v>0</v>
      </c>
      <c r="U323" s="64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40" t="s">
        <v>233</v>
      </c>
      <c r="AS323" s="19"/>
      <c r="AT323" s="140" t="s">
        <v>166</v>
      </c>
      <c r="AU323" s="140" t="s">
        <v>83</v>
      </c>
      <c r="AV323" s="19"/>
      <c r="AW323" s="19"/>
      <c r="AX323" s="19"/>
      <c r="AY323" s="140" t="s">
        <v>163</v>
      </c>
      <c r="AZ323" s="19"/>
      <c r="BA323" s="19"/>
      <c r="BB323" s="19"/>
      <c r="BC323" s="19"/>
      <c r="BD323" s="19"/>
      <c r="BE323" s="181">
        <f>IF(N323="základní",J323,0)</f>
        <v>0</v>
      </c>
      <c r="BF323" s="181">
        <f>IF(N323="snížená",J323,0)</f>
        <v>0</v>
      </c>
      <c r="BG323" s="181">
        <f>IF(N323="zákl. přenesená",J323,0)</f>
        <v>0</v>
      </c>
      <c r="BH323" s="181">
        <f>IF(N323="sníž. přenesená",J323,0)</f>
        <v>0</v>
      </c>
      <c r="BI323" s="181">
        <f>IF(N323="nulová",J323,0)</f>
        <v>0</v>
      </c>
      <c r="BJ323" s="140" t="s">
        <v>81</v>
      </c>
      <c r="BK323" s="181">
        <f>ROUND(I323*H323,2)</f>
        <v>0</v>
      </c>
      <c r="BL323" s="140" t="s">
        <v>233</v>
      </c>
      <c r="BM323" s="140" t="s">
        <v>1049</v>
      </c>
      <c r="BN323" s="19"/>
      <c r="BO323" s="19"/>
      <c r="BP323" s="19"/>
      <c r="BQ323" s="19"/>
      <c r="BR323" s="21"/>
    </row>
    <row r="324" spans="1:70" ht="40.5" customHeight="1" x14ac:dyDescent="0.35">
      <c r="A324" s="22"/>
      <c r="B324" s="26"/>
      <c r="C324" s="62"/>
      <c r="D324" s="205" t="s">
        <v>273</v>
      </c>
      <c r="E324" s="62"/>
      <c r="F324" s="206" t="s">
        <v>2652</v>
      </c>
      <c r="G324" s="62"/>
      <c r="H324" s="62"/>
      <c r="I324" s="118"/>
      <c r="J324" s="62"/>
      <c r="K324" s="119"/>
      <c r="L324" s="61"/>
      <c r="M324" s="185"/>
      <c r="N324" s="59"/>
      <c r="O324" s="59"/>
      <c r="P324" s="59"/>
      <c r="Q324" s="59"/>
      <c r="R324" s="59"/>
      <c r="S324" s="59"/>
      <c r="T324" s="67"/>
      <c r="U324" s="64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40" t="s">
        <v>273</v>
      </c>
      <c r="AU324" s="140" t="s">
        <v>83</v>
      </c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21"/>
    </row>
    <row r="325" spans="1:70" ht="7.9" customHeight="1" x14ac:dyDescent="0.3">
      <c r="A325" s="101"/>
      <c r="B325" s="51"/>
      <c r="C325" s="18"/>
      <c r="D325" s="18"/>
      <c r="E325" s="18"/>
      <c r="F325" s="18"/>
      <c r="G325" s="18"/>
      <c r="H325" s="18"/>
      <c r="I325" s="110"/>
      <c r="J325" s="18"/>
      <c r="K325" s="52"/>
      <c r="L325" s="102"/>
      <c r="M325" s="192"/>
      <c r="N325" s="192"/>
      <c r="O325" s="192"/>
      <c r="P325" s="192"/>
      <c r="Q325" s="192"/>
      <c r="R325" s="192"/>
      <c r="S325" s="192"/>
      <c r="T325" s="192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4"/>
    </row>
  </sheetData>
  <mergeCells count="13">
    <mergeCell ref="E92:H92"/>
    <mergeCell ref="G1:H1"/>
    <mergeCell ref="L2:V2"/>
    <mergeCell ref="E49:H49"/>
    <mergeCell ref="E51:H51"/>
    <mergeCell ref="J55:J56"/>
    <mergeCell ref="E88:H88"/>
    <mergeCell ref="E90:H90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34"/>
  <sheetViews>
    <sheetView showGridLines="0" topLeftCell="A330" workbookViewId="0">
      <selection activeCell="G342" sqref="G342"/>
    </sheetView>
  </sheetViews>
  <sheetFormatPr defaultColWidth="9.33203125" defaultRowHeight="13.5" customHeight="1" x14ac:dyDescent="0.3"/>
  <cols>
    <col min="1" max="1" width="8.33203125" style="232" customWidth="1"/>
    <col min="2" max="2" width="2" style="232" customWidth="1"/>
    <col min="3" max="4" width="4.33203125" style="232" customWidth="1"/>
    <col min="5" max="5" width="17.33203125" style="232" customWidth="1"/>
    <col min="6" max="6" width="75" style="232" customWidth="1"/>
    <col min="7" max="7" width="8.6640625" style="232" customWidth="1"/>
    <col min="8" max="8" width="11.33203125" style="232" customWidth="1"/>
    <col min="9" max="9" width="12.6640625" style="232" customWidth="1"/>
    <col min="10" max="10" width="23.5" style="232" customWidth="1"/>
    <col min="11" max="11" width="23" style="232" customWidth="1"/>
    <col min="12" max="18" width="9.33203125" style="232" customWidth="1"/>
    <col min="19" max="19" width="8.33203125" style="232" customWidth="1"/>
    <col min="20" max="20" width="29.6640625" style="232" customWidth="1"/>
    <col min="21" max="21" width="16.33203125" style="232" customWidth="1"/>
    <col min="22" max="22" width="12.33203125" style="232" customWidth="1"/>
    <col min="23" max="23" width="16.33203125" style="232" customWidth="1"/>
    <col min="24" max="24" width="12.33203125" style="232" customWidth="1"/>
    <col min="25" max="25" width="15" style="232" customWidth="1"/>
    <col min="26" max="26" width="11" style="232" customWidth="1"/>
    <col min="27" max="27" width="15" style="232" customWidth="1"/>
    <col min="28" max="28" width="16.33203125" style="232" customWidth="1"/>
    <col min="29" max="29" width="11" style="232" customWidth="1"/>
    <col min="30" max="30" width="15" style="232" customWidth="1"/>
    <col min="31" max="31" width="16.33203125" style="232" customWidth="1"/>
    <col min="32" max="43" width="9.33203125" style="232" customWidth="1"/>
    <col min="44" max="65" width="9.33203125" style="232" hidden="1" customWidth="1"/>
    <col min="66" max="71" width="9.33203125" style="232" customWidth="1"/>
    <col min="72" max="16384" width="9.33203125" style="232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109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262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1050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ROUND(J91,2)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ROUND(SUM(BE91:BE333),2)</f>
        <v>0</v>
      </c>
      <c r="G32" s="19"/>
      <c r="H32" s="19"/>
      <c r="I32" s="124">
        <v>0.21</v>
      </c>
      <c r="J32" s="123">
        <f>ROUND(ROUND((SUM(BE91:BE333)),2)*I32,2)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ROUND(SUM(BF91:BF333),2)</f>
        <v>0</v>
      </c>
      <c r="G33" s="19"/>
      <c r="H33" s="19"/>
      <c r="I33" s="124">
        <v>0.15</v>
      </c>
      <c r="J33" s="123">
        <f>ROUND(ROUND((SUM(BF91:BF333)),2)*I33,2)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ROUND(SUM(BG91:BG333),2)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ROUND(SUM(BH91:BH333),2)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ROUND(SUM(BI91:BI333),2)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262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08 - Výrobky PSV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J91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264</v>
      </c>
      <c r="E61" s="59"/>
      <c r="F61" s="59"/>
      <c r="G61" s="59"/>
      <c r="H61" s="59"/>
      <c r="I61" s="116"/>
      <c r="J61" s="142">
        <f>J92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393</v>
      </c>
      <c r="E62" s="144"/>
      <c r="F62" s="144"/>
      <c r="G62" s="144"/>
      <c r="H62" s="144"/>
      <c r="I62" s="145"/>
      <c r="J62" s="146">
        <f>J93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24.95" customHeight="1" x14ac:dyDescent="0.35">
      <c r="A63" s="22"/>
      <c r="B63" s="26"/>
      <c r="C63" s="19"/>
      <c r="D63" s="219" t="s">
        <v>313</v>
      </c>
      <c r="E63" s="144"/>
      <c r="F63" s="144"/>
      <c r="G63" s="144"/>
      <c r="H63" s="144"/>
      <c r="I63" s="145"/>
      <c r="J63" s="146">
        <f>J95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19.899999999999999" customHeight="1" x14ac:dyDescent="0.3">
      <c r="A64" s="22"/>
      <c r="B64" s="26"/>
      <c r="C64" s="19"/>
      <c r="D64" s="143" t="s">
        <v>1051</v>
      </c>
      <c r="E64" s="144"/>
      <c r="F64" s="144"/>
      <c r="G64" s="144"/>
      <c r="H64" s="144"/>
      <c r="I64" s="145"/>
      <c r="J64" s="146">
        <f>J96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9.899999999999999" customHeight="1" x14ac:dyDescent="0.3">
      <c r="A65" s="22"/>
      <c r="B65" s="26"/>
      <c r="C65" s="19"/>
      <c r="D65" s="143" t="s">
        <v>636</v>
      </c>
      <c r="E65" s="144"/>
      <c r="F65" s="144"/>
      <c r="G65" s="144"/>
      <c r="H65" s="144"/>
      <c r="I65" s="145"/>
      <c r="J65" s="146">
        <f>J106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9.899999999999999" customHeight="1" x14ac:dyDescent="0.3">
      <c r="A66" s="22"/>
      <c r="B66" s="26"/>
      <c r="C66" s="19"/>
      <c r="D66" s="143" t="s">
        <v>395</v>
      </c>
      <c r="E66" s="144"/>
      <c r="F66" s="144"/>
      <c r="G66" s="144"/>
      <c r="H66" s="144"/>
      <c r="I66" s="145"/>
      <c r="J66" s="146">
        <f>J145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9.899999999999999" customHeight="1" x14ac:dyDescent="0.3">
      <c r="A67" s="22"/>
      <c r="B67" s="26"/>
      <c r="C67" s="19"/>
      <c r="D67" s="143" t="s">
        <v>1052</v>
      </c>
      <c r="E67" s="144"/>
      <c r="F67" s="144"/>
      <c r="G67" s="144"/>
      <c r="H67" s="144"/>
      <c r="I67" s="145"/>
      <c r="J67" s="146">
        <f>J187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9.899999999999999" customHeight="1" x14ac:dyDescent="0.3">
      <c r="A68" s="22"/>
      <c r="B68" s="26"/>
      <c r="C68" s="19"/>
      <c r="D68" s="143" t="s">
        <v>2543</v>
      </c>
      <c r="E68" s="144"/>
      <c r="F68" s="144"/>
      <c r="G68" s="144"/>
      <c r="H68" s="144"/>
      <c r="I68" s="145"/>
      <c r="J68" s="146">
        <f>J248</f>
        <v>0</v>
      </c>
      <c r="K68" s="345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19.899999999999999" customHeight="1" x14ac:dyDescent="0.3">
      <c r="A69" s="22"/>
      <c r="B69" s="26"/>
      <c r="C69" s="19"/>
      <c r="D69" s="143" t="s">
        <v>1053</v>
      </c>
      <c r="E69" s="144"/>
      <c r="F69" s="144"/>
      <c r="G69" s="144"/>
      <c r="H69" s="144"/>
      <c r="I69" s="145"/>
      <c r="J69" s="146">
        <f>J289</f>
        <v>0</v>
      </c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21.75" customHeight="1" x14ac:dyDescent="0.3">
      <c r="A70" s="22"/>
      <c r="B70" s="26"/>
      <c r="C70" s="19"/>
      <c r="D70" s="62"/>
      <c r="E70" s="62"/>
      <c r="F70" s="62"/>
      <c r="G70" s="62"/>
      <c r="H70" s="62"/>
      <c r="I70" s="118"/>
      <c r="J70" s="62"/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7.9" customHeight="1" x14ac:dyDescent="0.3">
      <c r="A71" s="22"/>
      <c r="B71" s="51"/>
      <c r="C71" s="18"/>
      <c r="D71" s="18"/>
      <c r="E71" s="18"/>
      <c r="F71" s="18"/>
      <c r="G71" s="18"/>
      <c r="H71" s="18"/>
      <c r="I71" s="110"/>
      <c r="J71" s="18"/>
      <c r="K71" s="52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3.5" customHeight="1" x14ac:dyDescent="0.3">
      <c r="A72" s="17"/>
      <c r="B72" s="24"/>
      <c r="C72" s="24"/>
      <c r="D72" s="24"/>
      <c r="E72" s="24"/>
      <c r="F72" s="24"/>
      <c r="G72" s="24"/>
      <c r="H72" s="24"/>
      <c r="I72" s="111"/>
      <c r="J72" s="24"/>
      <c r="K72" s="24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3.5" customHeight="1" x14ac:dyDescent="0.3">
      <c r="A73" s="17"/>
      <c r="B73" s="19"/>
      <c r="C73" s="19"/>
      <c r="D73" s="19"/>
      <c r="E73" s="19"/>
      <c r="F73" s="19"/>
      <c r="G73" s="19"/>
      <c r="H73" s="19"/>
      <c r="I73" s="112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3.5" customHeight="1" x14ac:dyDescent="0.3">
      <c r="A74" s="17"/>
      <c r="B74" s="18"/>
      <c r="C74" s="18"/>
      <c r="D74" s="18"/>
      <c r="E74" s="18"/>
      <c r="F74" s="18"/>
      <c r="G74" s="18"/>
      <c r="H74" s="18"/>
      <c r="I74" s="110"/>
      <c r="J74" s="18"/>
      <c r="K74" s="18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7.9" customHeight="1" x14ac:dyDescent="0.3">
      <c r="A75" s="22"/>
      <c r="B75" s="23"/>
      <c r="C75" s="24"/>
      <c r="D75" s="24"/>
      <c r="E75" s="24"/>
      <c r="F75" s="24"/>
      <c r="G75" s="24"/>
      <c r="H75" s="24"/>
      <c r="I75" s="111"/>
      <c r="J75" s="24"/>
      <c r="K75" s="25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36.950000000000003" customHeight="1" x14ac:dyDescent="0.35">
      <c r="A76" s="22"/>
      <c r="B76" s="26"/>
      <c r="C76" s="53" t="s">
        <v>147</v>
      </c>
      <c r="D76" s="19"/>
      <c r="E76" s="19"/>
      <c r="F76" s="19"/>
      <c r="G76" s="19"/>
      <c r="H76" s="19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7.9" customHeight="1" x14ac:dyDescent="0.3">
      <c r="A77" s="22"/>
      <c r="B77" s="26"/>
      <c r="C77" s="19"/>
      <c r="D77" s="19"/>
      <c r="E77" s="19"/>
      <c r="F77" s="19"/>
      <c r="G77" s="19"/>
      <c r="H77" s="19"/>
      <c r="I77" s="112"/>
      <c r="J77" s="19"/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4.45" customHeight="1" x14ac:dyDescent="0.35">
      <c r="A78" s="22"/>
      <c r="B78" s="26"/>
      <c r="C78" s="54" t="s">
        <v>24</v>
      </c>
      <c r="D78" s="19"/>
      <c r="E78" s="19"/>
      <c r="F78" s="19"/>
      <c r="G78" s="19"/>
      <c r="H78" s="19"/>
      <c r="I78" s="112"/>
      <c r="J78" s="19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16.5" customHeight="1" x14ac:dyDescent="0.35">
      <c r="A79" s="22"/>
      <c r="B79" s="26"/>
      <c r="C79" s="19"/>
      <c r="D79" s="19"/>
      <c r="E79" s="428" t="str">
        <f>E7</f>
        <v>Novostavba víceúčelového objektu (dostavba objektu)</v>
      </c>
      <c r="F79" s="429"/>
      <c r="G79" s="429"/>
      <c r="H79" s="42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5" customHeight="1" x14ac:dyDescent="0.3">
      <c r="A80" s="22"/>
      <c r="B80" s="26"/>
      <c r="C80" s="34" t="s">
        <v>132</v>
      </c>
      <c r="D80" s="19"/>
      <c r="E80" s="19"/>
      <c r="F80" s="19"/>
      <c r="G80" s="19"/>
      <c r="H80" s="19"/>
      <c r="I80" s="112"/>
      <c r="J80" s="19"/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6.5" customHeight="1" x14ac:dyDescent="0.3">
      <c r="A81" s="22"/>
      <c r="B81" s="26"/>
      <c r="C81" s="19"/>
      <c r="D81" s="19"/>
      <c r="E81" s="428" t="s">
        <v>262</v>
      </c>
      <c r="F81" s="377"/>
      <c r="G81" s="377"/>
      <c r="H81" s="377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4.45" customHeight="1" x14ac:dyDescent="0.35">
      <c r="A82" s="22"/>
      <c r="B82" s="26"/>
      <c r="C82" s="54" t="s">
        <v>263</v>
      </c>
      <c r="D82" s="19"/>
      <c r="E82" s="19"/>
      <c r="F82" s="19"/>
      <c r="G82" s="19"/>
      <c r="H82" s="19"/>
      <c r="I82" s="112"/>
      <c r="J82" s="19"/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17.25" customHeight="1" x14ac:dyDescent="0.3">
      <c r="A83" s="22"/>
      <c r="B83" s="26"/>
      <c r="C83" s="19"/>
      <c r="D83" s="19"/>
      <c r="E83" s="391" t="str">
        <f>E11</f>
        <v>08 - Výrobky PSV</v>
      </c>
      <c r="F83" s="377"/>
      <c r="G83" s="377"/>
      <c r="H83" s="377"/>
      <c r="I83" s="112"/>
      <c r="J83" s="19"/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7.9" customHeight="1" x14ac:dyDescent="0.3">
      <c r="A84" s="22"/>
      <c r="B84" s="26"/>
      <c r="C84" s="19"/>
      <c r="D84" s="19"/>
      <c r="E84" s="19"/>
      <c r="F84" s="19"/>
      <c r="G84" s="19"/>
      <c r="H84" s="19"/>
      <c r="I84" s="112"/>
      <c r="J84" s="19"/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18" customHeight="1" x14ac:dyDescent="0.35">
      <c r="A85" s="22"/>
      <c r="B85" s="26"/>
      <c r="C85" s="54" t="s">
        <v>27</v>
      </c>
      <c r="D85" s="19"/>
      <c r="E85" s="19"/>
      <c r="F85" s="115" t="str">
        <f>F14</f>
        <v>ulice L. Zápotockého a Klikorkova</v>
      </c>
      <c r="G85" s="19"/>
      <c r="H85" s="19"/>
      <c r="I85" s="114" t="s">
        <v>29</v>
      </c>
      <c r="J85" s="58">
        <f>IF(J14="","",J14)</f>
        <v>44136</v>
      </c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7.9" customHeight="1" x14ac:dyDescent="0.3">
      <c r="A86" s="22"/>
      <c r="B86" s="26"/>
      <c r="C86" s="19"/>
      <c r="D86" s="19"/>
      <c r="E86" s="19"/>
      <c r="F86" s="19"/>
      <c r="G86" s="19"/>
      <c r="H86" s="19"/>
      <c r="I86" s="112"/>
      <c r="J86" s="19"/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5" customHeight="1" x14ac:dyDescent="0.35">
      <c r="A87" s="22"/>
      <c r="B87" s="26"/>
      <c r="C87" s="54" t="s">
        <v>30</v>
      </c>
      <c r="D87" s="19"/>
      <c r="E87" s="19"/>
      <c r="F87" s="115" t="str">
        <f>E17</f>
        <v>Qarta architektura, s.r.o., Jindřišská 17, Praha 1</v>
      </c>
      <c r="G87" s="19"/>
      <c r="H87" s="19"/>
      <c r="I87" s="114" t="s">
        <v>36</v>
      </c>
      <c r="J87" s="115" t="str">
        <f>E23</f>
        <v>Qarta architektura, s.r.o., Jindřišská 17, Praha 1</v>
      </c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4.45" customHeight="1" x14ac:dyDescent="0.35">
      <c r="A88" s="22"/>
      <c r="B88" s="26"/>
      <c r="C88" s="54" t="s">
        <v>35</v>
      </c>
      <c r="D88" s="19"/>
      <c r="E88" s="19"/>
      <c r="F88" s="115" t="str">
        <f>IF(E20="","",E20)</f>
        <v/>
      </c>
      <c r="G88" s="19"/>
      <c r="H88" s="19"/>
      <c r="I88" s="112"/>
      <c r="J88" s="19"/>
      <c r="K88" s="28"/>
      <c r="L88" s="26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10.35" customHeight="1" x14ac:dyDescent="0.3">
      <c r="A89" s="22"/>
      <c r="B89" s="26"/>
      <c r="C89" s="59"/>
      <c r="D89" s="59"/>
      <c r="E89" s="59"/>
      <c r="F89" s="59"/>
      <c r="G89" s="59"/>
      <c r="H89" s="59"/>
      <c r="I89" s="116"/>
      <c r="J89" s="59"/>
      <c r="K89" s="117"/>
      <c r="L89" s="26"/>
      <c r="M89" s="59"/>
      <c r="N89" s="59"/>
      <c r="O89" s="59"/>
      <c r="P89" s="59"/>
      <c r="Q89" s="59"/>
      <c r="R89" s="59"/>
      <c r="S89" s="59"/>
      <c r="T89" s="5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29.25" customHeight="1" x14ac:dyDescent="0.35">
      <c r="A90" s="22"/>
      <c r="B90" s="61"/>
      <c r="C90" s="147" t="s">
        <v>148</v>
      </c>
      <c r="D90" s="148" t="s">
        <v>58</v>
      </c>
      <c r="E90" s="148" t="s">
        <v>54</v>
      </c>
      <c r="F90" s="148" t="s">
        <v>149</v>
      </c>
      <c r="G90" s="148" t="s">
        <v>150</v>
      </c>
      <c r="H90" s="148" t="s">
        <v>151</v>
      </c>
      <c r="I90" s="148" t="s">
        <v>152</v>
      </c>
      <c r="J90" s="148" t="s">
        <v>137</v>
      </c>
      <c r="K90" s="149" t="s">
        <v>153</v>
      </c>
      <c r="L90" s="61"/>
      <c r="M90" s="150" t="s">
        <v>154</v>
      </c>
      <c r="N90" s="151" t="s">
        <v>43</v>
      </c>
      <c r="O90" s="151" t="s">
        <v>155</v>
      </c>
      <c r="P90" s="151" t="s">
        <v>156</v>
      </c>
      <c r="Q90" s="152" t="s">
        <v>157</v>
      </c>
      <c r="R90" s="152" t="s">
        <v>158</v>
      </c>
      <c r="S90" s="151" t="s">
        <v>159</v>
      </c>
      <c r="T90" s="153" t="s">
        <v>160</v>
      </c>
      <c r="U90" s="64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1"/>
    </row>
    <row r="91" spans="1:70" ht="29.25" customHeight="1" x14ac:dyDescent="0.35">
      <c r="A91" s="22"/>
      <c r="B91" s="26"/>
      <c r="C91" s="154" t="s">
        <v>138</v>
      </c>
      <c r="D91" s="62"/>
      <c r="E91" s="62"/>
      <c r="F91" s="62"/>
      <c r="G91" s="62"/>
      <c r="H91" s="62"/>
      <c r="I91" s="118"/>
      <c r="J91" s="155">
        <f>J92+J95</f>
        <v>0</v>
      </c>
      <c r="K91" s="119"/>
      <c r="L91" s="61"/>
      <c r="M91" s="75"/>
      <c r="N91" s="62"/>
      <c r="O91" s="62"/>
      <c r="P91" s="156">
        <f>P92+P95</f>
        <v>0</v>
      </c>
      <c r="Q91" s="62"/>
      <c r="R91" s="156">
        <f>R92+R95</f>
        <v>0.1949119</v>
      </c>
      <c r="S91" s="62"/>
      <c r="T91" s="157">
        <f>T92+T95</f>
        <v>0</v>
      </c>
      <c r="U91" s="64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40" t="s">
        <v>72</v>
      </c>
      <c r="AU91" s="140" t="s">
        <v>139</v>
      </c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58">
        <f>BK92+BK95</f>
        <v>0</v>
      </c>
      <c r="BL91" s="19"/>
      <c r="BM91" s="19"/>
      <c r="BN91" s="19"/>
      <c r="BO91" s="19"/>
      <c r="BP91" s="19"/>
      <c r="BQ91" s="19"/>
      <c r="BR91" s="21"/>
    </row>
    <row r="92" spans="1:70" ht="37.35" customHeight="1" x14ac:dyDescent="0.35">
      <c r="A92" s="22"/>
      <c r="B92" s="26"/>
      <c r="C92" s="19"/>
      <c r="D92" s="159" t="s">
        <v>72</v>
      </c>
      <c r="E92" s="160" t="s">
        <v>266</v>
      </c>
      <c r="F92" s="160" t="s">
        <v>267</v>
      </c>
      <c r="G92" s="19"/>
      <c r="H92" s="19"/>
      <c r="I92" s="112"/>
      <c r="J92" s="161">
        <f>BK92</f>
        <v>0</v>
      </c>
      <c r="K92" s="28"/>
      <c r="L92" s="61"/>
      <c r="M92" s="64"/>
      <c r="N92" s="19"/>
      <c r="O92" s="19"/>
      <c r="P92" s="162">
        <f>P93</f>
        <v>0</v>
      </c>
      <c r="Q92" s="19"/>
      <c r="R92" s="162">
        <f>R93</f>
        <v>0</v>
      </c>
      <c r="S92" s="19"/>
      <c r="T92" s="163">
        <f>T93</f>
        <v>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59" t="s">
        <v>81</v>
      </c>
      <c r="AS92" s="19"/>
      <c r="AT92" s="164" t="s">
        <v>72</v>
      </c>
      <c r="AU92" s="164" t="s">
        <v>73</v>
      </c>
      <c r="AV92" s="19"/>
      <c r="AW92" s="19"/>
      <c r="AX92" s="19"/>
      <c r="AY92" s="159" t="s">
        <v>163</v>
      </c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65">
        <f>BK93</f>
        <v>0</v>
      </c>
      <c r="BL92" s="19"/>
      <c r="BM92" s="19"/>
      <c r="BN92" s="19"/>
      <c r="BO92" s="19"/>
      <c r="BP92" s="19"/>
      <c r="BQ92" s="19"/>
      <c r="BR92" s="21"/>
    </row>
    <row r="93" spans="1:70" ht="19.899999999999999" customHeight="1" x14ac:dyDescent="0.3">
      <c r="A93" s="22"/>
      <c r="B93" s="26"/>
      <c r="C93" s="59"/>
      <c r="D93" s="166" t="s">
        <v>72</v>
      </c>
      <c r="E93" s="167" t="s">
        <v>401</v>
      </c>
      <c r="F93" s="167" t="s">
        <v>402</v>
      </c>
      <c r="G93" s="59"/>
      <c r="H93" s="59"/>
      <c r="I93" s="116"/>
      <c r="J93" s="168">
        <f>BK93</f>
        <v>0</v>
      </c>
      <c r="K93" s="117"/>
      <c r="L93" s="61"/>
      <c r="M93" s="169"/>
      <c r="N93" s="19"/>
      <c r="O93" s="19"/>
      <c r="P93" s="162">
        <f>P94</f>
        <v>0</v>
      </c>
      <c r="Q93" s="19"/>
      <c r="R93" s="162">
        <f>R94</f>
        <v>0</v>
      </c>
      <c r="S93" s="19"/>
      <c r="T93" s="163">
        <f>T94</f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59" t="s">
        <v>81</v>
      </c>
      <c r="AS93" s="19"/>
      <c r="AT93" s="164" t="s">
        <v>72</v>
      </c>
      <c r="AU93" s="164" t="s">
        <v>81</v>
      </c>
      <c r="AV93" s="19"/>
      <c r="AW93" s="19"/>
      <c r="AX93" s="19"/>
      <c r="AY93" s="159" t="s">
        <v>163</v>
      </c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65">
        <f>BK94</f>
        <v>0</v>
      </c>
      <c r="BL93" s="19"/>
      <c r="BM93" s="19"/>
      <c r="BN93" s="19"/>
      <c r="BO93" s="19"/>
      <c r="BP93" s="19"/>
      <c r="BQ93" s="19"/>
      <c r="BR93" s="21"/>
    </row>
    <row r="94" spans="1:70" ht="25.5" customHeight="1" x14ac:dyDescent="0.3">
      <c r="A94" s="22"/>
      <c r="B94" s="61"/>
      <c r="C94" s="170" t="s">
        <v>81</v>
      </c>
      <c r="D94" s="170" t="s">
        <v>166</v>
      </c>
      <c r="E94" s="171" t="s">
        <v>1054</v>
      </c>
      <c r="F94" s="171" t="s">
        <v>1055</v>
      </c>
      <c r="G94" s="172" t="s">
        <v>268</v>
      </c>
      <c r="H94" s="173">
        <v>1</v>
      </c>
      <c r="I94" s="174"/>
      <c r="J94" s="175">
        <f>ROUND(I94*H94,2)</f>
        <v>0</v>
      </c>
      <c r="K94" s="194"/>
      <c r="L94" s="61"/>
      <c r="M94" s="177"/>
      <c r="N94" s="178" t="s">
        <v>44</v>
      </c>
      <c r="O94" s="19"/>
      <c r="P94" s="179">
        <f>O94*H94</f>
        <v>0</v>
      </c>
      <c r="Q94" s="179">
        <v>0</v>
      </c>
      <c r="R94" s="179">
        <f>Q94*H94</f>
        <v>0</v>
      </c>
      <c r="S94" s="179">
        <v>0</v>
      </c>
      <c r="T94" s="180">
        <f>S94*H94</f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40" t="s">
        <v>182</v>
      </c>
      <c r="AS94" s="19"/>
      <c r="AT94" s="140" t="s">
        <v>166</v>
      </c>
      <c r="AU94" s="140" t="s">
        <v>83</v>
      </c>
      <c r="AV94" s="19"/>
      <c r="AW94" s="19"/>
      <c r="AX94" s="19"/>
      <c r="AY94" s="140" t="s">
        <v>163</v>
      </c>
      <c r="AZ94" s="19"/>
      <c r="BA94" s="19"/>
      <c r="BB94" s="19"/>
      <c r="BC94" s="19"/>
      <c r="BD94" s="19"/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140" t="s">
        <v>81</v>
      </c>
      <c r="BK94" s="181">
        <f>ROUND(I94*H94,2)</f>
        <v>0</v>
      </c>
      <c r="BL94" s="140" t="s">
        <v>182</v>
      </c>
      <c r="BM94" s="140" t="s">
        <v>1056</v>
      </c>
      <c r="BN94" s="19"/>
      <c r="BO94" s="19"/>
      <c r="BP94" s="19"/>
      <c r="BQ94" s="19"/>
      <c r="BR94" s="21"/>
    </row>
    <row r="95" spans="1:70" ht="37.35" customHeight="1" x14ac:dyDescent="0.35">
      <c r="A95" s="22"/>
      <c r="B95" s="26"/>
      <c r="C95" s="62"/>
      <c r="D95" s="222" t="s">
        <v>72</v>
      </c>
      <c r="E95" s="223" t="s">
        <v>349</v>
      </c>
      <c r="F95" s="223" t="s">
        <v>350</v>
      </c>
      <c r="G95" s="62"/>
      <c r="H95" s="62"/>
      <c r="I95" s="118"/>
      <c r="J95" s="224">
        <f>J96+J106+J145+J187+J248+J289</f>
        <v>0</v>
      </c>
      <c r="K95" s="119"/>
      <c r="L95" s="61"/>
      <c r="M95" s="75"/>
      <c r="N95" s="19"/>
      <c r="O95" s="19"/>
      <c r="P95" s="162">
        <f>P96+P106+P145+P187+P248+P289</f>
        <v>0</v>
      </c>
      <c r="Q95" s="19"/>
      <c r="R95" s="162">
        <f>R96+R106+R145+R187+R248+R289</f>
        <v>0.1949119</v>
      </c>
      <c r="S95" s="19"/>
      <c r="T95" s="163">
        <f>T96+T106+T145+T187+T248+T289</f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59" t="s">
        <v>83</v>
      </c>
      <c r="AS95" s="19"/>
      <c r="AT95" s="164" t="s">
        <v>72</v>
      </c>
      <c r="AU95" s="164" t="s">
        <v>73</v>
      </c>
      <c r="AV95" s="19"/>
      <c r="AW95" s="19"/>
      <c r="AX95" s="19"/>
      <c r="AY95" s="159" t="s">
        <v>163</v>
      </c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65">
        <f>BK96+BK106+BK145+BK187+BK248+BK289</f>
        <v>0</v>
      </c>
      <c r="BL95" s="19"/>
      <c r="BM95" s="19"/>
      <c r="BN95" s="19"/>
      <c r="BO95" s="19"/>
      <c r="BP95" s="19"/>
      <c r="BQ95" s="19"/>
      <c r="BR95" s="21"/>
    </row>
    <row r="96" spans="1:70" ht="19.899999999999999" customHeight="1" x14ac:dyDescent="0.3">
      <c r="A96" s="22"/>
      <c r="B96" s="26"/>
      <c r="C96" s="59"/>
      <c r="D96" s="166" t="s">
        <v>72</v>
      </c>
      <c r="E96" s="167" t="s">
        <v>1057</v>
      </c>
      <c r="F96" s="167" t="s">
        <v>1058</v>
      </c>
      <c r="G96" s="59"/>
      <c r="H96" s="59"/>
      <c r="I96" s="116"/>
      <c r="J96" s="168">
        <f>BK96</f>
        <v>0</v>
      </c>
      <c r="K96" s="117"/>
      <c r="L96" s="61"/>
      <c r="M96" s="169"/>
      <c r="N96" s="19"/>
      <c r="O96" s="19"/>
      <c r="P96" s="162">
        <f>SUM(P97:P105)</f>
        <v>0</v>
      </c>
      <c r="Q96" s="19"/>
      <c r="R96" s="162">
        <f>SUM(R97:R105)</f>
        <v>0.1949119</v>
      </c>
      <c r="S96" s="19"/>
      <c r="T96" s="163">
        <f>SUM(T97:T105)</f>
        <v>0</v>
      </c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59" t="s">
        <v>83</v>
      </c>
      <c r="AS96" s="19"/>
      <c r="AT96" s="164" t="s">
        <v>72</v>
      </c>
      <c r="AU96" s="164" t="s">
        <v>81</v>
      </c>
      <c r="AV96" s="19"/>
      <c r="AW96" s="19"/>
      <c r="AX96" s="19"/>
      <c r="AY96" s="159" t="s">
        <v>163</v>
      </c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65">
        <f>SUM(BK97:BK105)</f>
        <v>0</v>
      </c>
      <c r="BL96" s="19"/>
      <c r="BM96" s="19"/>
      <c r="BN96" s="19"/>
      <c r="BO96" s="19"/>
      <c r="BP96" s="19"/>
      <c r="BQ96" s="19"/>
      <c r="BR96" s="21"/>
    </row>
    <row r="97" spans="1:70" ht="25.5" customHeight="1" x14ac:dyDescent="0.3">
      <c r="A97" s="22"/>
      <c r="B97" s="61"/>
      <c r="C97" s="170" t="s">
        <v>178</v>
      </c>
      <c r="D97" s="170" t="s">
        <v>166</v>
      </c>
      <c r="E97" s="171" t="s">
        <v>1059</v>
      </c>
      <c r="F97" s="171" t="s">
        <v>1060</v>
      </c>
      <c r="G97" s="172" t="s">
        <v>281</v>
      </c>
      <c r="H97" s="173">
        <v>1.5</v>
      </c>
      <c r="I97" s="174">
        <v>0</v>
      </c>
      <c r="J97" s="175">
        <f>ROUND(I97*H97,2)</f>
        <v>0</v>
      </c>
      <c r="K97" s="176" t="s">
        <v>270</v>
      </c>
      <c r="L97" s="61"/>
      <c r="M97" s="177"/>
      <c r="N97" s="178" t="s">
        <v>44</v>
      </c>
      <c r="O97" s="19"/>
      <c r="P97" s="179">
        <f>O97*H97</f>
        <v>0</v>
      </c>
      <c r="Q97" s="179">
        <v>3.0000000000000001E-3</v>
      </c>
      <c r="R97" s="179">
        <f>Q97*H97</f>
        <v>4.5000000000000005E-3</v>
      </c>
      <c r="S97" s="179">
        <v>0</v>
      </c>
      <c r="T97" s="180">
        <f>S97*H97</f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233</v>
      </c>
      <c r="AS97" s="19"/>
      <c r="AT97" s="140" t="s">
        <v>166</v>
      </c>
      <c r="AU97" s="140" t="s">
        <v>83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140" t="s">
        <v>81</v>
      </c>
      <c r="BK97" s="181">
        <f>ROUND(I97*H97,2)</f>
        <v>0</v>
      </c>
      <c r="BL97" s="140" t="s">
        <v>233</v>
      </c>
      <c r="BM97" s="140" t="s">
        <v>1061</v>
      </c>
      <c r="BN97" s="19"/>
      <c r="BO97" s="19"/>
      <c r="BP97" s="19"/>
      <c r="BQ97" s="19"/>
      <c r="BR97" s="21"/>
    </row>
    <row r="98" spans="1:70" ht="81" customHeight="1" x14ac:dyDescent="0.35">
      <c r="A98" s="22"/>
      <c r="B98" s="26"/>
      <c r="C98" s="144"/>
      <c r="D98" s="207" t="s">
        <v>273</v>
      </c>
      <c r="E98" s="144"/>
      <c r="F98" s="208" t="s">
        <v>2627</v>
      </c>
      <c r="G98" s="144"/>
      <c r="H98" s="144"/>
      <c r="I98" s="145"/>
      <c r="J98" s="144"/>
      <c r="K98" s="184"/>
      <c r="L98" s="61"/>
      <c r="M98" s="185"/>
      <c r="N98" s="19"/>
      <c r="O98" s="19"/>
      <c r="P98" s="19"/>
      <c r="Q98" s="19"/>
      <c r="R98" s="19"/>
      <c r="S98" s="19"/>
      <c r="T98" s="65"/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40" t="s">
        <v>273</v>
      </c>
      <c r="AU98" s="140" t="s">
        <v>83</v>
      </c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21"/>
    </row>
    <row r="99" spans="1:70" ht="25.5" customHeight="1" x14ac:dyDescent="0.3">
      <c r="A99" s="22"/>
      <c r="B99" s="61"/>
      <c r="C99" s="170" t="s">
        <v>162</v>
      </c>
      <c r="D99" s="170" t="s">
        <v>166</v>
      </c>
      <c r="E99" s="171" t="s">
        <v>1062</v>
      </c>
      <c r="F99" s="171" t="s">
        <v>1063</v>
      </c>
      <c r="G99" s="172" t="s">
        <v>269</v>
      </c>
      <c r="H99" s="173">
        <v>1.87</v>
      </c>
      <c r="I99" s="174">
        <v>0</v>
      </c>
      <c r="J99" s="175">
        <f>ROUND(I99*H99,2)</f>
        <v>0</v>
      </c>
      <c r="K99" s="176" t="s">
        <v>270</v>
      </c>
      <c r="L99" s="61"/>
      <c r="M99" s="177"/>
      <c r="N99" s="178" t="s">
        <v>44</v>
      </c>
      <c r="O99" s="19"/>
      <c r="P99" s="179">
        <f>O99*H99</f>
        <v>0</v>
      </c>
      <c r="Q99" s="179">
        <v>5.3699999999999998E-3</v>
      </c>
      <c r="R99" s="179">
        <f>Q99*H99</f>
        <v>1.0041899999999999E-2</v>
      </c>
      <c r="S99" s="179">
        <v>0</v>
      </c>
      <c r="T99" s="180">
        <f>S99*H99</f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233</v>
      </c>
      <c r="AS99" s="19"/>
      <c r="AT99" s="140" t="s">
        <v>166</v>
      </c>
      <c r="AU99" s="140" t="s">
        <v>83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140" t="s">
        <v>81</v>
      </c>
      <c r="BK99" s="181">
        <f>ROUND(I99*H99,2)</f>
        <v>0</v>
      </c>
      <c r="BL99" s="140" t="s">
        <v>233</v>
      </c>
      <c r="BM99" s="140" t="s">
        <v>1064</v>
      </c>
      <c r="BN99" s="19"/>
      <c r="BO99" s="19"/>
      <c r="BP99" s="19"/>
      <c r="BQ99" s="19"/>
      <c r="BR99" s="21"/>
    </row>
    <row r="100" spans="1:70" ht="81" customHeight="1" x14ac:dyDescent="0.35">
      <c r="A100" s="22"/>
      <c r="B100" s="26"/>
      <c r="C100" s="144"/>
      <c r="D100" s="207" t="s">
        <v>273</v>
      </c>
      <c r="E100" s="144"/>
      <c r="F100" s="208" t="s">
        <v>2628</v>
      </c>
      <c r="G100" s="144"/>
      <c r="H100" s="144"/>
      <c r="I100" s="145"/>
      <c r="J100" s="144"/>
      <c r="K100" s="184"/>
      <c r="L100" s="61"/>
      <c r="M100" s="185"/>
      <c r="N100" s="19"/>
      <c r="O100" s="19"/>
      <c r="P100" s="19"/>
      <c r="Q100" s="19"/>
      <c r="R100" s="19"/>
      <c r="S100" s="19"/>
      <c r="T100" s="65"/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40" t="s">
        <v>273</v>
      </c>
      <c r="AU100" s="140" t="s">
        <v>83</v>
      </c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21"/>
    </row>
    <row r="101" spans="1:70" ht="25.5" customHeight="1" x14ac:dyDescent="0.3">
      <c r="A101" s="22"/>
      <c r="B101" s="61"/>
      <c r="C101" s="170" t="s">
        <v>189</v>
      </c>
      <c r="D101" s="170" t="s">
        <v>166</v>
      </c>
      <c r="E101" s="171" t="s">
        <v>1065</v>
      </c>
      <c r="F101" s="171" t="s">
        <v>1066</v>
      </c>
      <c r="G101" s="172" t="s">
        <v>281</v>
      </c>
      <c r="H101" s="173">
        <v>72.5</v>
      </c>
      <c r="I101" s="174"/>
      <c r="J101" s="175">
        <f>ROUND(I101*H101,2)</f>
        <v>0</v>
      </c>
      <c r="K101" s="176" t="s">
        <v>270</v>
      </c>
      <c r="L101" s="61"/>
      <c r="M101" s="177"/>
      <c r="N101" s="178" t="s">
        <v>44</v>
      </c>
      <c r="O101" s="19"/>
      <c r="P101" s="179">
        <f>O101*H101</f>
        <v>0</v>
      </c>
      <c r="Q101" s="179">
        <v>2E-3</v>
      </c>
      <c r="R101" s="179">
        <f>Q101*H101</f>
        <v>0.14499999999999999</v>
      </c>
      <c r="S101" s="179">
        <v>0</v>
      </c>
      <c r="T101" s="180">
        <f>S101*H101</f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233</v>
      </c>
      <c r="AS101" s="19"/>
      <c r="AT101" s="140" t="s">
        <v>166</v>
      </c>
      <c r="AU101" s="140" t="s">
        <v>83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40" t="s">
        <v>81</v>
      </c>
      <c r="BK101" s="181">
        <f>ROUND(I101*H101,2)</f>
        <v>0</v>
      </c>
      <c r="BL101" s="140" t="s">
        <v>233</v>
      </c>
      <c r="BM101" s="140" t="s">
        <v>1067</v>
      </c>
      <c r="BN101" s="19"/>
      <c r="BO101" s="19"/>
      <c r="BP101" s="19"/>
      <c r="BQ101" s="19"/>
      <c r="BR101" s="21"/>
    </row>
    <row r="102" spans="1:70" ht="81" customHeight="1" x14ac:dyDescent="0.35">
      <c r="A102" s="22"/>
      <c r="B102" s="26"/>
      <c r="C102" s="144"/>
      <c r="D102" s="207" t="s">
        <v>273</v>
      </c>
      <c r="E102" s="144"/>
      <c r="F102" s="208" t="s">
        <v>2629</v>
      </c>
      <c r="G102" s="144"/>
      <c r="H102" s="144"/>
      <c r="I102" s="145"/>
      <c r="J102" s="144"/>
      <c r="K102" s="184"/>
      <c r="L102" s="61"/>
      <c r="M102" s="185"/>
      <c r="N102" s="19"/>
      <c r="O102" s="19"/>
      <c r="P102" s="19"/>
      <c r="Q102" s="19"/>
      <c r="R102" s="19"/>
      <c r="S102" s="19"/>
      <c r="T102" s="65"/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40" t="s">
        <v>273</v>
      </c>
      <c r="AU102" s="140" t="s">
        <v>83</v>
      </c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21"/>
    </row>
    <row r="103" spans="1:70" ht="25.5" customHeight="1" x14ac:dyDescent="0.3">
      <c r="A103" s="22"/>
      <c r="B103" s="61"/>
      <c r="C103" s="170" t="s">
        <v>201</v>
      </c>
      <c r="D103" s="170" t="s">
        <v>166</v>
      </c>
      <c r="E103" s="171" t="s">
        <v>1068</v>
      </c>
      <c r="F103" s="171" t="s">
        <v>1069</v>
      </c>
      <c r="G103" s="172" t="s">
        <v>281</v>
      </c>
      <c r="H103" s="173">
        <v>9</v>
      </c>
      <c r="I103" s="174"/>
      <c r="J103" s="175">
        <f>ROUND(I103*H103,2)</f>
        <v>0</v>
      </c>
      <c r="K103" s="176" t="s">
        <v>270</v>
      </c>
      <c r="L103" s="61"/>
      <c r="M103" s="177"/>
      <c r="N103" s="178" t="s">
        <v>44</v>
      </c>
      <c r="O103" s="19"/>
      <c r="P103" s="179">
        <f>O103*H103</f>
        <v>0</v>
      </c>
      <c r="Q103" s="179">
        <v>3.9300000000000003E-3</v>
      </c>
      <c r="R103" s="179">
        <f>Q103*H103</f>
        <v>3.5370000000000006E-2</v>
      </c>
      <c r="S103" s="179">
        <v>0</v>
      </c>
      <c r="T103" s="180">
        <f>S103*H103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233</v>
      </c>
      <c r="AS103" s="19"/>
      <c r="AT103" s="140" t="s">
        <v>166</v>
      </c>
      <c r="AU103" s="140" t="s">
        <v>83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140" t="s">
        <v>81</v>
      </c>
      <c r="BK103" s="181">
        <f>ROUND(I103*H103,2)</f>
        <v>0</v>
      </c>
      <c r="BL103" s="140" t="s">
        <v>233</v>
      </c>
      <c r="BM103" s="140" t="s">
        <v>1070</v>
      </c>
      <c r="BN103" s="19"/>
      <c r="BO103" s="19"/>
      <c r="BP103" s="19"/>
      <c r="BQ103" s="19"/>
      <c r="BR103" s="21"/>
    </row>
    <row r="104" spans="1:70" ht="54" customHeight="1" x14ac:dyDescent="0.35">
      <c r="A104" s="22"/>
      <c r="B104" s="26"/>
      <c r="C104" s="144"/>
      <c r="D104" s="207" t="s">
        <v>273</v>
      </c>
      <c r="E104" s="144"/>
      <c r="F104" s="208" t="s">
        <v>2630</v>
      </c>
      <c r="G104" s="144"/>
      <c r="H104" s="144"/>
      <c r="I104" s="145"/>
      <c r="J104" s="144"/>
      <c r="K104" s="184"/>
      <c r="L104" s="61"/>
      <c r="M104" s="185"/>
      <c r="N104" s="19"/>
      <c r="O104" s="19"/>
      <c r="P104" s="19"/>
      <c r="Q104" s="19"/>
      <c r="R104" s="19"/>
      <c r="S104" s="19"/>
      <c r="T104" s="65"/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40" t="s">
        <v>273</v>
      </c>
      <c r="AU104" s="140" t="s">
        <v>83</v>
      </c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21"/>
    </row>
    <row r="105" spans="1:70" ht="38.25" customHeight="1" x14ac:dyDescent="0.3">
      <c r="A105" s="22"/>
      <c r="B105" s="61"/>
      <c r="C105" s="170" t="s">
        <v>207</v>
      </c>
      <c r="D105" s="170" t="s">
        <v>166</v>
      </c>
      <c r="E105" s="171" t="s">
        <v>1071</v>
      </c>
      <c r="F105" s="171" t="s">
        <v>1072</v>
      </c>
      <c r="G105" s="172" t="s">
        <v>272</v>
      </c>
      <c r="H105" s="173">
        <v>0.58399999999999996</v>
      </c>
      <c r="I105" s="174">
        <v>0</v>
      </c>
      <c r="J105" s="175">
        <f>ROUND(I105*H105,2)</f>
        <v>0</v>
      </c>
      <c r="K105" s="176" t="s">
        <v>270</v>
      </c>
      <c r="L105" s="61"/>
      <c r="M105" s="177"/>
      <c r="N105" s="178" t="s">
        <v>44</v>
      </c>
      <c r="O105" s="19"/>
      <c r="P105" s="179">
        <f>O105*H105</f>
        <v>0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233</v>
      </c>
      <c r="AS105" s="19"/>
      <c r="AT105" s="140" t="s">
        <v>166</v>
      </c>
      <c r="AU105" s="140" t="s">
        <v>83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40" t="s">
        <v>81</v>
      </c>
      <c r="BK105" s="181">
        <f>ROUND(I105*H105,2)</f>
        <v>0</v>
      </c>
      <c r="BL105" s="140" t="s">
        <v>233</v>
      </c>
      <c r="BM105" s="140" t="s">
        <v>1073</v>
      </c>
      <c r="BN105" s="19"/>
      <c r="BO105" s="19"/>
      <c r="BP105" s="19"/>
      <c r="BQ105" s="19"/>
      <c r="BR105" s="21"/>
    </row>
    <row r="106" spans="1:70" ht="29.85" customHeight="1" x14ac:dyDescent="0.3">
      <c r="A106" s="22"/>
      <c r="B106" s="26"/>
      <c r="C106" s="144"/>
      <c r="D106" s="182" t="s">
        <v>72</v>
      </c>
      <c r="E106" s="143" t="s">
        <v>892</v>
      </c>
      <c r="F106" s="143" t="s">
        <v>893</v>
      </c>
      <c r="G106" s="144"/>
      <c r="H106" s="144"/>
      <c r="I106" s="145"/>
      <c r="J106" s="183">
        <f>BK106</f>
        <v>0</v>
      </c>
      <c r="K106" s="184"/>
      <c r="L106" s="61"/>
      <c r="M106" s="185"/>
      <c r="N106" s="19"/>
      <c r="O106" s="19"/>
      <c r="P106" s="162">
        <f>SUM(P107:P144)</f>
        <v>0</v>
      </c>
      <c r="Q106" s="19"/>
      <c r="R106" s="162">
        <f>SUM(R107:R144)</f>
        <v>0</v>
      </c>
      <c r="S106" s="19"/>
      <c r="T106" s="163">
        <f>SUM(T107:T144)</f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59" t="s">
        <v>83</v>
      </c>
      <c r="AS106" s="19"/>
      <c r="AT106" s="164" t="s">
        <v>72</v>
      </c>
      <c r="AU106" s="164" t="s">
        <v>81</v>
      </c>
      <c r="AV106" s="19"/>
      <c r="AW106" s="19"/>
      <c r="AX106" s="19"/>
      <c r="AY106" s="159" t="s">
        <v>163</v>
      </c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65">
        <f>SUM(BK107:BK144)</f>
        <v>0</v>
      </c>
      <c r="BL106" s="19"/>
      <c r="BM106" s="19"/>
      <c r="BN106" s="19"/>
      <c r="BO106" s="19"/>
      <c r="BP106" s="19"/>
      <c r="BQ106" s="19"/>
      <c r="BR106" s="21"/>
    </row>
    <row r="107" spans="1:70" ht="16.5" customHeight="1" x14ac:dyDescent="0.3">
      <c r="A107" s="22"/>
      <c r="B107" s="61"/>
      <c r="C107" s="170" t="s">
        <v>211</v>
      </c>
      <c r="D107" s="170" t="s">
        <v>166</v>
      </c>
      <c r="E107" s="171" t="s">
        <v>1074</v>
      </c>
      <c r="F107" s="171" t="s">
        <v>1075</v>
      </c>
      <c r="G107" s="172" t="s">
        <v>344</v>
      </c>
      <c r="H107" s="173">
        <v>1</v>
      </c>
      <c r="I107" s="174"/>
      <c r="J107" s="175">
        <f>ROUND(I107*H107,2)</f>
        <v>0</v>
      </c>
      <c r="K107" s="194"/>
      <c r="L107" s="61"/>
      <c r="M107" s="177"/>
      <c r="N107" s="178" t="s">
        <v>44</v>
      </c>
      <c r="O107" s="19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233</v>
      </c>
      <c r="AS107" s="19"/>
      <c r="AT107" s="140" t="s">
        <v>166</v>
      </c>
      <c r="AU107" s="140" t="s">
        <v>83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140" t="s">
        <v>81</v>
      </c>
      <c r="BK107" s="181">
        <f>ROUND(I107*H107,2)</f>
        <v>0</v>
      </c>
      <c r="BL107" s="140" t="s">
        <v>233</v>
      </c>
      <c r="BM107" s="140" t="s">
        <v>1076</v>
      </c>
      <c r="BN107" s="19"/>
      <c r="BO107" s="19"/>
      <c r="BP107" s="19"/>
      <c r="BQ107" s="19"/>
      <c r="BR107" s="21"/>
    </row>
    <row r="108" spans="1:70" ht="40.5" customHeight="1" x14ac:dyDescent="0.35">
      <c r="A108" s="22"/>
      <c r="B108" s="26"/>
      <c r="C108" s="144"/>
      <c r="D108" s="207" t="s">
        <v>273</v>
      </c>
      <c r="E108" s="144"/>
      <c r="F108" s="208" t="s">
        <v>1077</v>
      </c>
      <c r="G108" s="144"/>
      <c r="H108" s="144"/>
      <c r="I108" s="145"/>
      <c r="J108" s="144"/>
      <c r="K108" s="184"/>
      <c r="L108" s="61"/>
      <c r="M108" s="185"/>
      <c r="N108" s="19"/>
      <c r="O108" s="19"/>
      <c r="P108" s="19"/>
      <c r="Q108" s="19"/>
      <c r="R108" s="19"/>
      <c r="S108" s="19"/>
      <c r="T108" s="65"/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40" t="s">
        <v>273</v>
      </c>
      <c r="AU108" s="140" t="s">
        <v>83</v>
      </c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21"/>
    </row>
    <row r="109" spans="1:70" ht="25.5" customHeight="1" x14ac:dyDescent="0.3">
      <c r="A109" s="22"/>
      <c r="B109" s="61"/>
      <c r="C109" s="195" t="s">
        <v>216</v>
      </c>
      <c r="D109" s="195" t="s">
        <v>271</v>
      </c>
      <c r="E109" s="196" t="s">
        <v>1078</v>
      </c>
      <c r="F109" s="196" t="s">
        <v>1079</v>
      </c>
      <c r="G109" s="197" t="s">
        <v>344</v>
      </c>
      <c r="H109" s="198">
        <v>1</v>
      </c>
      <c r="I109" s="199"/>
      <c r="J109" s="200">
        <f>ROUND(I109*H109,2)</f>
        <v>0</v>
      </c>
      <c r="K109" s="225"/>
      <c r="L109" s="202"/>
      <c r="M109" s="203"/>
      <c r="N109" s="204" t="s">
        <v>44</v>
      </c>
      <c r="O109" s="19"/>
      <c r="P109" s="179">
        <f>O109*H109</f>
        <v>0</v>
      </c>
      <c r="Q109" s="179">
        <v>0</v>
      </c>
      <c r="R109" s="179">
        <f>Q109*H109</f>
        <v>0</v>
      </c>
      <c r="S109" s="179">
        <v>0</v>
      </c>
      <c r="T109" s="180">
        <f>S109*H109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325</v>
      </c>
      <c r="AS109" s="19"/>
      <c r="AT109" s="140" t="s">
        <v>271</v>
      </c>
      <c r="AU109" s="140" t="s">
        <v>83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40" t="s">
        <v>81</v>
      </c>
      <c r="BK109" s="181">
        <f>ROUND(I109*H109,2)</f>
        <v>0</v>
      </c>
      <c r="BL109" s="140" t="s">
        <v>233</v>
      </c>
      <c r="BM109" s="140" t="s">
        <v>1080</v>
      </c>
      <c r="BN109" s="19"/>
      <c r="BO109" s="19"/>
      <c r="BP109" s="19"/>
      <c r="BQ109" s="19"/>
      <c r="BR109" s="21"/>
    </row>
    <row r="110" spans="1:70" ht="67.5" customHeight="1" x14ac:dyDescent="0.35">
      <c r="A110" s="22"/>
      <c r="B110" s="26"/>
      <c r="C110" s="144"/>
      <c r="D110" s="207" t="s">
        <v>273</v>
      </c>
      <c r="E110" s="144"/>
      <c r="F110" s="208" t="s">
        <v>1081</v>
      </c>
      <c r="G110" s="144"/>
      <c r="H110" s="144"/>
      <c r="I110" s="145"/>
      <c r="J110" s="144"/>
      <c r="K110" s="184"/>
      <c r="L110" s="61"/>
      <c r="M110" s="185"/>
      <c r="N110" s="19"/>
      <c r="O110" s="19"/>
      <c r="P110" s="19"/>
      <c r="Q110" s="19"/>
      <c r="R110" s="19"/>
      <c r="S110" s="19"/>
      <c r="T110" s="65"/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40" t="s">
        <v>273</v>
      </c>
      <c r="AU110" s="140" t="s">
        <v>83</v>
      </c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21"/>
    </row>
    <row r="111" spans="1:70" ht="16.5" customHeight="1" x14ac:dyDescent="0.3">
      <c r="A111" s="22"/>
      <c r="B111" s="61"/>
      <c r="C111" s="170" t="s">
        <v>220</v>
      </c>
      <c r="D111" s="170" t="s">
        <v>166</v>
      </c>
      <c r="E111" s="171" t="s">
        <v>1082</v>
      </c>
      <c r="F111" s="171" t="s">
        <v>1075</v>
      </c>
      <c r="G111" s="172" t="s">
        <v>344</v>
      </c>
      <c r="H111" s="173">
        <v>1</v>
      </c>
      <c r="I111" s="174"/>
      <c r="J111" s="175">
        <f>ROUND(I111*H111,2)</f>
        <v>0</v>
      </c>
      <c r="K111" s="194"/>
      <c r="L111" s="61"/>
      <c r="M111" s="177"/>
      <c r="N111" s="178" t="s">
        <v>44</v>
      </c>
      <c r="O111" s="19"/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233</v>
      </c>
      <c r="AS111" s="19"/>
      <c r="AT111" s="140" t="s">
        <v>166</v>
      </c>
      <c r="AU111" s="140" t="s">
        <v>83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233</v>
      </c>
      <c r="BM111" s="140" t="s">
        <v>1083</v>
      </c>
      <c r="BN111" s="19"/>
      <c r="BO111" s="19"/>
      <c r="BP111" s="19"/>
      <c r="BQ111" s="19"/>
      <c r="BR111" s="21"/>
    </row>
    <row r="112" spans="1:70" ht="40.5" customHeight="1" x14ac:dyDescent="0.35">
      <c r="A112" s="22"/>
      <c r="B112" s="26"/>
      <c r="C112" s="144"/>
      <c r="D112" s="207" t="s">
        <v>273</v>
      </c>
      <c r="E112" s="144"/>
      <c r="F112" s="208" t="s">
        <v>1077</v>
      </c>
      <c r="G112" s="144"/>
      <c r="H112" s="144"/>
      <c r="I112" s="145"/>
      <c r="J112" s="144"/>
      <c r="K112" s="184"/>
      <c r="L112" s="61"/>
      <c r="M112" s="185"/>
      <c r="N112" s="19"/>
      <c r="O112" s="19"/>
      <c r="P112" s="19"/>
      <c r="Q112" s="19"/>
      <c r="R112" s="19"/>
      <c r="S112" s="19"/>
      <c r="T112" s="65"/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40" t="s">
        <v>273</v>
      </c>
      <c r="AU112" s="140" t="s">
        <v>83</v>
      </c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21"/>
    </row>
    <row r="113" spans="1:70" ht="16.5" customHeight="1" x14ac:dyDescent="0.3">
      <c r="A113" s="22"/>
      <c r="B113" s="61"/>
      <c r="C113" s="195" t="s">
        <v>224</v>
      </c>
      <c r="D113" s="195" t="s">
        <v>271</v>
      </c>
      <c r="E113" s="196" t="s">
        <v>1084</v>
      </c>
      <c r="F113" s="196" t="s">
        <v>1085</v>
      </c>
      <c r="G113" s="197" t="s">
        <v>344</v>
      </c>
      <c r="H113" s="198">
        <v>1</v>
      </c>
      <c r="I113" s="199"/>
      <c r="J113" s="200">
        <f>ROUND(I113*H113,2)</f>
        <v>0</v>
      </c>
      <c r="K113" s="225"/>
      <c r="L113" s="202"/>
      <c r="M113" s="203"/>
      <c r="N113" s="204" t="s">
        <v>44</v>
      </c>
      <c r="O113" s="19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325</v>
      </c>
      <c r="AS113" s="19"/>
      <c r="AT113" s="140" t="s">
        <v>271</v>
      </c>
      <c r="AU113" s="140" t="s">
        <v>83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233</v>
      </c>
      <c r="BM113" s="140" t="s">
        <v>1086</v>
      </c>
      <c r="BN113" s="19"/>
      <c r="BO113" s="19"/>
      <c r="BP113" s="19"/>
      <c r="BQ113" s="19"/>
      <c r="BR113" s="21"/>
    </row>
    <row r="114" spans="1:70" ht="67.5" customHeight="1" x14ac:dyDescent="0.35">
      <c r="A114" s="22"/>
      <c r="B114" s="26"/>
      <c r="C114" s="144"/>
      <c r="D114" s="207" t="s">
        <v>273</v>
      </c>
      <c r="E114" s="144"/>
      <c r="F114" s="208" t="s">
        <v>1087</v>
      </c>
      <c r="G114" s="144"/>
      <c r="H114" s="144"/>
      <c r="I114" s="145"/>
      <c r="J114" s="144"/>
      <c r="K114" s="184"/>
      <c r="L114" s="61"/>
      <c r="M114" s="185"/>
      <c r="N114" s="19"/>
      <c r="O114" s="19"/>
      <c r="P114" s="19"/>
      <c r="Q114" s="19"/>
      <c r="R114" s="19"/>
      <c r="S114" s="19"/>
      <c r="T114" s="65"/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40" t="s">
        <v>273</v>
      </c>
      <c r="AU114" s="140" t="s">
        <v>83</v>
      </c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21"/>
    </row>
    <row r="115" spans="1:70" ht="16.5" customHeight="1" x14ac:dyDescent="0.3">
      <c r="A115" s="22"/>
      <c r="B115" s="61"/>
      <c r="C115" s="170" t="s">
        <v>16</v>
      </c>
      <c r="D115" s="170" t="s">
        <v>166</v>
      </c>
      <c r="E115" s="171" t="s">
        <v>1088</v>
      </c>
      <c r="F115" s="171" t="s">
        <v>1089</v>
      </c>
      <c r="G115" s="172" t="s">
        <v>344</v>
      </c>
      <c r="H115" s="173">
        <v>1</v>
      </c>
      <c r="I115" s="174"/>
      <c r="J115" s="175">
        <f>ROUND(I115*H115,2)</f>
        <v>0</v>
      </c>
      <c r="K115" s="194"/>
      <c r="L115" s="61"/>
      <c r="M115" s="177"/>
      <c r="N115" s="178" t="s">
        <v>44</v>
      </c>
      <c r="O115" s="19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233</v>
      </c>
      <c r="AS115" s="19"/>
      <c r="AT115" s="140" t="s">
        <v>166</v>
      </c>
      <c r="AU115" s="140" t="s">
        <v>83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40" t="s">
        <v>81</v>
      </c>
      <c r="BK115" s="181">
        <f>ROUND(I115*H115,2)</f>
        <v>0</v>
      </c>
      <c r="BL115" s="140" t="s">
        <v>233</v>
      </c>
      <c r="BM115" s="140" t="s">
        <v>1090</v>
      </c>
      <c r="BN115" s="19"/>
      <c r="BO115" s="19"/>
      <c r="BP115" s="19"/>
      <c r="BQ115" s="19"/>
      <c r="BR115" s="21"/>
    </row>
    <row r="116" spans="1:70" ht="40.5" customHeight="1" x14ac:dyDescent="0.35">
      <c r="A116" s="22"/>
      <c r="B116" s="26"/>
      <c r="C116" s="144"/>
      <c r="D116" s="207" t="s">
        <v>273</v>
      </c>
      <c r="E116" s="144"/>
      <c r="F116" s="208" t="s">
        <v>1077</v>
      </c>
      <c r="G116" s="144"/>
      <c r="H116" s="144"/>
      <c r="I116" s="145"/>
      <c r="J116" s="144"/>
      <c r="K116" s="184"/>
      <c r="L116" s="61"/>
      <c r="M116" s="185"/>
      <c r="N116" s="19"/>
      <c r="O116" s="19"/>
      <c r="P116" s="19"/>
      <c r="Q116" s="19"/>
      <c r="R116" s="19"/>
      <c r="S116" s="19"/>
      <c r="T116" s="65"/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40" t="s">
        <v>273</v>
      </c>
      <c r="AU116" s="140" t="s">
        <v>83</v>
      </c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21"/>
    </row>
    <row r="117" spans="1:70" ht="25.5" customHeight="1" x14ac:dyDescent="0.3">
      <c r="A117" s="22"/>
      <c r="B117" s="61"/>
      <c r="C117" s="195" t="s">
        <v>233</v>
      </c>
      <c r="D117" s="195" t="s">
        <v>271</v>
      </c>
      <c r="E117" s="196" t="s">
        <v>1091</v>
      </c>
      <c r="F117" s="196" t="s">
        <v>1092</v>
      </c>
      <c r="G117" s="197" t="s">
        <v>344</v>
      </c>
      <c r="H117" s="198">
        <v>1</v>
      </c>
      <c r="I117" s="199"/>
      <c r="J117" s="200">
        <f>ROUND(I117*H117,2)</f>
        <v>0</v>
      </c>
      <c r="K117" s="225"/>
      <c r="L117" s="202"/>
      <c r="M117" s="203"/>
      <c r="N117" s="204" t="s">
        <v>44</v>
      </c>
      <c r="O117" s="19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325</v>
      </c>
      <c r="AS117" s="19"/>
      <c r="AT117" s="140" t="s">
        <v>271</v>
      </c>
      <c r="AU117" s="140" t="s">
        <v>83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233</v>
      </c>
      <c r="BM117" s="140" t="s">
        <v>1093</v>
      </c>
      <c r="BN117" s="19"/>
      <c r="BO117" s="19"/>
      <c r="BP117" s="19"/>
      <c r="BQ117" s="19"/>
      <c r="BR117" s="21"/>
    </row>
    <row r="118" spans="1:70" ht="67.5" customHeight="1" x14ac:dyDescent="0.35">
      <c r="A118" s="22"/>
      <c r="B118" s="26"/>
      <c r="C118" s="144"/>
      <c r="D118" s="207" t="s">
        <v>273</v>
      </c>
      <c r="E118" s="144"/>
      <c r="F118" s="208" t="s">
        <v>1094</v>
      </c>
      <c r="G118" s="144"/>
      <c r="H118" s="144"/>
      <c r="I118" s="145"/>
      <c r="J118" s="144"/>
      <c r="K118" s="184"/>
      <c r="L118" s="61"/>
      <c r="M118" s="185"/>
      <c r="N118" s="19"/>
      <c r="O118" s="19"/>
      <c r="P118" s="19"/>
      <c r="Q118" s="19"/>
      <c r="R118" s="19"/>
      <c r="S118" s="19"/>
      <c r="T118" s="65"/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40" t="s">
        <v>273</v>
      </c>
      <c r="AU118" s="140" t="s">
        <v>83</v>
      </c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21"/>
    </row>
    <row r="119" spans="1:70" ht="16.5" customHeight="1" x14ac:dyDescent="0.3">
      <c r="A119" s="22"/>
      <c r="B119" s="61"/>
      <c r="C119" s="170" t="s">
        <v>237</v>
      </c>
      <c r="D119" s="170" t="s">
        <v>166</v>
      </c>
      <c r="E119" s="171" t="s">
        <v>1095</v>
      </c>
      <c r="F119" s="171" t="s">
        <v>1096</v>
      </c>
      <c r="G119" s="172" t="s">
        <v>344</v>
      </c>
      <c r="H119" s="173">
        <v>1</v>
      </c>
      <c r="I119" s="174"/>
      <c r="J119" s="175">
        <f>ROUND(I119*H119,2)</f>
        <v>0</v>
      </c>
      <c r="K119" s="194"/>
      <c r="L119" s="61"/>
      <c r="M119" s="177"/>
      <c r="N119" s="178" t="s">
        <v>44</v>
      </c>
      <c r="O119" s="19"/>
      <c r="P119" s="179">
        <f>O119*H119</f>
        <v>0</v>
      </c>
      <c r="Q119" s="179">
        <v>0</v>
      </c>
      <c r="R119" s="179">
        <f>Q119*H119</f>
        <v>0</v>
      </c>
      <c r="S119" s="179">
        <v>0</v>
      </c>
      <c r="T119" s="180">
        <f>S119*H119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40" t="s">
        <v>233</v>
      </c>
      <c r="AS119" s="19"/>
      <c r="AT119" s="140" t="s">
        <v>166</v>
      </c>
      <c r="AU119" s="140" t="s">
        <v>83</v>
      </c>
      <c r="AV119" s="19"/>
      <c r="AW119" s="19"/>
      <c r="AX119" s="19"/>
      <c r="AY119" s="140" t="s">
        <v>163</v>
      </c>
      <c r="AZ119" s="19"/>
      <c r="BA119" s="19"/>
      <c r="BB119" s="19"/>
      <c r="BC119" s="19"/>
      <c r="BD119" s="19"/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40" t="s">
        <v>81</v>
      </c>
      <c r="BK119" s="181">
        <f>ROUND(I119*H119,2)</f>
        <v>0</v>
      </c>
      <c r="BL119" s="140" t="s">
        <v>233</v>
      </c>
      <c r="BM119" s="140" t="s">
        <v>1097</v>
      </c>
      <c r="BN119" s="19"/>
      <c r="BO119" s="19"/>
      <c r="BP119" s="19"/>
      <c r="BQ119" s="19"/>
      <c r="BR119" s="21"/>
    </row>
    <row r="120" spans="1:70" ht="40.5" customHeight="1" x14ac:dyDescent="0.35">
      <c r="A120" s="22"/>
      <c r="B120" s="26"/>
      <c r="C120" s="144"/>
      <c r="D120" s="207" t="s">
        <v>273</v>
      </c>
      <c r="E120" s="144"/>
      <c r="F120" s="208" t="s">
        <v>1077</v>
      </c>
      <c r="G120" s="144"/>
      <c r="H120" s="144"/>
      <c r="I120" s="145"/>
      <c r="J120" s="144"/>
      <c r="K120" s="184"/>
      <c r="L120" s="61"/>
      <c r="M120" s="185"/>
      <c r="N120" s="19"/>
      <c r="O120" s="19"/>
      <c r="P120" s="19"/>
      <c r="Q120" s="19"/>
      <c r="R120" s="19"/>
      <c r="S120" s="19"/>
      <c r="T120" s="65"/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40" t="s">
        <v>273</v>
      </c>
      <c r="AU120" s="140" t="s">
        <v>83</v>
      </c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21"/>
    </row>
    <row r="121" spans="1:70" ht="25.5" customHeight="1" x14ac:dyDescent="0.3">
      <c r="A121" s="22"/>
      <c r="B121" s="61"/>
      <c r="C121" s="195" t="s">
        <v>238</v>
      </c>
      <c r="D121" s="195" t="s">
        <v>271</v>
      </c>
      <c r="E121" s="196" t="s">
        <v>1098</v>
      </c>
      <c r="F121" s="196" t="s">
        <v>1099</v>
      </c>
      <c r="G121" s="197" t="s">
        <v>344</v>
      </c>
      <c r="H121" s="198">
        <v>1</v>
      </c>
      <c r="I121" s="199"/>
      <c r="J121" s="200">
        <f>ROUND(I121*H121,2)</f>
        <v>0</v>
      </c>
      <c r="K121" s="225"/>
      <c r="L121" s="202"/>
      <c r="M121" s="203"/>
      <c r="N121" s="204" t="s">
        <v>44</v>
      </c>
      <c r="O121" s="19"/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40" t="s">
        <v>325</v>
      </c>
      <c r="AS121" s="19"/>
      <c r="AT121" s="140" t="s">
        <v>271</v>
      </c>
      <c r="AU121" s="140" t="s">
        <v>83</v>
      </c>
      <c r="AV121" s="19"/>
      <c r="AW121" s="19"/>
      <c r="AX121" s="19"/>
      <c r="AY121" s="140" t="s">
        <v>163</v>
      </c>
      <c r="AZ121" s="19"/>
      <c r="BA121" s="19"/>
      <c r="BB121" s="19"/>
      <c r="BC121" s="19"/>
      <c r="BD121" s="19"/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40" t="s">
        <v>81</v>
      </c>
      <c r="BK121" s="181">
        <f>ROUND(I121*H121,2)</f>
        <v>0</v>
      </c>
      <c r="BL121" s="140" t="s">
        <v>233</v>
      </c>
      <c r="BM121" s="140" t="s">
        <v>1100</v>
      </c>
      <c r="BN121" s="19"/>
      <c r="BO121" s="19"/>
      <c r="BP121" s="19"/>
      <c r="BQ121" s="19"/>
      <c r="BR121" s="21"/>
    </row>
    <row r="122" spans="1:70" ht="67.5" customHeight="1" x14ac:dyDescent="0.35">
      <c r="A122" s="22"/>
      <c r="B122" s="26"/>
      <c r="C122" s="144"/>
      <c r="D122" s="207" t="s">
        <v>273</v>
      </c>
      <c r="E122" s="144"/>
      <c r="F122" s="208" t="s">
        <v>1101</v>
      </c>
      <c r="G122" s="144"/>
      <c r="H122" s="144"/>
      <c r="I122" s="145"/>
      <c r="J122" s="144"/>
      <c r="K122" s="184"/>
      <c r="L122" s="61"/>
      <c r="M122" s="185"/>
      <c r="N122" s="19"/>
      <c r="O122" s="19"/>
      <c r="P122" s="19"/>
      <c r="Q122" s="19"/>
      <c r="R122" s="19"/>
      <c r="S122" s="19"/>
      <c r="T122" s="65"/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40" t="s">
        <v>273</v>
      </c>
      <c r="AU122" s="140" t="s">
        <v>83</v>
      </c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21"/>
    </row>
    <row r="123" spans="1:70" ht="16.5" customHeight="1" x14ac:dyDescent="0.3">
      <c r="A123" s="22"/>
      <c r="B123" s="61"/>
      <c r="C123" s="170" t="s">
        <v>242</v>
      </c>
      <c r="D123" s="170" t="s">
        <v>166</v>
      </c>
      <c r="E123" s="171" t="s">
        <v>1102</v>
      </c>
      <c r="F123" s="171" t="s">
        <v>1103</v>
      </c>
      <c r="G123" s="172" t="s">
        <v>1104</v>
      </c>
      <c r="H123" s="173">
        <v>1</v>
      </c>
      <c r="I123" s="174"/>
      <c r="J123" s="175">
        <f>ROUND(I123*H123,2)</f>
        <v>0</v>
      </c>
      <c r="K123" s="194"/>
      <c r="L123" s="61"/>
      <c r="M123" s="177"/>
      <c r="N123" s="178" t="s">
        <v>44</v>
      </c>
      <c r="O123" s="19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40" t="s">
        <v>233</v>
      </c>
      <c r="AS123" s="19"/>
      <c r="AT123" s="140" t="s">
        <v>166</v>
      </c>
      <c r="AU123" s="140" t="s">
        <v>83</v>
      </c>
      <c r="AV123" s="19"/>
      <c r="AW123" s="19"/>
      <c r="AX123" s="19"/>
      <c r="AY123" s="140" t="s">
        <v>163</v>
      </c>
      <c r="AZ123" s="19"/>
      <c r="BA123" s="19"/>
      <c r="BB123" s="19"/>
      <c r="BC123" s="19"/>
      <c r="BD123" s="19"/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140" t="s">
        <v>81</v>
      </c>
      <c r="BK123" s="181">
        <f>ROUND(I123*H123,2)</f>
        <v>0</v>
      </c>
      <c r="BL123" s="140" t="s">
        <v>233</v>
      </c>
      <c r="BM123" s="140" t="s">
        <v>1105</v>
      </c>
      <c r="BN123" s="19"/>
      <c r="BO123" s="19"/>
      <c r="BP123" s="19"/>
      <c r="BQ123" s="19"/>
      <c r="BR123" s="21"/>
    </row>
    <row r="124" spans="1:70" ht="40.5" customHeight="1" x14ac:dyDescent="0.35">
      <c r="A124" s="22"/>
      <c r="B124" s="26"/>
      <c r="C124" s="144"/>
      <c r="D124" s="207" t="s">
        <v>273</v>
      </c>
      <c r="E124" s="144"/>
      <c r="F124" s="208" t="s">
        <v>1077</v>
      </c>
      <c r="G124" s="144"/>
      <c r="H124" s="144"/>
      <c r="I124" s="145"/>
      <c r="J124" s="144"/>
      <c r="K124" s="184"/>
      <c r="L124" s="61"/>
      <c r="M124" s="185"/>
      <c r="N124" s="19"/>
      <c r="O124" s="19"/>
      <c r="P124" s="19"/>
      <c r="Q124" s="19"/>
      <c r="R124" s="19"/>
      <c r="S124" s="19"/>
      <c r="T124" s="65"/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40" t="s">
        <v>273</v>
      </c>
      <c r="AU124" s="140" t="s">
        <v>83</v>
      </c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21"/>
    </row>
    <row r="125" spans="1:70" ht="16.5" customHeight="1" x14ac:dyDescent="0.3">
      <c r="A125" s="22"/>
      <c r="B125" s="61"/>
      <c r="C125" s="195" t="s">
        <v>246</v>
      </c>
      <c r="D125" s="195" t="s">
        <v>271</v>
      </c>
      <c r="E125" s="196" t="s">
        <v>1106</v>
      </c>
      <c r="F125" s="196" t="s">
        <v>1107</v>
      </c>
      <c r="G125" s="197" t="s">
        <v>344</v>
      </c>
      <c r="H125" s="198">
        <v>1</v>
      </c>
      <c r="I125" s="199"/>
      <c r="J125" s="200">
        <f>ROUND(I125*H125,2)</f>
        <v>0</v>
      </c>
      <c r="K125" s="225"/>
      <c r="L125" s="202"/>
      <c r="M125" s="203"/>
      <c r="N125" s="204" t="s">
        <v>44</v>
      </c>
      <c r="O125" s="19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325</v>
      </c>
      <c r="AS125" s="19"/>
      <c r="AT125" s="140" t="s">
        <v>271</v>
      </c>
      <c r="AU125" s="140" t="s">
        <v>83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40" t="s">
        <v>81</v>
      </c>
      <c r="BK125" s="181">
        <f>ROUND(I125*H125,2)</f>
        <v>0</v>
      </c>
      <c r="BL125" s="140" t="s">
        <v>233</v>
      </c>
      <c r="BM125" s="140" t="s">
        <v>1108</v>
      </c>
      <c r="BN125" s="19"/>
      <c r="BO125" s="19"/>
      <c r="BP125" s="19"/>
      <c r="BQ125" s="19"/>
      <c r="BR125" s="21"/>
    </row>
    <row r="126" spans="1:70" ht="81" customHeight="1" x14ac:dyDescent="0.35">
      <c r="A126" s="22"/>
      <c r="B126" s="26"/>
      <c r="C126" s="144"/>
      <c r="D126" s="207" t="s">
        <v>273</v>
      </c>
      <c r="E126" s="144"/>
      <c r="F126" s="208" t="s">
        <v>1109</v>
      </c>
      <c r="G126" s="144"/>
      <c r="H126" s="144"/>
      <c r="I126" s="145"/>
      <c r="J126" s="144"/>
      <c r="K126" s="184"/>
      <c r="L126" s="61"/>
      <c r="M126" s="185"/>
      <c r="N126" s="19"/>
      <c r="O126" s="19"/>
      <c r="P126" s="19"/>
      <c r="Q126" s="19"/>
      <c r="R126" s="19"/>
      <c r="S126" s="19"/>
      <c r="T126" s="65"/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40" t="s">
        <v>273</v>
      </c>
      <c r="AU126" s="140" t="s">
        <v>83</v>
      </c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21"/>
    </row>
    <row r="127" spans="1:70" ht="16.5" customHeight="1" x14ac:dyDescent="0.3">
      <c r="A127" s="22"/>
      <c r="B127" s="61"/>
      <c r="C127" s="195" t="s">
        <v>15</v>
      </c>
      <c r="D127" s="195" t="s">
        <v>271</v>
      </c>
      <c r="E127" s="196" t="s">
        <v>1110</v>
      </c>
      <c r="F127" s="196" t="s">
        <v>1111</v>
      </c>
      <c r="G127" s="197" t="s">
        <v>344</v>
      </c>
      <c r="H127" s="198">
        <v>1</v>
      </c>
      <c r="I127" s="199"/>
      <c r="J127" s="200">
        <f>ROUND(I127*H127,2)</f>
        <v>0</v>
      </c>
      <c r="K127" s="225"/>
      <c r="L127" s="202"/>
      <c r="M127" s="203"/>
      <c r="N127" s="204" t="s">
        <v>44</v>
      </c>
      <c r="O127" s="19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325</v>
      </c>
      <c r="AS127" s="19"/>
      <c r="AT127" s="140" t="s">
        <v>271</v>
      </c>
      <c r="AU127" s="140" t="s">
        <v>83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40" t="s">
        <v>81</v>
      </c>
      <c r="BK127" s="181">
        <f>ROUND(I127*H127,2)</f>
        <v>0</v>
      </c>
      <c r="BL127" s="140" t="s">
        <v>233</v>
      </c>
      <c r="BM127" s="140" t="s">
        <v>1112</v>
      </c>
      <c r="BN127" s="19"/>
      <c r="BO127" s="19"/>
      <c r="BP127" s="19"/>
      <c r="BQ127" s="19"/>
      <c r="BR127" s="21"/>
    </row>
    <row r="128" spans="1:70" ht="67.5" customHeight="1" x14ac:dyDescent="0.35">
      <c r="A128" s="22"/>
      <c r="B128" s="26"/>
      <c r="C128" s="144"/>
      <c r="D128" s="207" t="s">
        <v>273</v>
      </c>
      <c r="E128" s="144"/>
      <c r="F128" s="208" t="s">
        <v>1113</v>
      </c>
      <c r="G128" s="144"/>
      <c r="H128" s="144"/>
      <c r="I128" s="145"/>
      <c r="J128" s="144"/>
      <c r="K128" s="184"/>
      <c r="L128" s="61"/>
      <c r="M128" s="185"/>
      <c r="N128" s="19"/>
      <c r="O128" s="19"/>
      <c r="P128" s="19"/>
      <c r="Q128" s="19"/>
      <c r="R128" s="19"/>
      <c r="S128" s="19"/>
      <c r="T128" s="65"/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40" t="s">
        <v>273</v>
      </c>
      <c r="AU128" s="140" t="s">
        <v>83</v>
      </c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21"/>
    </row>
    <row r="129" spans="1:70" ht="16.5" customHeight="1" x14ac:dyDescent="0.3">
      <c r="A129" s="22"/>
      <c r="B129" s="61"/>
      <c r="C129" s="170" t="s">
        <v>252</v>
      </c>
      <c r="D129" s="170" t="s">
        <v>166</v>
      </c>
      <c r="E129" s="171" t="s">
        <v>1114</v>
      </c>
      <c r="F129" s="171" t="s">
        <v>1115</v>
      </c>
      <c r="G129" s="172" t="s">
        <v>269</v>
      </c>
      <c r="H129" s="173">
        <v>41.8</v>
      </c>
      <c r="I129" s="174"/>
      <c r="J129" s="175">
        <f>ROUND(I129*H129,2)</f>
        <v>0</v>
      </c>
      <c r="K129" s="194"/>
      <c r="L129" s="61"/>
      <c r="M129" s="177"/>
      <c r="N129" s="178" t="s">
        <v>44</v>
      </c>
      <c r="O129" s="19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40" t="s">
        <v>233</v>
      </c>
      <c r="AS129" s="19"/>
      <c r="AT129" s="140" t="s">
        <v>166</v>
      </c>
      <c r="AU129" s="140" t="s">
        <v>83</v>
      </c>
      <c r="AV129" s="19"/>
      <c r="AW129" s="19"/>
      <c r="AX129" s="19"/>
      <c r="AY129" s="140" t="s">
        <v>163</v>
      </c>
      <c r="AZ129" s="19"/>
      <c r="BA129" s="19"/>
      <c r="BB129" s="19"/>
      <c r="BC129" s="19"/>
      <c r="BD129" s="19"/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140" t="s">
        <v>81</v>
      </c>
      <c r="BK129" s="181">
        <f>ROUND(I129*H129,2)</f>
        <v>0</v>
      </c>
      <c r="BL129" s="140" t="s">
        <v>233</v>
      </c>
      <c r="BM129" s="140" t="s">
        <v>1116</v>
      </c>
      <c r="BN129" s="19"/>
      <c r="BO129" s="19"/>
      <c r="BP129" s="19"/>
      <c r="BQ129" s="19"/>
      <c r="BR129" s="21"/>
    </row>
    <row r="130" spans="1:70" ht="54" customHeight="1" x14ac:dyDescent="0.35">
      <c r="A130" s="22"/>
      <c r="B130" s="26"/>
      <c r="C130" s="144"/>
      <c r="D130" s="207" t="s">
        <v>273</v>
      </c>
      <c r="E130" s="144"/>
      <c r="F130" s="208" t="s">
        <v>1117</v>
      </c>
      <c r="G130" s="144"/>
      <c r="H130" s="144"/>
      <c r="I130" s="145"/>
      <c r="J130" s="144"/>
      <c r="K130" s="184"/>
      <c r="L130" s="61"/>
      <c r="M130" s="185"/>
      <c r="N130" s="19"/>
      <c r="O130" s="19"/>
      <c r="P130" s="19"/>
      <c r="Q130" s="19"/>
      <c r="R130" s="19"/>
      <c r="S130" s="19"/>
      <c r="T130" s="65"/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40" t="s">
        <v>273</v>
      </c>
      <c r="AU130" s="140" t="s">
        <v>83</v>
      </c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21"/>
    </row>
    <row r="131" spans="1:70" ht="16.5" customHeight="1" x14ac:dyDescent="0.3">
      <c r="A131" s="22"/>
      <c r="B131" s="61"/>
      <c r="C131" s="195" t="s">
        <v>258</v>
      </c>
      <c r="D131" s="195" t="s">
        <v>271</v>
      </c>
      <c r="E131" s="196" t="s">
        <v>1118</v>
      </c>
      <c r="F131" s="196" t="s">
        <v>1119</v>
      </c>
      <c r="G131" s="197" t="s">
        <v>269</v>
      </c>
      <c r="H131" s="198">
        <v>41.8</v>
      </c>
      <c r="I131" s="199"/>
      <c r="J131" s="200">
        <f>ROUND(I131*H131,2)</f>
        <v>0</v>
      </c>
      <c r="K131" s="225"/>
      <c r="L131" s="202"/>
      <c r="M131" s="203"/>
      <c r="N131" s="204" t="s">
        <v>44</v>
      </c>
      <c r="O131" s="19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40" t="s">
        <v>325</v>
      </c>
      <c r="AS131" s="19"/>
      <c r="AT131" s="140" t="s">
        <v>271</v>
      </c>
      <c r="AU131" s="140" t="s">
        <v>83</v>
      </c>
      <c r="AV131" s="19"/>
      <c r="AW131" s="19"/>
      <c r="AX131" s="19"/>
      <c r="AY131" s="140" t="s">
        <v>163</v>
      </c>
      <c r="AZ131" s="19"/>
      <c r="BA131" s="19"/>
      <c r="BB131" s="19"/>
      <c r="BC131" s="19"/>
      <c r="BD131" s="19"/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140" t="s">
        <v>81</v>
      </c>
      <c r="BK131" s="181">
        <f>ROUND(I131*H131,2)</f>
        <v>0</v>
      </c>
      <c r="BL131" s="140" t="s">
        <v>233</v>
      </c>
      <c r="BM131" s="140" t="s">
        <v>1120</v>
      </c>
      <c r="BN131" s="19"/>
      <c r="BO131" s="19"/>
      <c r="BP131" s="19"/>
      <c r="BQ131" s="19"/>
      <c r="BR131" s="21"/>
    </row>
    <row r="132" spans="1:70" ht="67.5" customHeight="1" x14ac:dyDescent="0.35">
      <c r="A132" s="22"/>
      <c r="B132" s="26"/>
      <c r="C132" s="144"/>
      <c r="D132" s="207" t="s">
        <v>273</v>
      </c>
      <c r="E132" s="144"/>
      <c r="F132" s="208" t="s">
        <v>1121</v>
      </c>
      <c r="G132" s="144"/>
      <c r="H132" s="144"/>
      <c r="I132" s="145"/>
      <c r="J132" s="144"/>
      <c r="K132" s="184"/>
      <c r="L132" s="61"/>
      <c r="M132" s="185"/>
      <c r="N132" s="19"/>
      <c r="O132" s="19"/>
      <c r="P132" s="19"/>
      <c r="Q132" s="19"/>
      <c r="R132" s="19"/>
      <c r="S132" s="19"/>
      <c r="T132" s="65"/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40" t="s">
        <v>273</v>
      </c>
      <c r="AU132" s="140" t="s">
        <v>83</v>
      </c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21"/>
    </row>
    <row r="133" spans="1:70" ht="16.5" customHeight="1" x14ac:dyDescent="0.3">
      <c r="A133" s="22"/>
      <c r="B133" s="61"/>
      <c r="C133" s="170" t="s">
        <v>287</v>
      </c>
      <c r="D133" s="170" t="s">
        <v>166</v>
      </c>
      <c r="E133" s="171" t="s">
        <v>1122</v>
      </c>
      <c r="F133" s="171" t="s">
        <v>1123</v>
      </c>
      <c r="G133" s="172" t="s">
        <v>269</v>
      </c>
      <c r="H133" s="173">
        <v>19.95</v>
      </c>
      <c r="I133" s="174"/>
      <c r="J133" s="175">
        <f>ROUND(I133*H133,2)</f>
        <v>0</v>
      </c>
      <c r="K133" s="194"/>
      <c r="L133" s="61"/>
      <c r="M133" s="177"/>
      <c r="N133" s="178" t="s">
        <v>44</v>
      </c>
      <c r="O133" s="19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233</v>
      </c>
      <c r="AS133" s="19"/>
      <c r="AT133" s="140" t="s">
        <v>166</v>
      </c>
      <c r="AU133" s="140" t="s">
        <v>83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40" t="s">
        <v>81</v>
      </c>
      <c r="BK133" s="181">
        <f>ROUND(I133*H133,2)</f>
        <v>0</v>
      </c>
      <c r="BL133" s="140" t="s">
        <v>233</v>
      </c>
      <c r="BM133" s="140" t="s">
        <v>1124</v>
      </c>
      <c r="BN133" s="19"/>
      <c r="BO133" s="19"/>
      <c r="BP133" s="19"/>
      <c r="BQ133" s="19"/>
      <c r="BR133" s="21"/>
    </row>
    <row r="134" spans="1:70" ht="54" customHeight="1" x14ac:dyDescent="0.35">
      <c r="A134" s="22"/>
      <c r="B134" s="26"/>
      <c r="C134" s="144"/>
      <c r="D134" s="207" t="s">
        <v>273</v>
      </c>
      <c r="E134" s="144"/>
      <c r="F134" s="208" t="s">
        <v>1117</v>
      </c>
      <c r="G134" s="144"/>
      <c r="H134" s="144"/>
      <c r="I134" s="145"/>
      <c r="J134" s="144"/>
      <c r="K134" s="184"/>
      <c r="L134" s="61"/>
      <c r="M134" s="185"/>
      <c r="N134" s="19"/>
      <c r="O134" s="19"/>
      <c r="P134" s="19"/>
      <c r="Q134" s="19"/>
      <c r="R134" s="19"/>
      <c r="S134" s="19"/>
      <c r="T134" s="65"/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40" t="s">
        <v>273</v>
      </c>
      <c r="AU134" s="140" t="s">
        <v>83</v>
      </c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95" t="s">
        <v>288</v>
      </c>
      <c r="D135" s="195" t="s">
        <v>271</v>
      </c>
      <c r="E135" s="196" t="s">
        <v>1125</v>
      </c>
      <c r="F135" s="196" t="s">
        <v>1126</v>
      </c>
      <c r="G135" s="197" t="s">
        <v>269</v>
      </c>
      <c r="H135" s="198">
        <v>19.95</v>
      </c>
      <c r="I135" s="199"/>
      <c r="J135" s="200">
        <f>ROUND(I135*H135,2)</f>
        <v>0</v>
      </c>
      <c r="K135" s="225"/>
      <c r="L135" s="202"/>
      <c r="M135" s="203"/>
      <c r="N135" s="204" t="s">
        <v>44</v>
      </c>
      <c r="O135" s="19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325</v>
      </c>
      <c r="AS135" s="19"/>
      <c r="AT135" s="140" t="s">
        <v>271</v>
      </c>
      <c r="AU135" s="140" t="s">
        <v>83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40" t="s">
        <v>81</v>
      </c>
      <c r="BK135" s="181">
        <f>ROUND(I135*H135,2)</f>
        <v>0</v>
      </c>
      <c r="BL135" s="140" t="s">
        <v>233</v>
      </c>
      <c r="BM135" s="140" t="s">
        <v>1127</v>
      </c>
      <c r="BN135" s="19"/>
      <c r="BO135" s="19"/>
      <c r="BP135" s="19"/>
      <c r="BQ135" s="19"/>
      <c r="BR135" s="21"/>
    </row>
    <row r="136" spans="1:70" ht="67.5" customHeight="1" x14ac:dyDescent="0.35">
      <c r="A136" s="22"/>
      <c r="B136" s="26"/>
      <c r="C136" s="144"/>
      <c r="D136" s="207" t="s">
        <v>273</v>
      </c>
      <c r="E136" s="144"/>
      <c r="F136" s="208" t="s">
        <v>1128</v>
      </c>
      <c r="G136" s="144"/>
      <c r="H136" s="144"/>
      <c r="I136" s="145"/>
      <c r="J136" s="144"/>
      <c r="K136" s="184"/>
      <c r="L136" s="61"/>
      <c r="M136" s="185"/>
      <c r="N136" s="19"/>
      <c r="O136" s="19"/>
      <c r="P136" s="19"/>
      <c r="Q136" s="19"/>
      <c r="R136" s="19"/>
      <c r="S136" s="19"/>
      <c r="T136" s="65"/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40" t="s">
        <v>273</v>
      </c>
      <c r="AU136" s="140" t="s">
        <v>83</v>
      </c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21"/>
    </row>
    <row r="137" spans="1:70" ht="16.5" customHeight="1" x14ac:dyDescent="0.3">
      <c r="A137" s="22"/>
      <c r="B137" s="61"/>
      <c r="C137" s="170" t="s">
        <v>289</v>
      </c>
      <c r="D137" s="170" t="s">
        <v>166</v>
      </c>
      <c r="E137" s="171" t="s">
        <v>1129</v>
      </c>
      <c r="F137" s="171" t="s">
        <v>1130</v>
      </c>
      <c r="G137" s="172" t="s">
        <v>269</v>
      </c>
      <c r="H137" s="173">
        <v>11.95</v>
      </c>
      <c r="I137" s="174"/>
      <c r="J137" s="175">
        <f>ROUND(I137*H137,2)</f>
        <v>0</v>
      </c>
      <c r="K137" s="194"/>
      <c r="L137" s="61"/>
      <c r="M137" s="177"/>
      <c r="N137" s="178" t="s">
        <v>44</v>
      </c>
      <c r="O137" s="19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233</v>
      </c>
      <c r="AS137" s="19"/>
      <c r="AT137" s="140" t="s">
        <v>166</v>
      </c>
      <c r="AU137" s="140" t="s">
        <v>83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40" t="s">
        <v>81</v>
      </c>
      <c r="BK137" s="181">
        <f>ROUND(I137*H137,2)</f>
        <v>0</v>
      </c>
      <c r="BL137" s="140" t="s">
        <v>233</v>
      </c>
      <c r="BM137" s="140" t="s">
        <v>1131</v>
      </c>
      <c r="BN137" s="19"/>
      <c r="BO137" s="19"/>
      <c r="BP137" s="19"/>
      <c r="BQ137" s="19"/>
      <c r="BR137" s="21"/>
    </row>
    <row r="138" spans="1:70" ht="54" customHeight="1" x14ac:dyDescent="0.35">
      <c r="A138" s="22"/>
      <c r="B138" s="26"/>
      <c r="C138" s="144"/>
      <c r="D138" s="207" t="s">
        <v>273</v>
      </c>
      <c r="E138" s="144"/>
      <c r="F138" s="208" t="s">
        <v>1117</v>
      </c>
      <c r="G138" s="144"/>
      <c r="H138" s="144"/>
      <c r="I138" s="145"/>
      <c r="J138" s="144"/>
      <c r="K138" s="184"/>
      <c r="L138" s="61"/>
      <c r="M138" s="185"/>
      <c r="N138" s="19"/>
      <c r="O138" s="19"/>
      <c r="P138" s="19"/>
      <c r="Q138" s="19"/>
      <c r="R138" s="19"/>
      <c r="S138" s="19"/>
      <c r="T138" s="65"/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40" t="s">
        <v>273</v>
      </c>
      <c r="AU138" s="140" t="s">
        <v>83</v>
      </c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21"/>
    </row>
    <row r="139" spans="1:70" ht="16.5" customHeight="1" x14ac:dyDescent="0.3">
      <c r="A139" s="22"/>
      <c r="B139" s="61"/>
      <c r="C139" s="195" t="s">
        <v>293</v>
      </c>
      <c r="D139" s="195" t="s">
        <v>271</v>
      </c>
      <c r="E139" s="196" t="s">
        <v>1132</v>
      </c>
      <c r="F139" s="196" t="s">
        <v>1133</v>
      </c>
      <c r="G139" s="197" t="s">
        <v>269</v>
      </c>
      <c r="H139" s="198">
        <v>11.95</v>
      </c>
      <c r="I139" s="199"/>
      <c r="J139" s="200">
        <f>ROUND(I139*H139,2)</f>
        <v>0</v>
      </c>
      <c r="K139" s="225"/>
      <c r="L139" s="202"/>
      <c r="M139" s="203"/>
      <c r="N139" s="204" t="s">
        <v>44</v>
      </c>
      <c r="O139" s="19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40" t="s">
        <v>325</v>
      </c>
      <c r="AS139" s="19"/>
      <c r="AT139" s="140" t="s">
        <v>271</v>
      </c>
      <c r="AU139" s="140" t="s">
        <v>83</v>
      </c>
      <c r="AV139" s="19"/>
      <c r="AW139" s="19"/>
      <c r="AX139" s="19"/>
      <c r="AY139" s="140" t="s">
        <v>163</v>
      </c>
      <c r="AZ139" s="19"/>
      <c r="BA139" s="19"/>
      <c r="BB139" s="19"/>
      <c r="BC139" s="19"/>
      <c r="BD139" s="19"/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140" t="s">
        <v>81</v>
      </c>
      <c r="BK139" s="181">
        <f>ROUND(I139*H139,2)</f>
        <v>0</v>
      </c>
      <c r="BL139" s="140" t="s">
        <v>233</v>
      </c>
      <c r="BM139" s="140" t="s">
        <v>1134</v>
      </c>
      <c r="BN139" s="19"/>
      <c r="BO139" s="19"/>
      <c r="BP139" s="19"/>
      <c r="BQ139" s="19"/>
      <c r="BR139" s="21"/>
    </row>
    <row r="140" spans="1:70" ht="67.5" customHeight="1" x14ac:dyDescent="0.35">
      <c r="A140" s="22"/>
      <c r="B140" s="26"/>
      <c r="C140" s="144"/>
      <c r="D140" s="207" t="s">
        <v>273</v>
      </c>
      <c r="E140" s="144"/>
      <c r="F140" s="208" t="s">
        <v>1135</v>
      </c>
      <c r="G140" s="144"/>
      <c r="H140" s="144"/>
      <c r="I140" s="145"/>
      <c r="J140" s="144"/>
      <c r="K140" s="184"/>
      <c r="L140" s="61"/>
      <c r="M140" s="185"/>
      <c r="N140" s="19"/>
      <c r="O140" s="19"/>
      <c r="P140" s="19"/>
      <c r="Q140" s="19"/>
      <c r="R140" s="19"/>
      <c r="S140" s="19"/>
      <c r="T140" s="65"/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40" t="s">
        <v>273</v>
      </c>
      <c r="AU140" s="140" t="s">
        <v>83</v>
      </c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21"/>
    </row>
    <row r="141" spans="1:70" ht="16.5" customHeight="1" x14ac:dyDescent="0.3">
      <c r="A141" s="22"/>
      <c r="B141" s="61"/>
      <c r="C141" s="170" t="s">
        <v>296</v>
      </c>
      <c r="D141" s="170" t="s">
        <v>166</v>
      </c>
      <c r="E141" s="171" t="s">
        <v>1136</v>
      </c>
      <c r="F141" s="171" t="s">
        <v>1137</v>
      </c>
      <c r="G141" s="172" t="s">
        <v>344</v>
      </c>
      <c r="H141" s="173">
        <v>2</v>
      </c>
      <c r="I141" s="174"/>
      <c r="J141" s="175">
        <f>ROUND(I141*H141,2)</f>
        <v>0</v>
      </c>
      <c r="K141" s="194"/>
      <c r="L141" s="61"/>
      <c r="M141" s="177"/>
      <c r="N141" s="178" t="s">
        <v>44</v>
      </c>
      <c r="O141" s="19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40" t="s">
        <v>233</v>
      </c>
      <c r="AS141" s="19"/>
      <c r="AT141" s="140" t="s">
        <v>166</v>
      </c>
      <c r="AU141" s="140" t="s">
        <v>83</v>
      </c>
      <c r="AV141" s="19"/>
      <c r="AW141" s="19"/>
      <c r="AX141" s="19"/>
      <c r="AY141" s="140" t="s">
        <v>163</v>
      </c>
      <c r="AZ141" s="19"/>
      <c r="BA141" s="19"/>
      <c r="BB141" s="19"/>
      <c r="BC141" s="19"/>
      <c r="BD141" s="19"/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40" t="s">
        <v>81</v>
      </c>
      <c r="BK141" s="181">
        <f>ROUND(I141*H141,2)</f>
        <v>0</v>
      </c>
      <c r="BL141" s="140" t="s">
        <v>233</v>
      </c>
      <c r="BM141" s="140" t="s">
        <v>1138</v>
      </c>
      <c r="BN141" s="19"/>
      <c r="BO141" s="19"/>
      <c r="BP141" s="19"/>
      <c r="BQ141" s="19"/>
      <c r="BR141" s="21"/>
    </row>
    <row r="142" spans="1:70" ht="40.5" customHeight="1" x14ac:dyDescent="0.35">
      <c r="A142" s="22"/>
      <c r="B142" s="26"/>
      <c r="C142" s="144"/>
      <c r="D142" s="207" t="s">
        <v>273</v>
      </c>
      <c r="E142" s="144"/>
      <c r="F142" s="208" t="s">
        <v>1077</v>
      </c>
      <c r="G142" s="144"/>
      <c r="H142" s="144"/>
      <c r="I142" s="145"/>
      <c r="J142" s="144"/>
      <c r="K142" s="184"/>
      <c r="L142" s="61"/>
      <c r="M142" s="185"/>
      <c r="N142" s="19"/>
      <c r="O142" s="19"/>
      <c r="P142" s="19"/>
      <c r="Q142" s="19"/>
      <c r="R142" s="19"/>
      <c r="S142" s="19"/>
      <c r="T142" s="65"/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40" t="s">
        <v>273</v>
      </c>
      <c r="AU142" s="140" t="s">
        <v>83</v>
      </c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95" t="s">
        <v>297</v>
      </c>
      <c r="D143" s="195" t="s">
        <v>271</v>
      </c>
      <c r="E143" s="196" t="s">
        <v>1139</v>
      </c>
      <c r="F143" s="196" t="s">
        <v>1140</v>
      </c>
      <c r="G143" s="197" t="s">
        <v>344</v>
      </c>
      <c r="H143" s="198">
        <v>2</v>
      </c>
      <c r="I143" s="199"/>
      <c r="J143" s="200">
        <f>ROUND(I143*H143,2)</f>
        <v>0</v>
      </c>
      <c r="K143" s="225"/>
      <c r="L143" s="202"/>
      <c r="M143" s="203"/>
      <c r="N143" s="204" t="s">
        <v>44</v>
      </c>
      <c r="O143" s="19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325</v>
      </c>
      <c r="AS143" s="19"/>
      <c r="AT143" s="140" t="s">
        <v>271</v>
      </c>
      <c r="AU143" s="140" t="s">
        <v>83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140" t="s">
        <v>81</v>
      </c>
      <c r="BK143" s="181">
        <f>ROUND(I143*H143,2)</f>
        <v>0</v>
      </c>
      <c r="BL143" s="140" t="s">
        <v>233</v>
      </c>
      <c r="BM143" s="140" t="s">
        <v>1141</v>
      </c>
      <c r="BN143" s="19"/>
      <c r="BO143" s="19"/>
      <c r="BP143" s="19"/>
      <c r="BQ143" s="19"/>
      <c r="BR143" s="21"/>
    </row>
    <row r="144" spans="1:70" ht="67.5" customHeight="1" x14ac:dyDescent="0.35">
      <c r="A144" s="22"/>
      <c r="B144" s="26"/>
      <c r="C144" s="62"/>
      <c r="D144" s="205" t="s">
        <v>273</v>
      </c>
      <c r="E144" s="62"/>
      <c r="F144" s="206" t="s">
        <v>1142</v>
      </c>
      <c r="G144" s="62"/>
      <c r="H144" s="62"/>
      <c r="I144" s="118"/>
      <c r="J144" s="62"/>
      <c r="K144" s="119"/>
      <c r="L144" s="61"/>
      <c r="M144" s="75"/>
      <c r="N144" s="19"/>
      <c r="O144" s="19"/>
      <c r="P144" s="19"/>
      <c r="Q144" s="19"/>
      <c r="R144" s="19"/>
      <c r="S144" s="19"/>
      <c r="T144" s="65"/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40" t="s">
        <v>273</v>
      </c>
      <c r="AU144" s="140" t="s">
        <v>83</v>
      </c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21"/>
    </row>
    <row r="145" spans="1:70" ht="29.85" customHeight="1" x14ac:dyDescent="0.3">
      <c r="A145" s="22"/>
      <c r="B145" s="26"/>
      <c r="C145" s="59"/>
      <c r="D145" s="166" t="s">
        <v>72</v>
      </c>
      <c r="E145" s="167" t="s">
        <v>418</v>
      </c>
      <c r="F145" s="167" t="s">
        <v>419</v>
      </c>
      <c r="G145" s="59"/>
      <c r="H145" s="59"/>
      <c r="I145" s="116"/>
      <c r="J145" s="168">
        <f>BK145</f>
        <v>0</v>
      </c>
      <c r="K145" s="117"/>
      <c r="L145" s="61"/>
      <c r="M145" s="169"/>
      <c r="N145" s="19"/>
      <c r="O145" s="19"/>
      <c r="P145" s="162">
        <f>SUM(P146:P186)</f>
        <v>0</v>
      </c>
      <c r="Q145" s="19"/>
      <c r="R145" s="162">
        <f>SUM(R146:R186)</f>
        <v>0</v>
      </c>
      <c r="S145" s="19"/>
      <c r="T145" s="163">
        <f>SUM(T146:T186)</f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59" t="s">
        <v>83</v>
      </c>
      <c r="AS145" s="19"/>
      <c r="AT145" s="164" t="s">
        <v>72</v>
      </c>
      <c r="AU145" s="164" t="s">
        <v>81</v>
      </c>
      <c r="AV145" s="19"/>
      <c r="AW145" s="19"/>
      <c r="AX145" s="19"/>
      <c r="AY145" s="159" t="s">
        <v>163</v>
      </c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65">
        <f>SUM(BK146:BK186)</f>
        <v>0</v>
      </c>
      <c r="BL145" s="19"/>
      <c r="BM145" s="19"/>
      <c r="BN145" s="19"/>
      <c r="BO145" s="19"/>
      <c r="BP145" s="19"/>
      <c r="BQ145" s="19"/>
      <c r="BR145" s="21"/>
    </row>
    <row r="146" spans="1:70" ht="25.5" customHeight="1" x14ac:dyDescent="0.3">
      <c r="A146" s="22"/>
      <c r="B146" s="61"/>
      <c r="C146" s="170" t="s">
        <v>299</v>
      </c>
      <c r="D146" s="170" t="s">
        <v>166</v>
      </c>
      <c r="E146" s="171" t="s">
        <v>1143</v>
      </c>
      <c r="F146" s="171" t="s">
        <v>1144</v>
      </c>
      <c r="G146" s="172" t="s">
        <v>281</v>
      </c>
      <c r="H146" s="173">
        <v>10.95</v>
      </c>
      <c r="I146" s="174"/>
      <c r="J146" s="175">
        <f>ROUND(I146*H146,2)</f>
        <v>0</v>
      </c>
      <c r="K146" s="194"/>
      <c r="L146" s="61"/>
      <c r="M146" s="177"/>
      <c r="N146" s="178" t="s">
        <v>44</v>
      </c>
      <c r="O146" s="19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233</v>
      </c>
      <c r="AS146" s="19"/>
      <c r="AT146" s="140" t="s">
        <v>166</v>
      </c>
      <c r="AU146" s="140" t="s">
        <v>83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140" t="s">
        <v>81</v>
      </c>
      <c r="BK146" s="181">
        <f>ROUND(I146*H146,2)</f>
        <v>0</v>
      </c>
      <c r="BL146" s="140" t="s">
        <v>233</v>
      </c>
      <c r="BM146" s="140" t="s">
        <v>1145</v>
      </c>
      <c r="BN146" s="19"/>
      <c r="BO146" s="19"/>
      <c r="BP146" s="19"/>
      <c r="BQ146" s="19"/>
      <c r="BR146" s="21"/>
    </row>
    <row r="147" spans="1:70" ht="40.5" customHeight="1" x14ac:dyDescent="0.35">
      <c r="A147" s="22"/>
      <c r="B147" s="26"/>
      <c r="C147" s="144"/>
      <c r="D147" s="207" t="s">
        <v>273</v>
      </c>
      <c r="E147" s="144"/>
      <c r="F147" s="208" t="s">
        <v>1077</v>
      </c>
      <c r="G147" s="144"/>
      <c r="H147" s="144"/>
      <c r="I147" s="145"/>
      <c r="J147" s="144"/>
      <c r="K147" s="184"/>
      <c r="L147" s="61"/>
      <c r="M147" s="185"/>
      <c r="N147" s="19"/>
      <c r="O147" s="19"/>
      <c r="P147" s="19"/>
      <c r="Q147" s="19"/>
      <c r="R147" s="19"/>
      <c r="S147" s="19"/>
      <c r="T147" s="65"/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40" t="s">
        <v>273</v>
      </c>
      <c r="AU147" s="140" t="s">
        <v>83</v>
      </c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21"/>
    </row>
    <row r="148" spans="1:70" ht="25.5" customHeight="1" x14ac:dyDescent="0.3">
      <c r="A148" s="22"/>
      <c r="B148" s="61"/>
      <c r="C148" s="195" t="s">
        <v>303</v>
      </c>
      <c r="D148" s="195" t="s">
        <v>271</v>
      </c>
      <c r="E148" s="196" t="s">
        <v>1146</v>
      </c>
      <c r="F148" s="196" t="s">
        <v>1147</v>
      </c>
      <c r="G148" s="197" t="s">
        <v>281</v>
      </c>
      <c r="H148" s="198">
        <v>11.497999999999999</v>
      </c>
      <c r="I148" s="199"/>
      <c r="J148" s="200">
        <f>ROUND(I148*H148,2)</f>
        <v>0</v>
      </c>
      <c r="K148" s="225"/>
      <c r="L148" s="202"/>
      <c r="M148" s="203"/>
      <c r="N148" s="204" t="s">
        <v>44</v>
      </c>
      <c r="O148" s="19"/>
      <c r="P148" s="179">
        <f>O148*H148</f>
        <v>0</v>
      </c>
      <c r="Q148" s="179">
        <v>0</v>
      </c>
      <c r="R148" s="179">
        <f>Q148*H148</f>
        <v>0</v>
      </c>
      <c r="S148" s="179">
        <v>0</v>
      </c>
      <c r="T148" s="180">
        <f>S148*H148</f>
        <v>0</v>
      </c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40" t="s">
        <v>325</v>
      </c>
      <c r="AS148" s="19"/>
      <c r="AT148" s="140" t="s">
        <v>271</v>
      </c>
      <c r="AU148" s="140" t="s">
        <v>83</v>
      </c>
      <c r="AV148" s="19"/>
      <c r="AW148" s="19"/>
      <c r="AX148" s="19"/>
      <c r="AY148" s="140" t="s">
        <v>163</v>
      </c>
      <c r="AZ148" s="19"/>
      <c r="BA148" s="19"/>
      <c r="BB148" s="19"/>
      <c r="BC148" s="19"/>
      <c r="BD148" s="19"/>
      <c r="BE148" s="181">
        <f>IF(N148="základní",J148,0)</f>
        <v>0</v>
      </c>
      <c r="BF148" s="181">
        <f>IF(N148="snížená",J148,0)</f>
        <v>0</v>
      </c>
      <c r="BG148" s="181">
        <f>IF(N148="zákl. přenesená",J148,0)</f>
        <v>0</v>
      </c>
      <c r="BH148" s="181">
        <f>IF(N148="sníž. přenesená",J148,0)</f>
        <v>0</v>
      </c>
      <c r="BI148" s="181">
        <f>IF(N148="nulová",J148,0)</f>
        <v>0</v>
      </c>
      <c r="BJ148" s="140" t="s">
        <v>81</v>
      </c>
      <c r="BK148" s="181">
        <f>ROUND(I148*H148,2)</f>
        <v>0</v>
      </c>
      <c r="BL148" s="140" t="s">
        <v>233</v>
      </c>
      <c r="BM148" s="140" t="s">
        <v>1148</v>
      </c>
      <c r="BN148" s="19"/>
      <c r="BO148" s="19"/>
      <c r="BP148" s="19"/>
      <c r="BQ148" s="19"/>
      <c r="BR148" s="21"/>
    </row>
    <row r="149" spans="1:70" ht="94.5" customHeight="1" x14ac:dyDescent="0.35">
      <c r="A149" s="22"/>
      <c r="B149" s="26"/>
      <c r="C149" s="62"/>
      <c r="D149" s="205" t="s">
        <v>273</v>
      </c>
      <c r="E149" s="62"/>
      <c r="F149" s="206" t="s">
        <v>1149</v>
      </c>
      <c r="G149" s="62"/>
      <c r="H149" s="62"/>
      <c r="I149" s="118"/>
      <c r="J149" s="62"/>
      <c r="K149" s="119"/>
      <c r="L149" s="61"/>
      <c r="M149" s="75"/>
      <c r="N149" s="19"/>
      <c r="O149" s="19"/>
      <c r="P149" s="19"/>
      <c r="Q149" s="19"/>
      <c r="R149" s="19"/>
      <c r="S149" s="19"/>
      <c r="T149" s="65"/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40" t="s">
        <v>273</v>
      </c>
      <c r="AU149" s="140" t="s">
        <v>83</v>
      </c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21"/>
    </row>
    <row r="150" spans="1:70" ht="13.15" customHeight="1" x14ac:dyDescent="0.35">
      <c r="A150" s="22"/>
      <c r="B150" s="26"/>
      <c r="C150" s="59"/>
      <c r="D150" s="209" t="s">
        <v>280</v>
      </c>
      <c r="E150" s="59"/>
      <c r="F150" s="210" t="s">
        <v>1150</v>
      </c>
      <c r="G150" s="59"/>
      <c r="H150" s="211">
        <v>11.497999999999999</v>
      </c>
      <c r="I150" s="116"/>
      <c r="J150" s="59"/>
      <c r="K150" s="117"/>
      <c r="L150" s="61"/>
      <c r="M150" s="169"/>
      <c r="N150" s="19"/>
      <c r="O150" s="19"/>
      <c r="P150" s="19"/>
      <c r="Q150" s="19"/>
      <c r="R150" s="19"/>
      <c r="S150" s="19"/>
      <c r="T150" s="65"/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212" t="s">
        <v>280</v>
      </c>
      <c r="AU150" s="212" t="s">
        <v>83</v>
      </c>
      <c r="AV150" s="55" t="s">
        <v>83</v>
      </c>
      <c r="AW150" s="55" t="s">
        <v>12</v>
      </c>
      <c r="AX150" s="55" t="s">
        <v>81</v>
      </c>
      <c r="AY150" s="212" t="s">
        <v>163</v>
      </c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21"/>
    </row>
    <row r="151" spans="1:70" ht="25.5" customHeight="1" x14ac:dyDescent="0.3">
      <c r="A151" s="22"/>
      <c r="B151" s="61"/>
      <c r="C151" s="170" t="s">
        <v>329</v>
      </c>
      <c r="D151" s="170" t="s">
        <v>166</v>
      </c>
      <c r="E151" s="171" t="s">
        <v>1152</v>
      </c>
      <c r="F151" s="171" t="s">
        <v>1153</v>
      </c>
      <c r="G151" s="172" t="s">
        <v>344</v>
      </c>
      <c r="H151" s="173">
        <v>1</v>
      </c>
      <c r="I151" s="174">
        <v>0</v>
      </c>
      <c r="J151" s="175">
        <f>ROUND(I151*H151,2)</f>
        <v>0</v>
      </c>
      <c r="K151" s="194"/>
      <c r="L151" s="61"/>
      <c r="M151" s="177"/>
      <c r="N151" s="178" t="s">
        <v>44</v>
      </c>
      <c r="O151" s="19"/>
      <c r="P151" s="179">
        <f>O151*H151</f>
        <v>0</v>
      </c>
      <c r="Q151" s="179">
        <v>0</v>
      </c>
      <c r="R151" s="179">
        <f>Q151*H151</f>
        <v>0</v>
      </c>
      <c r="S151" s="179">
        <v>0</v>
      </c>
      <c r="T151" s="180">
        <f>S151*H151</f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233</v>
      </c>
      <c r="AS151" s="19"/>
      <c r="AT151" s="140" t="s">
        <v>166</v>
      </c>
      <c r="AU151" s="140" t="s">
        <v>83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140" t="s">
        <v>81</v>
      </c>
      <c r="BK151" s="181">
        <f>ROUND(I151*H151,2)</f>
        <v>0</v>
      </c>
      <c r="BL151" s="140" t="s">
        <v>233</v>
      </c>
      <c r="BM151" s="140" t="s">
        <v>1154</v>
      </c>
      <c r="BN151" s="19"/>
      <c r="BO151" s="19"/>
      <c r="BP151" s="19"/>
      <c r="BQ151" s="19"/>
      <c r="BR151" s="21"/>
    </row>
    <row r="152" spans="1:70" ht="40.5" customHeight="1" x14ac:dyDescent="0.35">
      <c r="A152" s="22"/>
      <c r="B152" s="26"/>
      <c r="C152" s="144"/>
      <c r="D152" s="207" t="s">
        <v>273</v>
      </c>
      <c r="E152" s="144"/>
      <c r="F152" s="208" t="s">
        <v>1077</v>
      </c>
      <c r="G152" s="144"/>
      <c r="H152" s="144"/>
      <c r="I152" s="145"/>
      <c r="J152" s="144"/>
      <c r="K152" s="184"/>
      <c r="L152" s="61"/>
      <c r="M152" s="185"/>
      <c r="N152" s="19"/>
      <c r="O152" s="19"/>
      <c r="P152" s="19"/>
      <c r="Q152" s="19"/>
      <c r="R152" s="19"/>
      <c r="S152" s="19"/>
      <c r="T152" s="65"/>
      <c r="U152" s="64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40" t="s">
        <v>273</v>
      </c>
      <c r="AU152" s="140" t="s">
        <v>83</v>
      </c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21"/>
    </row>
    <row r="153" spans="1:70" ht="38.25" customHeight="1" x14ac:dyDescent="0.3">
      <c r="A153" s="22"/>
      <c r="B153" s="61"/>
      <c r="C153" s="195" t="s">
        <v>332</v>
      </c>
      <c r="D153" s="195" t="s">
        <v>271</v>
      </c>
      <c r="E153" s="196" t="s">
        <v>1155</v>
      </c>
      <c r="F153" s="196" t="s">
        <v>1156</v>
      </c>
      <c r="G153" s="197" t="s">
        <v>344</v>
      </c>
      <c r="H153" s="198">
        <v>1</v>
      </c>
      <c r="I153" s="199">
        <v>0</v>
      </c>
      <c r="J153" s="200">
        <f>ROUND(I153*H153,2)</f>
        <v>0</v>
      </c>
      <c r="K153" s="225"/>
      <c r="L153" s="202"/>
      <c r="M153" s="203"/>
      <c r="N153" s="204" t="s">
        <v>44</v>
      </c>
      <c r="O153" s="19"/>
      <c r="P153" s="179">
        <f>O153*H153</f>
        <v>0</v>
      </c>
      <c r="Q153" s="179">
        <v>0</v>
      </c>
      <c r="R153" s="179">
        <f>Q153*H153</f>
        <v>0</v>
      </c>
      <c r="S153" s="179">
        <v>0</v>
      </c>
      <c r="T153" s="180">
        <f>S153*H153</f>
        <v>0</v>
      </c>
      <c r="U153" s="64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40" t="s">
        <v>325</v>
      </c>
      <c r="AS153" s="19"/>
      <c r="AT153" s="140" t="s">
        <v>271</v>
      </c>
      <c r="AU153" s="140" t="s">
        <v>83</v>
      </c>
      <c r="AV153" s="19"/>
      <c r="AW153" s="19"/>
      <c r="AX153" s="19"/>
      <c r="AY153" s="140" t="s">
        <v>163</v>
      </c>
      <c r="AZ153" s="19"/>
      <c r="BA153" s="19"/>
      <c r="BB153" s="19"/>
      <c r="BC153" s="19"/>
      <c r="BD153" s="19"/>
      <c r="BE153" s="181">
        <f>IF(N153="základní",J153,0)</f>
        <v>0</v>
      </c>
      <c r="BF153" s="181">
        <f>IF(N153="snížená",J153,0)</f>
        <v>0</v>
      </c>
      <c r="BG153" s="181">
        <f>IF(N153="zákl. přenesená",J153,0)</f>
        <v>0</v>
      </c>
      <c r="BH153" s="181">
        <f>IF(N153="sníž. přenesená",J153,0)</f>
        <v>0</v>
      </c>
      <c r="BI153" s="181">
        <f>IF(N153="nulová",J153,0)</f>
        <v>0</v>
      </c>
      <c r="BJ153" s="140" t="s">
        <v>81</v>
      </c>
      <c r="BK153" s="181">
        <f>ROUND(I153*H153,2)</f>
        <v>0</v>
      </c>
      <c r="BL153" s="140" t="s">
        <v>233</v>
      </c>
      <c r="BM153" s="140" t="s">
        <v>1157</v>
      </c>
      <c r="BN153" s="19"/>
      <c r="BO153" s="19"/>
      <c r="BP153" s="19"/>
      <c r="BQ153" s="19"/>
      <c r="BR153" s="21"/>
    </row>
    <row r="154" spans="1:70" ht="81" customHeight="1" x14ac:dyDescent="0.35">
      <c r="A154" s="22"/>
      <c r="B154" s="26"/>
      <c r="C154" s="144"/>
      <c r="D154" s="207" t="s">
        <v>273</v>
      </c>
      <c r="E154" s="144"/>
      <c r="F154" s="208" t="s">
        <v>1158</v>
      </c>
      <c r="G154" s="144"/>
      <c r="H154" s="144"/>
      <c r="I154" s="145"/>
      <c r="J154" s="144"/>
      <c r="K154" s="184"/>
      <c r="L154" s="61"/>
      <c r="M154" s="185"/>
      <c r="N154" s="19"/>
      <c r="O154" s="19"/>
      <c r="P154" s="19"/>
      <c r="Q154" s="19"/>
      <c r="R154" s="19"/>
      <c r="S154" s="19"/>
      <c r="T154" s="65"/>
      <c r="U154" s="64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40" t="s">
        <v>273</v>
      </c>
      <c r="AU154" s="140" t="s">
        <v>83</v>
      </c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21"/>
    </row>
    <row r="155" spans="1:70" ht="25.5" customHeight="1" x14ac:dyDescent="0.3">
      <c r="A155" s="22"/>
      <c r="B155" s="61"/>
      <c r="C155" s="170" t="s">
        <v>333</v>
      </c>
      <c r="D155" s="170" t="s">
        <v>166</v>
      </c>
      <c r="E155" s="171" t="s">
        <v>1159</v>
      </c>
      <c r="F155" s="171" t="s">
        <v>1153</v>
      </c>
      <c r="G155" s="172" t="s">
        <v>344</v>
      </c>
      <c r="H155" s="173">
        <v>1</v>
      </c>
      <c r="I155" s="174">
        <v>0</v>
      </c>
      <c r="J155" s="175">
        <f>ROUND(I155*H155,2)</f>
        <v>0</v>
      </c>
      <c r="K155" s="194"/>
      <c r="L155" s="61"/>
      <c r="M155" s="177"/>
      <c r="N155" s="178" t="s">
        <v>44</v>
      </c>
      <c r="O155" s="19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80">
        <f>S155*H155</f>
        <v>0</v>
      </c>
      <c r="U155" s="64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40" t="s">
        <v>233</v>
      </c>
      <c r="AS155" s="19"/>
      <c r="AT155" s="140" t="s">
        <v>166</v>
      </c>
      <c r="AU155" s="140" t="s">
        <v>83</v>
      </c>
      <c r="AV155" s="19"/>
      <c r="AW155" s="19"/>
      <c r="AX155" s="19"/>
      <c r="AY155" s="140" t="s">
        <v>163</v>
      </c>
      <c r="AZ155" s="19"/>
      <c r="BA155" s="19"/>
      <c r="BB155" s="19"/>
      <c r="BC155" s="19"/>
      <c r="BD155" s="19"/>
      <c r="BE155" s="181">
        <f>IF(N155="základní",J155,0)</f>
        <v>0</v>
      </c>
      <c r="BF155" s="181">
        <f>IF(N155="snížená",J155,0)</f>
        <v>0</v>
      </c>
      <c r="BG155" s="181">
        <f>IF(N155="zákl. přenesená",J155,0)</f>
        <v>0</v>
      </c>
      <c r="BH155" s="181">
        <f>IF(N155="sníž. přenesená",J155,0)</f>
        <v>0</v>
      </c>
      <c r="BI155" s="181">
        <f>IF(N155="nulová",J155,0)</f>
        <v>0</v>
      </c>
      <c r="BJ155" s="140" t="s">
        <v>81</v>
      </c>
      <c r="BK155" s="181">
        <f>ROUND(I155*H155,2)</f>
        <v>0</v>
      </c>
      <c r="BL155" s="140" t="s">
        <v>233</v>
      </c>
      <c r="BM155" s="140" t="s">
        <v>1160</v>
      </c>
      <c r="BN155" s="19"/>
      <c r="BO155" s="19"/>
      <c r="BP155" s="19"/>
      <c r="BQ155" s="19"/>
      <c r="BR155" s="21"/>
    </row>
    <row r="156" spans="1:70" ht="40.5" customHeight="1" x14ac:dyDescent="0.35">
      <c r="A156" s="22"/>
      <c r="B156" s="26"/>
      <c r="C156" s="144"/>
      <c r="D156" s="207" t="s">
        <v>273</v>
      </c>
      <c r="E156" s="144"/>
      <c r="F156" s="208" t="s">
        <v>1077</v>
      </c>
      <c r="G156" s="144"/>
      <c r="H156" s="144"/>
      <c r="I156" s="145"/>
      <c r="J156" s="144"/>
      <c r="K156" s="184"/>
      <c r="L156" s="61"/>
      <c r="M156" s="185"/>
      <c r="N156" s="19"/>
      <c r="O156" s="19"/>
      <c r="P156" s="19"/>
      <c r="Q156" s="19"/>
      <c r="R156" s="19"/>
      <c r="S156" s="19"/>
      <c r="T156" s="65"/>
      <c r="U156" s="64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40" t="s">
        <v>273</v>
      </c>
      <c r="AU156" s="140" t="s">
        <v>83</v>
      </c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21"/>
    </row>
    <row r="157" spans="1:70" ht="38.25" customHeight="1" x14ac:dyDescent="0.3">
      <c r="A157" s="22"/>
      <c r="B157" s="61"/>
      <c r="C157" s="195" t="s">
        <v>334</v>
      </c>
      <c r="D157" s="195" t="s">
        <v>271</v>
      </c>
      <c r="E157" s="196" t="s">
        <v>1161</v>
      </c>
      <c r="F157" s="196" t="s">
        <v>1162</v>
      </c>
      <c r="G157" s="197" t="s">
        <v>344</v>
      </c>
      <c r="H157" s="198">
        <v>1</v>
      </c>
      <c r="I157" s="199">
        <v>0</v>
      </c>
      <c r="J157" s="200">
        <f>ROUND(I157*H157,2)</f>
        <v>0</v>
      </c>
      <c r="K157" s="225"/>
      <c r="L157" s="202"/>
      <c r="M157" s="203"/>
      <c r="N157" s="204" t="s">
        <v>44</v>
      </c>
      <c r="O157" s="19"/>
      <c r="P157" s="179">
        <f>O157*H157</f>
        <v>0</v>
      </c>
      <c r="Q157" s="179">
        <v>0</v>
      </c>
      <c r="R157" s="179">
        <f>Q157*H157</f>
        <v>0</v>
      </c>
      <c r="S157" s="179">
        <v>0</v>
      </c>
      <c r="T157" s="180">
        <f>S157*H157</f>
        <v>0</v>
      </c>
      <c r="U157" s="64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40" t="s">
        <v>325</v>
      </c>
      <c r="AS157" s="19"/>
      <c r="AT157" s="140" t="s">
        <v>271</v>
      </c>
      <c r="AU157" s="140" t="s">
        <v>83</v>
      </c>
      <c r="AV157" s="19"/>
      <c r="AW157" s="19"/>
      <c r="AX157" s="19"/>
      <c r="AY157" s="140" t="s">
        <v>163</v>
      </c>
      <c r="AZ157" s="19"/>
      <c r="BA157" s="19"/>
      <c r="BB157" s="19"/>
      <c r="BC157" s="19"/>
      <c r="BD157" s="19"/>
      <c r="BE157" s="181">
        <f>IF(N157="základní",J157,0)</f>
        <v>0</v>
      </c>
      <c r="BF157" s="181">
        <f>IF(N157="snížená",J157,0)</f>
        <v>0</v>
      </c>
      <c r="BG157" s="181">
        <f>IF(N157="zákl. přenesená",J157,0)</f>
        <v>0</v>
      </c>
      <c r="BH157" s="181">
        <f>IF(N157="sníž. přenesená",J157,0)</f>
        <v>0</v>
      </c>
      <c r="BI157" s="181">
        <f>IF(N157="nulová",J157,0)</f>
        <v>0</v>
      </c>
      <c r="BJ157" s="140" t="s">
        <v>81</v>
      </c>
      <c r="BK157" s="181">
        <f>ROUND(I157*H157,2)</f>
        <v>0</v>
      </c>
      <c r="BL157" s="140" t="s">
        <v>233</v>
      </c>
      <c r="BM157" s="140" t="s">
        <v>1163</v>
      </c>
      <c r="BN157" s="19"/>
      <c r="BO157" s="19"/>
      <c r="BP157" s="19"/>
      <c r="BQ157" s="19"/>
      <c r="BR157" s="21"/>
    </row>
    <row r="158" spans="1:70" ht="81" customHeight="1" x14ac:dyDescent="0.35">
      <c r="A158" s="22"/>
      <c r="B158" s="26"/>
      <c r="C158" s="144"/>
      <c r="D158" s="207" t="s">
        <v>273</v>
      </c>
      <c r="E158" s="144"/>
      <c r="F158" s="208" t="s">
        <v>1164</v>
      </c>
      <c r="G158" s="144"/>
      <c r="H158" s="144"/>
      <c r="I158" s="145"/>
      <c r="J158" s="144"/>
      <c r="K158" s="184"/>
      <c r="L158" s="61"/>
      <c r="M158" s="185"/>
      <c r="N158" s="19"/>
      <c r="O158" s="19"/>
      <c r="P158" s="19"/>
      <c r="Q158" s="19"/>
      <c r="R158" s="19"/>
      <c r="S158" s="19"/>
      <c r="T158" s="65"/>
      <c r="U158" s="64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40" t="s">
        <v>273</v>
      </c>
      <c r="AU158" s="140" t="s">
        <v>83</v>
      </c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21"/>
    </row>
    <row r="159" spans="1:70" ht="25.5" customHeight="1" x14ac:dyDescent="0.3">
      <c r="A159" s="22"/>
      <c r="B159" s="61"/>
      <c r="C159" s="170" t="s">
        <v>323</v>
      </c>
      <c r="D159" s="170" t="s">
        <v>166</v>
      </c>
      <c r="E159" s="171" t="s">
        <v>1165</v>
      </c>
      <c r="F159" s="171" t="s">
        <v>1153</v>
      </c>
      <c r="G159" s="172" t="s">
        <v>344</v>
      </c>
      <c r="H159" s="173">
        <v>1</v>
      </c>
      <c r="I159" s="174">
        <v>0</v>
      </c>
      <c r="J159" s="175">
        <f>ROUND(I159*H159,2)</f>
        <v>0</v>
      </c>
      <c r="K159" s="194"/>
      <c r="L159" s="61"/>
      <c r="M159" s="177"/>
      <c r="N159" s="178" t="s">
        <v>44</v>
      </c>
      <c r="O159" s="19"/>
      <c r="P159" s="179">
        <f>O159*H159</f>
        <v>0</v>
      </c>
      <c r="Q159" s="179">
        <v>0</v>
      </c>
      <c r="R159" s="179">
        <f>Q159*H159</f>
        <v>0</v>
      </c>
      <c r="S159" s="179">
        <v>0</v>
      </c>
      <c r="T159" s="180">
        <f>S159*H159</f>
        <v>0</v>
      </c>
      <c r="U159" s="64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40" t="s">
        <v>233</v>
      </c>
      <c r="AS159" s="19"/>
      <c r="AT159" s="140" t="s">
        <v>166</v>
      </c>
      <c r="AU159" s="140" t="s">
        <v>83</v>
      </c>
      <c r="AV159" s="19"/>
      <c r="AW159" s="19"/>
      <c r="AX159" s="19"/>
      <c r="AY159" s="140" t="s">
        <v>163</v>
      </c>
      <c r="AZ159" s="19"/>
      <c r="BA159" s="19"/>
      <c r="BB159" s="19"/>
      <c r="BC159" s="19"/>
      <c r="BD159" s="19"/>
      <c r="BE159" s="181">
        <f>IF(N159="základní",J159,0)</f>
        <v>0</v>
      </c>
      <c r="BF159" s="181">
        <f>IF(N159="snížená",J159,0)</f>
        <v>0</v>
      </c>
      <c r="BG159" s="181">
        <f>IF(N159="zákl. přenesená",J159,0)</f>
        <v>0</v>
      </c>
      <c r="BH159" s="181">
        <f>IF(N159="sníž. přenesená",J159,0)</f>
        <v>0</v>
      </c>
      <c r="BI159" s="181">
        <f>IF(N159="nulová",J159,0)</f>
        <v>0</v>
      </c>
      <c r="BJ159" s="140" t="s">
        <v>81</v>
      </c>
      <c r="BK159" s="181">
        <f>ROUND(I159*H159,2)</f>
        <v>0</v>
      </c>
      <c r="BL159" s="140" t="s">
        <v>233</v>
      </c>
      <c r="BM159" s="140" t="s">
        <v>1166</v>
      </c>
      <c r="BN159" s="19"/>
      <c r="BO159" s="19"/>
      <c r="BP159" s="19"/>
      <c r="BQ159" s="19"/>
      <c r="BR159" s="21"/>
    </row>
    <row r="160" spans="1:70" ht="40.5" customHeight="1" x14ac:dyDescent="0.35">
      <c r="A160" s="22"/>
      <c r="B160" s="26"/>
      <c r="C160" s="144"/>
      <c r="D160" s="207" t="s">
        <v>273</v>
      </c>
      <c r="E160" s="144"/>
      <c r="F160" s="208" t="s">
        <v>1077</v>
      </c>
      <c r="G160" s="144"/>
      <c r="H160" s="144"/>
      <c r="I160" s="145"/>
      <c r="J160" s="144"/>
      <c r="K160" s="184"/>
      <c r="L160" s="61"/>
      <c r="M160" s="185"/>
      <c r="N160" s="19"/>
      <c r="O160" s="19"/>
      <c r="P160" s="19"/>
      <c r="Q160" s="19"/>
      <c r="R160" s="19"/>
      <c r="S160" s="19"/>
      <c r="T160" s="65"/>
      <c r="U160" s="64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40" t="s">
        <v>273</v>
      </c>
      <c r="AU160" s="140" t="s">
        <v>83</v>
      </c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21"/>
    </row>
    <row r="161" spans="1:70" ht="25.5" customHeight="1" x14ac:dyDescent="0.3">
      <c r="A161" s="22"/>
      <c r="B161" s="61"/>
      <c r="C161" s="195" t="s">
        <v>337</v>
      </c>
      <c r="D161" s="195" t="s">
        <v>271</v>
      </c>
      <c r="E161" s="196" t="s">
        <v>1167</v>
      </c>
      <c r="F161" s="196" t="s">
        <v>1168</v>
      </c>
      <c r="G161" s="197" t="s">
        <v>344</v>
      </c>
      <c r="H161" s="198">
        <v>1</v>
      </c>
      <c r="I161" s="199">
        <v>0</v>
      </c>
      <c r="J161" s="200">
        <f>ROUND(I161*H161,2)</f>
        <v>0</v>
      </c>
      <c r="K161" s="225"/>
      <c r="L161" s="202"/>
      <c r="M161" s="203"/>
      <c r="N161" s="204" t="s">
        <v>44</v>
      </c>
      <c r="O161" s="19"/>
      <c r="P161" s="179">
        <f>O161*H161</f>
        <v>0</v>
      </c>
      <c r="Q161" s="179">
        <v>0</v>
      </c>
      <c r="R161" s="179">
        <f>Q161*H161</f>
        <v>0</v>
      </c>
      <c r="S161" s="179">
        <v>0</v>
      </c>
      <c r="T161" s="180">
        <f>S161*H161</f>
        <v>0</v>
      </c>
      <c r="U161" s="64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40" t="s">
        <v>325</v>
      </c>
      <c r="AS161" s="19"/>
      <c r="AT161" s="140" t="s">
        <v>271</v>
      </c>
      <c r="AU161" s="140" t="s">
        <v>83</v>
      </c>
      <c r="AV161" s="19"/>
      <c r="AW161" s="19"/>
      <c r="AX161" s="19"/>
      <c r="AY161" s="140" t="s">
        <v>163</v>
      </c>
      <c r="AZ161" s="19"/>
      <c r="BA161" s="19"/>
      <c r="BB161" s="19"/>
      <c r="BC161" s="19"/>
      <c r="BD161" s="19"/>
      <c r="BE161" s="181">
        <f>IF(N161="základní",J161,0)</f>
        <v>0</v>
      </c>
      <c r="BF161" s="181">
        <f>IF(N161="snížená",J161,0)</f>
        <v>0</v>
      </c>
      <c r="BG161" s="181">
        <f>IF(N161="zákl. přenesená",J161,0)</f>
        <v>0</v>
      </c>
      <c r="BH161" s="181">
        <f>IF(N161="sníž. přenesená",J161,0)</f>
        <v>0</v>
      </c>
      <c r="BI161" s="181">
        <f>IF(N161="nulová",J161,0)</f>
        <v>0</v>
      </c>
      <c r="BJ161" s="140" t="s">
        <v>81</v>
      </c>
      <c r="BK161" s="181">
        <f>ROUND(I161*H161,2)</f>
        <v>0</v>
      </c>
      <c r="BL161" s="140" t="s">
        <v>233</v>
      </c>
      <c r="BM161" s="140" t="s">
        <v>1169</v>
      </c>
      <c r="BN161" s="19"/>
      <c r="BO161" s="19"/>
      <c r="BP161" s="19"/>
      <c r="BQ161" s="19"/>
      <c r="BR161" s="21"/>
    </row>
    <row r="162" spans="1:70" ht="81" customHeight="1" x14ac:dyDescent="0.35">
      <c r="A162" s="22"/>
      <c r="B162" s="26"/>
      <c r="C162" s="144"/>
      <c r="D162" s="207" t="s">
        <v>273</v>
      </c>
      <c r="E162" s="144"/>
      <c r="F162" s="208" t="s">
        <v>1170</v>
      </c>
      <c r="G162" s="144"/>
      <c r="H162" s="144"/>
      <c r="I162" s="145"/>
      <c r="J162" s="144"/>
      <c r="K162" s="184"/>
      <c r="L162" s="61"/>
      <c r="M162" s="185"/>
      <c r="N162" s="19"/>
      <c r="O162" s="19"/>
      <c r="P162" s="19"/>
      <c r="Q162" s="19"/>
      <c r="R162" s="19"/>
      <c r="S162" s="19"/>
      <c r="T162" s="65"/>
      <c r="U162" s="64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40" t="s">
        <v>273</v>
      </c>
      <c r="AU162" s="140" t="s">
        <v>83</v>
      </c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21"/>
    </row>
    <row r="163" spans="1:70" ht="25.5" customHeight="1" x14ac:dyDescent="0.3">
      <c r="A163" s="22"/>
      <c r="B163" s="61"/>
      <c r="C163" s="170" t="s">
        <v>355</v>
      </c>
      <c r="D163" s="170" t="s">
        <v>166</v>
      </c>
      <c r="E163" s="171" t="s">
        <v>1171</v>
      </c>
      <c r="F163" s="171" t="s">
        <v>1172</v>
      </c>
      <c r="G163" s="172" t="s">
        <v>344</v>
      </c>
      <c r="H163" s="173">
        <v>2</v>
      </c>
      <c r="I163" s="174">
        <v>0</v>
      </c>
      <c r="J163" s="175">
        <f>ROUND(I163*H163,2)</f>
        <v>0</v>
      </c>
      <c r="K163" s="194"/>
      <c r="L163" s="61"/>
      <c r="M163" s="177"/>
      <c r="N163" s="178" t="s">
        <v>44</v>
      </c>
      <c r="O163" s="19"/>
      <c r="P163" s="179">
        <f>O163*H163</f>
        <v>0</v>
      </c>
      <c r="Q163" s="179">
        <v>0</v>
      </c>
      <c r="R163" s="179">
        <f>Q163*H163</f>
        <v>0</v>
      </c>
      <c r="S163" s="179">
        <v>0</v>
      </c>
      <c r="T163" s="180">
        <f>S163*H163</f>
        <v>0</v>
      </c>
      <c r="U163" s="64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40" t="s">
        <v>233</v>
      </c>
      <c r="AS163" s="19"/>
      <c r="AT163" s="140" t="s">
        <v>166</v>
      </c>
      <c r="AU163" s="140" t="s">
        <v>83</v>
      </c>
      <c r="AV163" s="19"/>
      <c r="AW163" s="19"/>
      <c r="AX163" s="19"/>
      <c r="AY163" s="140" t="s">
        <v>163</v>
      </c>
      <c r="AZ163" s="19"/>
      <c r="BA163" s="19"/>
      <c r="BB163" s="19"/>
      <c r="BC163" s="19"/>
      <c r="BD163" s="19"/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140" t="s">
        <v>81</v>
      </c>
      <c r="BK163" s="181">
        <f>ROUND(I163*H163,2)</f>
        <v>0</v>
      </c>
      <c r="BL163" s="140" t="s">
        <v>233</v>
      </c>
      <c r="BM163" s="140" t="s">
        <v>1173</v>
      </c>
      <c r="BN163" s="19"/>
      <c r="BO163" s="19"/>
      <c r="BP163" s="19"/>
      <c r="BQ163" s="19"/>
      <c r="BR163" s="21"/>
    </row>
    <row r="164" spans="1:70" ht="40.5" customHeight="1" x14ac:dyDescent="0.35">
      <c r="A164" s="22"/>
      <c r="B164" s="26"/>
      <c r="C164" s="144"/>
      <c r="D164" s="207" t="s">
        <v>273</v>
      </c>
      <c r="E164" s="144"/>
      <c r="F164" s="208" t="s">
        <v>1077</v>
      </c>
      <c r="G164" s="144"/>
      <c r="H164" s="144"/>
      <c r="I164" s="145"/>
      <c r="J164" s="144"/>
      <c r="K164" s="184"/>
      <c r="L164" s="61"/>
      <c r="M164" s="185"/>
      <c r="N164" s="19"/>
      <c r="O164" s="19"/>
      <c r="P164" s="19"/>
      <c r="Q164" s="19"/>
      <c r="R164" s="19"/>
      <c r="S164" s="19"/>
      <c r="T164" s="65"/>
      <c r="U164" s="64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40" t="s">
        <v>273</v>
      </c>
      <c r="AU164" s="140" t="s">
        <v>83</v>
      </c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21"/>
    </row>
    <row r="165" spans="1:70" ht="25.5" customHeight="1" x14ac:dyDescent="0.3">
      <c r="A165" s="22"/>
      <c r="B165" s="61"/>
      <c r="C165" s="195" t="s">
        <v>356</v>
      </c>
      <c r="D165" s="195" t="s">
        <v>271</v>
      </c>
      <c r="E165" s="196" t="s">
        <v>1174</v>
      </c>
      <c r="F165" s="196" t="s">
        <v>1175</v>
      </c>
      <c r="G165" s="197" t="s">
        <v>344</v>
      </c>
      <c r="H165" s="198">
        <v>2</v>
      </c>
      <c r="I165" s="199">
        <v>0</v>
      </c>
      <c r="J165" s="200">
        <f>ROUND(I165*H165,2)</f>
        <v>0</v>
      </c>
      <c r="K165" s="225"/>
      <c r="L165" s="202"/>
      <c r="M165" s="203"/>
      <c r="N165" s="204" t="s">
        <v>44</v>
      </c>
      <c r="O165" s="19"/>
      <c r="P165" s="179">
        <f>O165*H165</f>
        <v>0</v>
      </c>
      <c r="Q165" s="179">
        <v>0</v>
      </c>
      <c r="R165" s="179">
        <f>Q165*H165</f>
        <v>0</v>
      </c>
      <c r="S165" s="179">
        <v>0</v>
      </c>
      <c r="T165" s="180">
        <f>S165*H165</f>
        <v>0</v>
      </c>
      <c r="U165" s="64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40" t="s">
        <v>325</v>
      </c>
      <c r="AS165" s="19"/>
      <c r="AT165" s="140" t="s">
        <v>271</v>
      </c>
      <c r="AU165" s="140" t="s">
        <v>83</v>
      </c>
      <c r="AV165" s="19"/>
      <c r="AW165" s="19"/>
      <c r="AX165" s="19"/>
      <c r="AY165" s="140" t="s">
        <v>163</v>
      </c>
      <c r="AZ165" s="19"/>
      <c r="BA165" s="19"/>
      <c r="BB165" s="19"/>
      <c r="BC165" s="19"/>
      <c r="BD165" s="19"/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140" t="s">
        <v>81</v>
      </c>
      <c r="BK165" s="181">
        <f>ROUND(I165*H165,2)</f>
        <v>0</v>
      </c>
      <c r="BL165" s="140" t="s">
        <v>233</v>
      </c>
      <c r="BM165" s="140" t="s">
        <v>1176</v>
      </c>
      <c r="BN165" s="19"/>
      <c r="BO165" s="19"/>
      <c r="BP165" s="19"/>
      <c r="BQ165" s="19"/>
      <c r="BR165" s="21"/>
    </row>
    <row r="166" spans="1:70" ht="81" customHeight="1" x14ac:dyDescent="0.35">
      <c r="A166" s="22"/>
      <c r="B166" s="26"/>
      <c r="C166" s="144"/>
      <c r="D166" s="207" t="s">
        <v>273</v>
      </c>
      <c r="E166" s="144"/>
      <c r="F166" s="208" t="s">
        <v>1177</v>
      </c>
      <c r="G166" s="144"/>
      <c r="H166" s="144"/>
      <c r="I166" s="145"/>
      <c r="J166" s="144"/>
      <c r="K166" s="184"/>
      <c r="L166" s="61"/>
      <c r="M166" s="185"/>
      <c r="N166" s="19"/>
      <c r="O166" s="19"/>
      <c r="P166" s="19"/>
      <c r="Q166" s="19"/>
      <c r="R166" s="19"/>
      <c r="S166" s="19"/>
      <c r="T166" s="65"/>
      <c r="U166" s="64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40" t="s">
        <v>273</v>
      </c>
      <c r="AU166" s="140" t="s">
        <v>83</v>
      </c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21"/>
    </row>
    <row r="167" spans="1:70" ht="16.5" customHeight="1" x14ac:dyDescent="0.3">
      <c r="A167" s="22"/>
      <c r="B167" s="61"/>
      <c r="C167" s="170" t="s">
        <v>357</v>
      </c>
      <c r="D167" s="170" t="s">
        <v>166</v>
      </c>
      <c r="E167" s="171" t="s">
        <v>1178</v>
      </c>
      <c r="F167" s="171" t="s">
        <v>1179</v>
      </c>
      <c r="G167" s="172" t="s">
        <v>344</v>
      </c>
      <c r="H167" s="173">
        <v>2</v>
      </c>
      <c r="I167" s="174"/>
      <c r="J167" s="175">
        <f>ROUND(I167*H167,2)</f>
        <v>0</v>
      </c>
      <c r="K167" s="194"/>
      <c r="L167" s="61"/>
      <c r="M167" s="177"/>
      <c r="N167" s="178" t="s">
        <v>44</v>
      </c>
      <c r="O167" s="19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U167" s="64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40" t="s">
        <v>233</v>
      </c>
      <c r="AS167" s="19"/>
      <c r="AT167" s="140" t="s">
        <v>166</v>
      </c>
      <c r="AU167" s="140" t="s">
        <v>83</v>
      </c>
      <c r="AV167" s="19"/>
      <c r="AW167" s="19"/>
      <c r="AX167" s="19"/>
      <c r="AY167" s="140" t="s">
        <v>163</v>
      </c>
      <c r="AZ167" s="19"/>
      <c r="BA167" s="19"/>
      <c r="BB167" s="19"/>
      <c r="BC167" s="19"/>
      <c r="BD167" s="19"/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140" t="s">
        <v>81</v>
      </c>
      <c r="BK167" s="181">
        <f>ROUND(I167*H167,2)</f>
        <v>0</v>
      </c>
      <c r="BL167" s="140" t="s">
        <v>233</v>
      </c>
      <c r="BM167" s="140" t="s">
        <v>1180</v>
      </c>
      <c r="BN167" s="19"/>
      <c r="BO167" s="19"/>
      <c r="BP167" s="19"/>
      <c r="BQ167" s="19"/>
      <c r="BR167" s="21"/>
    </row>
    <row r="168" spans="1:70" ht="40.5" customHeight="1" x14ac:dyDescent="0.35">
      <c r="A168" s="22"/>
      <c r="B168" s="26"/>
      <c r="C168" s="144"/>
      <c r="D168" s="207" t="s">
        <v>273</v>
      </c>
      <c r="E168" s="144"/>
      <c r="F168" s="208" t="s">
        <v>1077</v>
      </c>
      <c r="G168" s="144"/>
      <c r="H168" s="144"/>
      <c r="I168" s="145"/>
      <c r="J168" s="144"/>
      <c r="K168" s="184"/>
      <c r="L168" s="61"/>
      <c r="M168" s="185"/>
      <c r="N168" s="19"/>
      <c r="O168" s="19"/>
      <c r="P168" s="19"/>
      <c r="Q168" s="19"/>
      <c r="R168" s="19"/>
      <c r="S168" s="19"/>
      <c r="T168" s="65"/>
      <c r="U168" s="64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40" t="s">
        <v>273</v>
      </c>
      <c r="AU168" s="140" t="s">
        <v>83</v>
      </c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21"/>
    </row>
    <row r="169" spans="1:70" ht="25.5" customHeight="1" x14ac:dyDescent="0.3">
      <c r="A169" s="22"/>
      <c r="B169" s="61"/>
      <c r="C169" s="195" t="s">
        <v>358</v>
      </c>
      <c r="D169" s="195" t="s">
        <v>271</v>
      </c>
      <c r="E169" s="196" t="s">
        <v>1181</v>
      </c>
      <c r="F169" s="196" t="s">
        <v>1182</v>
      </c>
      <c r="G169" s="197" t="s">
        <v>344</v>
      </c>
      <c r="H169" s="198">
        <v>2</v>
      </c>
      <c r="I169" s="199"/>
      <c r="J169" s="200">
        <f>ROUND(I169*H169,2)</f>
        <v>0</v>
      </c>
      <c r="K169" s="225"/>
      <c r="L169" s="202"/>
      <c r="M169" s="203"/>
      <c r="N169" s="204" t="s">
        <v>44</v>
      </c>
      <c r="O169" s="19"/>
      <c r="P169" s="179">
        <f>O169*H169</f>
        <v>0</v>
      </c>
      <c r="Q169" s="179">
        <v>0</v>
      </c>
      <c r="R169" s="179">
        <f>Q169*H169</f>
        <v>0</v>
      </c>
      <c r="S169" s="179">
        <v>0</v>
      </c>
      <c r="T169" s="180">
        <f>S169*H169</f>
        <v>0</v>
      </c>
      <c r="U169" s="64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40" t="s">
        <v>325</v>
      </c>
      <c r="AS169" s="19"/>
      <c r="AT169" s="140" t="s">
        <v>271</v>
      </c>
      <c r="AU169" s="140" t="s">
        <v>83</v>
      </c>
      <c r="AV169" s="19"/>
      <c r="AW169" s="19"/>
      <c r="AX169" s="19"/>
      <c r="AY169" s="140" t="s">
        <v>163</v>
      </c>
      <c r="AZ169" s="19"/>
      <c r="BA169" s="19"/>
      <c r="BB169" s="19"/>
      <c r="BC169" s="19"/>
      <c r="BD169" s="19"/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40" t="s">
        <v>81</v>
      </c>
      <c r="BK169" s="181">
        <f>ROUND(I169*H169,2)</f>
        <v>0</v>
      </c>
      <c r="BL169" s="140" t="s">
        <v>233</v>
      </c>
      <c r="BM169" s="140" t="s">
        <v>1183</v>
      </c>
      <c r="BN169" s="19"/>
      <c r="BO169" s="19"/>
      <c r="BP169" s="19"/>
      <c r="BQ169" s="19"/>
      <c r="BR169" s="21"/>
    </row>
    <row r="170" spans="1:70" ht="94.5" customHeight="1" x14ac:dyDescent="0.35">
      <c r="A170" s="22"/>
      <c r="B170" s="26"/>
      <c r="C170" s="144"/>
      <c r="D170" s="207" t="s">
        <v>273</v>
      </c>
      <c r="E170" s="144"/>
      <c r="F170" s="208" t="s">
        <v>2631</v>
      </c>
      <c r="G170" s="144"/>
      <c r="H170" s="144"/>
      <c r="I170" s="145"/>
      <c r="J170" s="144"/>
      <c r="K170" s="184"/>
      <c r="L170" s="61"/>
      <c r="M170" s="185"/>
      <c r="N170" s="19"/>
      <c r="O170" s="19"/>
      <c r="P170" s="19"/>
      <c r="Q170" s="19"/>
      <c r="R170" s="19"/>
      <c r="S170" s="19"/>
      <c r="T170" s="65"/>
      <c r="U170" s="64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40" t="s">
        <v>273</v>
      </c>
      <c r="AU170" s="140" t="s">
        <v>83</v>
      </c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21"/>
    </row>
    <row r="171" spans="1:70" ht="16.5" customHeight="1" x14ac:dyDescent="0.3">
      <c r="A171" s="22"/>
      <c r="B171" s="61"/>
      <c r="C171" s="170" t="s">
        <v>361</v>
      </c>
      <c r="D171" s="170" t="s">
        <v>166</v>
      </c>
      <c r="E171" s="171" t="s">
        <v>1184</v>
      </c>
      <c r="F171" s="171" t="s">
        <v>1185</v>
      </c>
      <c r="G171" s="172" t="s">
        <v>281</v>
      </c>
      <c r="H171" s="173">
        <v>31.5</v>
      </c>
      <c r="I171" s="174">
        <v>0</v>
      </c>
      <c r="J171" s="175">
        <f>ROUND(I171*H171,2)</f>
        <v>0</v>
      </c>
      <c r="K171" s="194"/>
      <c r="L171" s="61"/>
      <c r="M171" s="177"/>
      <c r="N171" s="178" t="s">
        <v>44</v>
      </c>
      <c r="O171" s="19"/>
      <c r="P171" s="179">
        <f>O171*H171</f>
        <v>0</v>
      </c>
      <c r="Q171" s="179">
        <v>0</v>
      </c>
      <c r="R171" s="179">
        <f>Q171*H171</f>
        <v>0</v>
      </c>
      <c r="S171" s="179">
        <v>0</v>
      </c>
      <c r="T171" s="180">
        <f>S171*H171</f>
        <v>0</v>
      </c>
      <c r="U171" s="64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40" t="s">
        <v>233</v>
      </c>
      <c r="AS171" s="19"/>
      <c r="AT171" s="140" t="s">
        <v>166</v>
      </c>
      <c r="AU171" s="140" t="s">
        <v>83</v>
      </c>
      <c r="AV171" s="19"/>
      <c r="AW171" s="19"/>
      <c r="AX171" s="19"/>
      <c r="AY171" s="140" t="s">
        <v>163</v>
      </c>
      <c r="AZ171" s="19"/>
      <c r="BA171" s="19"/>
      <c r="BB171" s="19"/>
      <c r="BC171" s="19"/>
      <c r="BD171" s="19"/>
      <c r="BE171" s="181">
        <f>IF(N171="základní",J171,0)</f>
        <v>0</v>
      </c>
      <c r="BF171" s="181">
        <f>IF(N171="snížená",J171,0)</f>
        <v>0</v>
      </c>
      <c r="BG171" s="181">
        <f>IF(N171="zákl. přenesená",J171,0)</f>
        <v>0</v>
      </c>
      <c r="BH171" s="181">
        <f>IF(N171="sníž. přenesená",J171,0)</f>
        <v>0</v>
      </c>
      <c r="BI171" s="181">
        <f>IF(N171="nulová",J171,0)</f>
        <v>0</v>
      </c>
      <c r="BJ171" s="140" t="s">
        <v>81</v>
      </c>
      <c r="BK171" s="181">
        <f>ROUND(I171*H171,2)</f>
        <v>0</v>
      </c>
      <c r="BL171" s="140" t="s">
        <v>233</v>
      </c>
      <c r="BM171" s="140" t="s">
        <v>1186</v>
      </c>
      <c r="BN171" s="19"/>
      <c r="BO171" s="19"/>
      <c r="BP171" s="19"/>
      <c r="BQ171" s="19"/>
      <c r="BR171" s="21"/>
    </row>
    <row r="172" spans="1:70" ht="54" customHeight="1" x14ac:dyDescent="0.35">
      <c r="A172" s="22"/>
      <c r="B172" s="26"/>
      <c r="C172" s="144"/>
      <c r="D172" s="207" t="s">
        <v>273</v>
      </c>
      <c r="E172" s="144"/>
      <c r="F172" s="208" t="s">
        <v>2632</v>
      </c>
      <c r="G172" s="144"/>
      <c r="H172" s="144"/>
      <c r="I172" s="145"/>
      <c r="J172" s="144"/>
      <c r="K172" s="184"/>
      <c r="L172" s="61"/>
      <c r="M172" s="185"/>
      <c r="N172" s="19"/>
      <c r="O172" s="19"/>
      <c r="P172" s="19"/>
      <c r="Q172" s="19"/>
      <c r="R172" s="19"/>
      <c r="S172" s="19"/>
      <c r="T172" s="65"/>
      <c r="U172" s="64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40" t="s">
        <v>273</v>
      </c>
      <c r="AU172" s="140" t="s">
        <v>83</v>
      </c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21"/>
    </row>
    <row r="173" spans="1:70" ht="16.5" customHeight="1" x14ac:dyDescent="0.3">
      <c r="A173" s="22"/>
      <c r="B173" s="61"/>
      <c r="C173" s="195" t="s">
        <v>362</v>
      </c>
      <c r="D173" s="195" t="s">
        <v>271</v>
      </c>
      <c r="E173" s="196" t="s">
        <v>1187</v>
      </c>
      <c r="F173" s="196" t="s">
        <v>1188</v>
      </c>
      <c r="G173" s="197" t="s">
        <v>281</v>
      </c>
      <c r="H173" s="198">
        <v>31.5</v>
      </c>
      <c r="I173" s="199">
        <v>0</v>
      </c>
      <c r="J173" s="200">
        <f>ROUND(I173*H173,2)</f>
        <v>0</v>
      </c>
      <c r="K173" s="225"/>
      <c r="L173" s="202"/>
      <c r="M173" s="203"/>
      <c r="N173" s="204" t="s">
        <v>44</v>
      </c>
      <c r="O173" s="19"/>
      <c r="P173" s="179">
        <f>O173*H173</f>
        <v>0</v>
      </c>
      <c r="Q173" s="179">
        <v>0</v>
      </c>
      <c r="R173" s="179">
        <f>Q173*H173</f>
        <v>0</v>
      </c>
      <c r="S173" s="179">
        <v>0</v>
      </c>
      <c r="T173" s="180">
        <f>S173*H173</f>
        <v>0</v>
      </c>
      <c r="U173" s="64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40" t="s">
        <v>325</v>
      </c>
      <c r="AS173" s="19"/>
      <c r="AT173" s="140" t="s">
        <v>271</v>
      </c>
      <c r="AU173" s="140" t="s">
        <v>83</v>
      </c>
      <c r="AV173" s="19"/>
      <c r="AW173" s="19"/>
      <c r="AX173" s="19"/>
      <c r="AY173" s="140" t="s">
        <v>163</v>
      </c>
      <c r="AZ173" s="19"/>
      <c r="BA173" s="19"/>
      <c r="BB173" s="19"/>
      <c r="BC173" s="19"/>
      <c r="BD173" s="19"/>
      <c r="BE173" s="181">
        <f>IF(N173="základní",J173,0)</f>
        <v>0</v>
      </c>
      <c r="BF173" s="181">
        <f>IF(N173="snížená",J173,0)</f>
        <v>0</v>
      </c>
      <c r="BG173" s="181">
        <f>IF(N173="zákl. přenesená",J173,0)</f>
        <v>0</v>
      </c>
      <c r="BH173" s="181">
        <f>IF(N173="sníž. přenesená",J173,0)</f>
        <v>0</v>
      </c>
      <c r="BI173" s="181">
        <f>IF(N173="nulová",J173,0)</f>
        <v>0</v>
      </c>
      <c r="BJ173" s="140" t="s">
        <v>81</v>
      </c>
      <c r="BK173" s="181">
        <f>ROUND(I173*H173,2)</f>
        <v>0</v>
      </c>
      <c r="BL173" s="140" t="s">
        <v>233</v>
      </c>
      <c r="BM173" s="140" t="s">
        <v>1189</v>
      </c>
      <c r="BN173" s="19"/>
      <c r="BO173" s="19"/>
      <c r="BP173" s="19"/>
      <c r="BQ173" s="19"/>
      <c r="BR173" s="21"/>
    </row>
    <row r="174" spans="1:70" ht="81" customHeight="1" x14ac:dyDescent="0.35">
      <c r="A174" s="22"/>
      <c r="B174" s="26"/>
      <c r="C174" s="144"/>
      <c r="D174" s="207" t="s">
        <v>273</v>
      </c>
      <c r="E174" s="144"/>
      <c r="F174" s="208" t="s">
        <v>1190</v>
      </c>
      <c r="G174" s="144"/>
      <c r="H174" s="144"/>
      <c r="I174" s="145"/>
      <c r="J174" s="144"/>
      <c r="K174" s="184"/>
      <c r="L174" s="61"/>
      <c r="M174" s="185"/>
      <c r="N174" s="19"/>
      <c r="O174" s="19"/>
      <c r="P174" s="19"/>
      <c r="Q174" s="19"/>
      <c r="R174" s="19"/>
      <c r="S174" s="19"/>
      <c r="T174" s="65"/>
      <c r="U174" s="64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40" t="s">
        <v>273</v>
      </c>
      <c r="AU174" s="140" t="s">
        <v>83</v>
      </c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21"/>
    </row>
    <row r="175" spans="1:70" ht="16.5" customHeight="1" x14ac:dyDescent="0.3">
      <c r="A175" s="22"/>
      <c r="B175" s="61"/>
      <c r="C175" s="170" t="s">
        <v>363</v>
      </c>
      <c r="D175" s="170" t="s">
        <v>166</v>
      </c>
      <c r="E175" s="171" t="s">
        <v>1191</v>
      </c>
      <c r="F175" s="171" t="s">
        <v>1192</v>
      </c>
      <c r="G175" s="172" t="s">
        <v>344</v>
      </c>
      <c r="H175" s="173">
        <v>6</v>
      </c>
      <c r="I175" s="174">
        <v>0</v>
      </c>
      <c r="J175" s="175">
        <f>ROUND(I175*H175,2)</f>
        <v>0</v>
      </c>
      <c r="K175" s="194"/>
      <c r="L175" s="61"/>
      <c r="M175" s="177"/>
      <c r="N175" s="178" t="s">
        <v>44</v>
      </c>
      <c r="O175" s="19"/>
      <c r="P175" s="179">
        <f>O175*H175</f>
        <v>0</v>
      </c>
      <c r="Q175" s="179">
        <v>0</v>
      </c>
      <c r="R175" s="179">
        <f>Q175*H175</f>
        <v>0</v>
      </c>
      <c r="S175" s="179">
        <v>0</v>
      </c>
      <c r="T175" s="180">
        <f>S175*H175</f>
        <v>0</v>
      </c>
      <c r="U175" s="64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40" t="s">
        <v>233</v>
      </c>
      <c r="AS175" s="19"/>
      <c r="AT175" s="140" t="s">
        <v>166</v>
      </c>
      <c r="AU175" s="140" t="s">
        <v>83</v>
      </c>
      <c r="AV175" s="19"/>
      <c r="AW175" s="19"/>
      <c r="AX175" s="19"/>
      <c r="AY175" s="140" t="s">
        <v>163</v>
      </c>
      <c r="AZ175" s="19"/>
      <c r="BA175" s="19"/>
      <c r="BB175" s="19"/>
      <c r="BC175" s="19"/>
      <c r="BD175" s="19"/>
      <c r="BE175" s="181">
        <f>IF(N175="základní",J175,0)</f>
        <v>0</v>
      </c>
      <c r="BF175" s="181">
        <f>IF(N175="snížená",J175,0)</f>
        <v>0</v>
      </c>
      <c r="BG175" s="181">
        <f>IF(N175="zákl. přenesená",J175,0)</f>
        <v>0</v>
      </c>
      <c r="BH175" s="181">
        <f>IF(N175="sníž. přenesená",J175,0)</f>
        <v>0</v>
      </c>
      <c r="BI175" s="181">
        <f>IF(N175="nulová",J175,0)</f>
        <v>0</v>
      </c>
      <c r="BJ175" s="140" t="s">
        <v>81</v>
      </c>
      <c r="BK175" s="181">
        <f>ROUND(I175*H175,2)</f>
        <v>0</v>
      </c>
      <c r="BL175" s="140" t="s">
        <v>233</v>
      </c>
      <c r="BM175" s="140" t="s">
        <v>1193</v>
      </c>
      <c r="BN175" s="19"/>
      <c r="BO175" s="19"/>
      <c r="BP175" s="19"/>
      <c r="BQ175" s="19"/>
      <c r="BR175" s="21"/>
    </row>
    <row r="176" spans="1:70" ht="54" customHeight="1" x14ac:dyDescent="0.35">
      <c r="A176" s="22"/>
      <c r="B176" s="26"/>
      <c r="C176" s="144"/>
      <c r="D176" s="207" t="s">
        <v>273</v>
      </c>
      <c r="E176" s="144"/>
      <c r="F176" s="208" t="s">
        <v>1194</v>
      </c>
      <c r="G176" s="144"/>
      <c r="H176" s="144"/>
      <c r="I176" s="145"/>
      <c r="J176" s="144"/>
      <c r="K176" s="184"/>
      <c r="L176" s="61"/>
      <c r="M176" s="185"/>
      <c r="N176" s="19"/>
      <c r="O176" s="19"/>
      <c r="P176" s="19"/>
      <c r="Q176" s="19"/>
      <c r="R176" s="19"/>
      <c r="S176" s="19"/>
      <c r="T176" s="65"/>
      <c r="U176" s="64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40" t="s">
        <v>273</v>
      </c>
      <c r="AU176" s="140" t="s">
        <v>83</v>
      </c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21"/>
    </row>
    <row r="177" spans="1:70" ht="16.5" customHeight="1" x14ac:dyDescent="0.3">
      <c r="A177" s="22"/>
      <c r="B177" s="61"/>
      <c r="C177" s="195" t="s">
        <v>364</v>
      </c>
      <c r="D177" s="195" t="s">
        <v>271</v>
      </c>
      <c r="E177" s="196" t="s">
        <v>1195</v>
      </c>
      <c r="F177" s="196" t="s">
        <v>1196</v>
      </c>
      <c r="G177" s="197" t="s">
        <v>344</v>
      </c>
      <c r="H177" s="198">
        <v>6</v>
      </c>
      <c r="I177" s="199">
        <v>0</v>
      </c>
      <c r="J177" s="200">
        <f>ROUND(I177*H177,2)</f>
        <v>0</v>
      </c>
      <c r="K177" s="225"/>
      <c r="L177" s="202"/>
      <c r="M177" s="203"/>
      <c r="N177" s="204" t="s">
        <v>44</v>
      </c>
      <c r="O177" s="19"/>
      <c r="P177" s="179">
        <f>O177*H177</f>
        <v>0</v>
      </c>
      <c r="Q177" s="179">
        <v>0</v>
      </c>
      <c r="R177" s="179">
        <f>Q177*H177</f>
        <v>0</v>
      </c>
      <c r="S177" s="179">
        <v>0</v>
      </c>
      <c r="T177" s="180">
        <f>S177*H177</f>
        <v>0</v>
      </c>
      <c r="U177" s="64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40" t="s">
        <v>325</v>
      </c>
      <c r="AS177" s="19"/>
      <c r="AT177" s="140" t="s">
        <v>271</v>
      </c>
      <c r="AU177" s="140" t="s">
        <v>83</v>
      </c>
      <c r="AV177" s="19"/>
      <c r="AW177" s="19"/>
      <c r="AX177" s="19"/>
      <c r="AY177" s="140" t="s">
        <v>163</v>
      </c>
      <c r="AZ177" s="19"/>
      <c r="BA177" s="19"/>
      <c r="BB177" s="19"/>
      <c r="BC177" s="19"/>
      <c r="BD177" s="19"/>
      <c r="BE177" s="181">
        <f>IF(N177="základní",J177,0)</f>
        <v>0</v>
      </c>
      <c r="BF177" s="181">
        <f>IF(N177="snížená",J177,0)</f>
        <v>0</v>
      </c>
      <c r="BG177" s="181">
        <f>IF(N177="zákl. přenesená",J177,0)</f>
        <v>0</v>
      </c>
      <c r="BH177" s="181">
        <f>IF(N177="sníž. přenesená",J177,0)</f>
        <v>0</v>
      </c>
      <c r="BI177" s="181">
        <f>IF(N177="nulová",J177,0)</f>
        <v>0</v>
      </c>
      <c r="BJ177" s="140" t="s">
        <v>81</v>
      </c>
      <c r="BK177" s="181">
        <f>ROUND(I177*H177,2)</f>
        <v>0</v>
      </c>
      <c r="BL177" s="140" t="s">
        <v>233</v>
      </c>
      <c r="BM177" s="140" t="s">
        <v>1197</v>
      </c>
      <c r="BN177" s="19"/>
      <c r="BO177" s="19"/>
      <c r="BP177" s="19"/>
      <c r="BQ177" s="19"/>
      <c r="BR177" s="21"/>
    </row>
    <row r="178" spans="1:70" ht="81" customHeight="1" x14ac:dyDescent="0.35">
      <c r="A178" s="22"/>
      <c r="B178" s="26"/>
      <c r="C178" s="144"/>
      <c r="D178" s="207" t="s">
        <v>273</v>
      </c>
      <c r="E178" s="144"/>
      <c r="F178" s="208" t="s">
        <v>1198</v>
      </c>
      <c r="G178" s="144"/>
      <c r="H178" s="144"/>
      <c r="I178" s="145"/>
      <c r="J178" s="144"/>
      <c r="K178" s="184"/>
      <c r="L178" s="61"/>
      <c r="M178" s="185"/>
      <c r="N178" s="19"/>
      <c r="O178" s="19"/>
      <c r="P178" s="19"/>
      <c r="Q178" s="19"/>
      <c r="R178" s="19"/>
      <c r="S178" s="19"/>
      <c r="T178" s="65"/>
      <c r="U178" s="64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40" t="s">
        <v>273</v>
      </c>
      <c r="AU178" s="140" t="s">
        <v>83</v>
      </c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21"/>
    </row>
    <row r="179" spans="1:70" ht="16.5" customHeight="1" x14ac:dyDescent="0.3">
      <c r="A179" s="22"/>
      <c r="B179" s="61"/>
      <c r="C179" s="170" t="s">
        <v>369</v>
      </c>
      <c r="D179" s="170" t="s">
        <v>166</v>
      </c>
      <c r="E179" s="171" t="s">
        <v>1199</v>
      </c>
      <c r="F179" s="171" t="s">
        <v>1200</v>
      </c>
      <c r="G179" s="172" t="s">
        <v>344</v>
      </c>
      <c r="H179" s="173">
        <v>1</v>
      </c>
      <c r="I179" s="174">
        <v>0</v>
      </c>
      <c r="J179" s="175">
        <f>ROUND(I179*H179,2)</f>
        <v>0</v>
      </c>
      <c r="K179" s="194"/>
      <c r="L179" s="61"/>
      <c r="M179" s="177"/>
      <c r="N179" s="178" t="s">
        <v>44</v>
      </c>
      <c r="O179" s="19"/>
      <c r="P179" s="179">
        <f>O179*H179</f>
        <v>0</v>
      </c>
      <c r="Q179" s="179">
        <v>0</v>
      </c>
      <c r="R179" s="179">
        <f>Q179*H179</f>
        <v>0</v>
      </c>
      <c r="S179" s="179">
        <v>0</v>
      </c>
      <c r="T179" s="180">
        <f>S179*H179</f>
        <v>0</v>
      </c>
      <c r="U179" s="64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40" t="s">
        <v>233</v>
      </c>
      <c r="AS179" s="19"/>
      <c r="AT179" s="140" t="s">
        <v>166</v>
      </c>
      <c r="AU179" s="140" t="s">
        <v>83</v>
      </c>
      <c r="AV179" s="19"/>
      <c r="AW179" s="19"/>
      <c r="AX179" s="19"/>
      <c r="AY179" s="140" t="s">
        <v>163</v>
      </c>
      <c r="AZ179" s="19"/>
      <c r="BA179" s="19"/>
      <c r="BB179" s="19"/>
      <c r="BC179" s="19"/>
      <c r="BD179" s="19"/>
      <c r="BE179" s="181">
        <f>IF(N179="základní",J179,0)</f>
        <v>0</v>
      </c>
      <c r="BF179" s="181">
        <f>IF(N179="snížená",J179,0)</f>
        <v>0</v>
      </c>
      <c r="BG179" s="181">
        <f>IF(N179="zákl. přenesená",J179,0)</f>
        <v>0</v>
      </c>
      <c r="BH179" s="181">
        <f>IF(N179="sníž. přenesená",J179,0)</f>
        <v>0</v>
      </c>
      <c r="BI179" s="181">
        <f>IF(N179="nulová",J179,0)</f>
        <v>0</v>
      </c>
      <c r="BJ179" s="140" t="s">
        <v>81</v>
      </c>
      <c r="BK179" s="181">
        <f>ROUND(I179*H179,2)</f>
        <v>0</v>
      </c>
      <c r="BL179" s="140" t="s">
        <v>233</v>
      </c>
      <c r="BM179" s="140" t="s">
        <v>1201</v>
      </c>
      <c r="BN179" s="19"/>
      <c r="BO179" s="19"/>
      <c r="BP179" s="19"/>
      <c r="BQ179" s="19"/>
      <c r="BR179" s="21"/>
    </row>
    <row r="180" spans="1:70" ht="54" customHeight="1" x14ac:dyDescent="0.35">
      <c r="A180" s="22"/>
      <c r="B180" s="26"/>
      <c r="C180" s="144"/>
      <c r="D180" s="207" t="s">
        <v>273</v>
      </c>
      <c r="E180" s="144"/>
      <c r="F180" s="208" t="s">
        <v>2633</v>
      </c>
      <c r="G180" s="144"/>
      <c r="H180" s="144"/>
      <c r="I180" s="145"/>
      <c r="J180" s="144"/>
      <c r="K180" s="184"/>
      <c r="L180" s="61"/>
      <c r="M180" s="185"/>
      <c r="N180" s="19"/>
      <c r="O180" s="19"/>
      <c r="P180" s="19"/>
      <c r="Q180" s="19"/>
      <c r="R180" s="19"/>
      <c r="S180" s="19"/>
      <c r="T180" s="65"/>
      <c r="U180" s="64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40" t="s">
        <v>273</v>
      </c>
      <c r="AU180" s="140" t="s">
        <v>83</v>
      </c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21"/>
    </row>
    <row r="181" spans="1:70" ht="25.5" customHeight="1" x14ac:dyDescent="0.3">
      <c r="A181" s="22"/>
      <c r="B181" s="61"/>
      <c r="C181" s="195" t="s">
        <v>372</v>
      </c>
      <c r="D181" s="195" t="s">
        <v>271</v>
      </c>
      <c r="E181" s="196" t="s">
        <v>1202</v>
      </c>
      <c r="F181" s="196" t="s">
        <v>1203</v>
      </c>
      <c r="G181" s="197" t="s">
        <v>344</v>
      </c>
      <c r="H181" s="198">
        <v>1</v>
      </c>
      <c r="I181" s="199">
        <v>0</v>
      </c>
      <c r="J181" s="200">
        <f>ROUND(I181*H181,2)</f>
        <v>0</v>
      </c>
      <c r="K181" s="225"/>
      <c r="L181" s="202"/>
      <c r="M181" s="203"/>
      <c r="N181" s="204" t="s">
        <v>44</v>
      </c>
      <c r="O181" s="19"/>
      <c r="P181" s="179">
        <f>O181*H181</f>
        <v>0</v>
      </c>
      <c r="Q181" s="179">
        <v>0</v>
      </c>
      <c r="R181" s="179">
        <f>Q181*H181</f>
        <v>0</v>
      </c>
      <c r="S181" s="179">
        <v>0</v>
      </c>
      <c r="T181" s="180">
        <f>S181*H181</f>
        <v>0</v>
      </c>
      <c r="U181" s="64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40" t="s">
        <v>325</v>
      </c>
      <c r="AS181" s="19"/>
      <c r="AT181" s="140" t="s">
        <v>271</v>
      </c>
      <c r="AU181" s="140" t="s">
        <v>83</v>
      </c>
      <c r="AV181" s="19"/>
      <c r="AW181" s="19"/>
      <c r="AX181" s="19"/>
      <c r="AY181" s="140" t="s">
        <v>163</v>
      </c>
      <c r="AZ181" s="19"/>
      <c r="BA181" s="19"/>
      <c r="BB181" s="19"/>
      <c r="BC181" s="19"/>
      <c r="BD181" s="19"/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140" t="s">
        <v>81</v>
      </c>
      <c r="BK181" s="181">
        <f>ROUND(I181*H181,2)</f>
        <v>0</v>
      </c>
      <c r="BL181" s="140" t="s">
        <v>233</v>
      </c>
      <c r="BM181" s="140" t="s">
        <v>1204</v>
      </c>
      <c r="BN181" s="19"/>
      <c r="BO181" s="19"/>
      <c r="BP181" s="19"/>
      <c r="BQ181" s="19"/>
      <c r="BR181" s="21"/>
    </row>
    <row r="182" spans="1:70" ht="81" customHeight="1" x14ac:dyDescent="0.35">
      <c r="A182" s="22"/>
      <c r="B182" s="26"/>
      <c r="C182" s="144"/>
      <c r="D182" s="207" t="s">
        <v>273</v>
      </c>
      <c r="E182" s="144"/>
      <c r="F182" s="208" t="s">
        <v>1205</v>
      </c>
      <c r="G182" s="144"/>
      <c r="H182" s="144"/>
      <c r="I182" s="145"/>
      <c r="J182" s="144"/>
      <c r="K182" s="184"/>
      <c r="L182" s="61"/>
      <c r="M182" s="185"/>
      <c r="N182" s="19"/>
      <c r="O182" s="19"/>
      <c r="P182" s="19"/>
      <c r="Q182" s="19"/>
      <c r="R182" s="19"/>
      <c r="S182" s="19"/>
      <c r="T182" s="65"/>
      <c r="U182" s="64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40" t="s">
        <v>273</v>
      </c>
      <c r="AU182" s="140" t="s">
        <v>83</v>
      </c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21"/>
    </row>
    <row r="183" spans="1:70" ht="16.5" customHeight="1" x14ac:dyDescent="0.3">
      <c r="A183" s="22"/>
      <c r="B183" s="61"/>
      <c r="C183" s="170" t="s">
        <v>373</v>
      </c>
      <c r="D183" s="170" t="s">
        <v>166</v>
      </c>
      <c r="E183" s="171" t="s">
        <v>1206</v>
      </c>
      <c r="F183" s="171" t="s">
        <v>1207</v>
      </c>
      <c r="G183" s="172" t="s">
        <v>281</v>
      </c>
      <c r="H183" s="173">
        <v>78</v>
      </c>
      <c r="I183" s="174">
        <v>0</v>
      </c>
      <c r="J183" s="175">
        <f>ROUND(I183*H183,2)</f>
        <v>0</v>
      </c>
      <c r="K183" s="194"/>
      <c r="L183" s="61"/>
      <c r="M183" s="177"/>
      <c r="N183" s="178" t="s">
        <v>44</v>
      </c>
      <c r="O183" s="19"/>
      <c r="P183" s="179">
        <f>O183*H183</f>
        <v>0</v>
      </c>
      <c r="Q183" s="179">
        <v>0</v>
      </c>
      <c r="R183" s="179">
        <f>Q183*H183</f>
        <v>0</v>
      </c>
      <c r="S183" s="179">
        <v>0</v>
      </c>
      <c r="T183" s="180">
        <f>S183*H183</f>
        <v>0</v>
      </c>
      <c r="U183" s="64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40" t="s">
        <v>233</v>
      </c>
      <c r="AS183" s="19"/>
      <c r="AT183" s="140" t="s">
        <v>166</v>
      </c>
      <c r="AU183" s="140" t="s">
        <v>83</v>
      </c>
      <c r="AV183" s="19"/>
      <c r="AW183" s="19"/>
      <c r="AX183" s="19"/>
      <c r="AY183" s="140" t="s">
        <v>163</v>
      </c>
      <c r="AZ183" s="19"/>
      <c r="BA183" s="19"/>
      <c r="BB183" s="19"/>
      <c r="BC183" s="19"/>
      <c r="BD183" s="19"/>
      <c r="BE183" s="181">
        <f>IF(N183="základní",J183,0)</f>
        <v>0</v>
      </c>
      <c r="BF183" s="181">
        <f>IF(N183="snížená",J183,0)</f>
        <v>0</v>
      </c>
      <c r="BG183" s="181">
        <f>IF(N183="zákl. přenesená",J183,0)</f>
        <v>0</v>
      </c>
      <c r="BH183" s="181">
        <f>IF(N183="sníž. přenesená",J183,0)</f>
        <v>0</v>
      </c>
      <c r="BI183" s="181">
        <f>IF(N183="nulová",J183,0)</f>
        <v>0</v>
      </c>
      <c r="BJ183" s="140" t="s">
        <v>81</v>
      </c>
      <c r="BK183" s="181">
        <f>ROUND(I183*H183,2)</f>
        <v>0</v>
      </c>
      <c r="BL183" s="140" t="s">
        <v>233</v>
      </c>
      <c r="BM183" s="140" t="s">
        <v>1208</v>
      </c>
      <c r="BN183" s="19"/>
      <c r="BO183" s="19"/>
      <c r="BP183" s="19"/>
      <c r="BQ183" s="19"/>
      <c r="BR183" s="21"/>
    </row>
    <row r="184" spans="1:70" ht="54" customHeight="1" x14ac:dyDescent="0.35">
      <c r="A184" s="22"/>
      <c r="B184" s="26"/>
      <c r="C184" s="144"/>
      <c r="D184" s="207" t="s">
        <v>273</v>
      </c>
      <c r="E184" s="144"/>
      <c r="F184" s="208" t="s">
        <v>1209</v>
      </c>
      <c r="G184" s="144"/>
      <c r="H184" s="144"/>
      <c r="I184" s="145"/>
      <c r="J184" s="144"/>
      <c r="K184" s="184"/>
      <c r="L184" s="61"/>
      <c r="M184" s="185"/>
      <c r="N184" s="19"/>
      <c r="O184" s="19"/>
      <c r="P184" s="19"/>
      <c r="Q184" s="19"/>
      <c r="R184" s="19"/>
      <c r="S184" s="19"/>
      <c r="T184" s="65"/>
      <c r="U184" s="64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40" t="s">
        <v>273</v>
      </c>
      <c r="AU184" s="140" t="s">
        <v>83</v>
      </c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21"/>
    </row>
    <row r="185" spans="1:70" ht="16.5" customHeight="1" x14ac:dyDescent="0.3">
      <c r="A185" s="22"/>
      <c r="B185" s="61"/>
      <c r="C185" s="195" t="s">
        <v>374</v>
      </c>
      <c r="D185" s="195" t="s">
        <v>271</v>
      </c>
      <c r="E185" s="196" t="s">
        <v>1210</v>
      </c>
      <c r="F185" s="196" t="s">
        <v>1211</v>
      </c>
      <c r="G185" s="197" t="s">
        <v>281</v>
      </c>
      <c r="H185" s="198">
        <v>78</v>
      </c>
      <c r="I185" s="199">
        <v>0</v>
      </c>
      <c r="J185" s="200">
        <f>ROUND(I185*H185,2)</f>
        <v>0</v>
      </c>
      <c r="K185" s="225"/>
      <c r="L185" s="202"/>
      <c r="M185" s="203"/>
      <c r="N185" s="204" t="s">
        <v>44</v>
      </c>
      <c r="O185" s="19"/>
      <c r="P185" s="179">
        <f>O185*H185</f>
        <v>0</v>
      </c>
      <c r="Q185" s="179">
        <v>0</v>
      </c>
      <c r="R185" s="179">
        <f>Q185*H185</f>
        <v>0</v>
      </c>
      <c r="S185" s="179">
        <v>0</v>
      </c>
      <c r="T185" s="180">
        <f>S185*H185</f>
        <v>0</v>
      </c>
      <c r="U185" s="64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40" t="s">
        <v>325</v>
      </c>
      <c r="AS185" s="19"/>
      <c r="AT185" s="140" t="s">
        <v>271</v>
      </c>
      <c r="AU185" s="140" t="s">
        <v>83</v>
      </c>
      <c r="AV185" s="19"/>
      <c r="AW185" s="19"/>
      <c r="AX185" s="19"/>
      <c r="AY185" s="140" t="s">
        <v>163</v>
      </c>
      <c r="AZ185" s="19"/>
      <c r="BA185" s="19"/>
      <c r="BB185" s="19"/>
      <c r="BC185" s="19"/>
      <c r="BD185" s="19"/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140" t="s">
        <v>81</v>
      </c>
      <c r="BK185" s="181">
        <f>ROUND(I185*H185,2)</f>
        <v>0</v>
      </c>
      <c r="BL185" s="140" t="s">
        <v>233</v>
      </c>
      <c r="BM185" s="140" t="s">
        <v>1212</v>
      </c>
      <c r="BN185" s="19"/>
      <c r="BO185" s="19"/>
      <c r="BP185" s="19"/>
      <c r="BQ185" s="19"/>
      <c r="BR185" s="21"/>
    </row>
    <row r="186" spans="1:70" ht="94.5" customHeight="1" x14ac:dyDescent="0.35">
      <c r="A186" s="22"/>
      <c r="B186" s="26"/>
      <c r="C186" s="62"/>
      <c r="D186" s="205" t="s">
        <v>273</v>
      </c>
      <c r="E186" s="62"/>
      <c r="F186" s="206" t="s">
        <v>1213</v>
      </c>
      <c r="G186" s="62"/>
      <c r="H186" s="62"/>
      <c r="I186" s="118"/>
      <c r="J186" s="62"/>
      <c r="K186" s="119"/>
      <c r="L186" s="61"/>
      <c r="M186" s="75"/>
      <c r="N186" s="19"/>
      <c r="O186" s="19"/>
      <c r="P186" s="19"/>
      <c r="Q186" s="19"/>
      <c r="R186" s="19"/>
      <c r="S186" s="19"/>
      <c r="T186" s="65"/>
      <c r="U186" s="64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40" t="s">
        <v>273</v>
      </c>
      <c r="AU186" s="140" t="s">
        <v>83</v>
      </c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21"/>
    </row>
    <row r="187" spans="1:70" ht="29.85" customHeight="1" x14ac:dyDescent="0.3">
      <c r="A187" s="22"/>
      <c r="B187" s="26"/>
      <c r="C187" s="59"/>
      <c r="D187" s="166" t="s">
        <v>72</v>
      </c>
      <c r="E187" s="167" t="s">
        <v>1214</v>
      </c>
      <c r="F187" s="167" t="s">
        <v>1215</v>
      </c>
      <c r="G187" s="59"/>
      <c r="H187" s="59"/>
      <c r="I187" s="116"/>
      <c r="J187" s="168">
        <f>BK187</f>
        <v>0</v>
      </c>
      <c r="K187" s="117"/>
      <c r="L187" s="61"/>
      <c r="M187" s="169"/>
      <c r="N187" s="19"/>
      <c r="O187" s="19"/>
      <c r="P187" s="162">
        <f>SUM(P188:P247)</f>
        <v>0</v>
      </c>
      <c r="Q187" s="19"/>
      <c r="R187" s="162">
        <f>SUM(R188:R247)</f>
        <v>0</v>
      </c>
      <c r="S187" s="19"/>
      <c r="T187" s="163">
        <f>SUM(T188:T247)</f>
        <v>0</v>
      </c>
      <c r="U187" s="64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59" t="s">
        <v>83</v>
      </c>
      <c r="AS187" s="19"/>
      <c r="AT187" s="164" t="s">
        <v>72</v>
      </c>
      <c r="AU187" s="164" t="s">
        <v>81</v>
      </c>
      <c r="AV187" s="19"/>
      <c r="AW187" s="19"/>
      <c r="AX187" s="19"/>
      <c r="AY187" s="159" t="s">
        <v>163</v>
      </c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65">
        <f>SUM(BK188:BK247)</f>
        <v>0</v>
      </c>
      <c r="BL187" s="19"/>
      <c r="BM187" s="19"/>
      <c r="BN187" s="19"/>
      <c r="BO187" s="19"/>
      <c r="BP187" s="19"/>
      <c r="BQ187" s="19"/>
      <c r="BR187" s="21"/>
    </row>
    <row r="188" spans="1:70" ht="16.5" customHeight="1" x14ac:dyDescent="0.3">
      <c r="A188" s="22"/>
      <c r="B188" s="61"/>
      <c r="C188" s="170" t="s">
        <v>375</v>
      </c>
      <c r="D188" s="170" t="s">
        <v>166</v>
      </c>
      <c r="E188" s="171" t="s">
        <v>1216</v>
      </c>
      <c r="F188" s="171" t="s">
        <v>1217</v>
      </c>
      <c r="G188" s="172" t="s">
        <v>344</v>
      </c>
      <c r="H188" s="173">
        <v>1</v>
      </c>
      <c r="I188" s="174"/>
      <c r="J188" s="175">
        <f>ROUND(I188*H188,2)</f>
        <v>0</v>
      </c>
      <c r="K188" s="194"/>
      <c r="L188" s="61"/>
      <c r="M188" s="177"/>
      <c r="N188" s="178" t="s">
        <v>44</v>
      </c>
      <c r="O188" s="19"/>
      <c r="P188" s="179">
        <f>O188*H188</f>
        <v>0</v>
      </c>
      <c r="Q188" s="179">
        <v>0</v>
      </c>
      <c r="R188" s="179">
        <f>Q188*H188</f>
        <v>0</v>
      </c>
      <c r="S188" s="179">
        <v>0</v>
      </c>
      <c r="T188" s="180">
        <f>S188*H188</f>
        <v>0</v>
      </c>
      <c r="U188" s="64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40" t="s">
        <v>233</v>
      </c>
      <c r="AS188" s="19"/>
      <c r="AT188" s="140" t="s">
        <v>166</v>
      </c>
      <c r="AU188" s="140" t="s">
        <v>83</v>
      </c>
      <c r="AV188" s="19"/>
      <c r="AW188" s="19"/>
      <c r="AX188" s="19"/>
      <c r="AY188" s="140" t="s">
        <v>163</v>
      </c>
      <c r="AZ188" s="19"/>
      <c r="BA188" s="19"/>
      <c r="BB188" s="19"/>
      <c r="BC188" s="19"/>
      <c r="BD188" s="19"/>
      <c r="BE188" s="181">
        <f>IF(N188="základní",J188,0)</f>
        <v>0</v>
      </c>
      <c r="BF188" s="181">
        <f>IF(N188="snížená",J188,0)</f>
        <v>0</v>
      </c>
      <c r="BG188" s="181">
        <f>IF(N188="zákl. přenesená",J188,0)</f>
        <v>0</v>
      </c>
      <c r="BH188" s="181">
        <f>IF(N188="sníž. přenesená",J188,0)</f>
        <v>0</v>
      </c>
      <c r="BI188" s="181">
        <f>IF(N188="nulová",J188,0)</f>
        <v>0</v>
      </c>
      <c r="BJ188" s="140" t="s">
        <v>81</v>
      </c>
      <c r="BK188" s="181">
        <f>ROUND(I188*H188,2)</f>
        <v>0</v>
      </c>
      <c r="BL188" s="140" t="s">
        <v>233</v>
      </c>
      <c r="BM188" s="140" t="s">
        <v>1218</v>
      </c>
      <c r="BN188" s="19"/>
      <c r="BO188" s="19"/>
      <c r="BP188" s="19"/>
      <c r="BQ188" s="19"/>
      <c r="BR188" s="21"/>
    </row>
    <row r="189" spans="1:70" ht="40.5" customHeight="1" x14ac:dyDescent="0.35">
      <c r="A189" s="22"/>
      <c r="B189" s="26"/>
      <c r="C189" s="144"/>
      <c r="D189" s="207" t="s">
        <v>273</v>
      </c>
      <c r="E189" s="144"/>
      <c r="F189" s="208" t="s">
        <v>1077</v>
      </c>
      <c r="G189" s="144"/>
      <c r="H189" s="144"/>
      <c r="I189" s="145"/>
      <c r="J189" s="144"/>
      <c r="K189" s="184"/>
      <c r="L189" s="61"/>
      <c r="M189" s="185"/>
      <c r="N189" s="19"/>
      <c r="O189" s="19"/>
      <c r="P189" s="19"/>
      <c r="Q189" s="19"/>
      <c r="R189" s="19"/>
      <c r="S189" s="19"/>
      <c r="T189" s="65"/>
      <c r="U189" s="64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40" t="s">
        <v>273</v>
      </c>
      <c r="AU189" s="140" t="s">
        <v>83</v>
      </c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21"/>
    </row>
    <row r="190" spans="1:70" ht="25.5" customHeight="1" x14ac:dyDescent="0.3">
      <c r="A190" s="22"/>
      <c r="B190" s="61"/>
      <c r="C190" s="195" t="s">
        <v>376</v>
      </c>
      <c r="D190" s="195" t="s">
        <v>271</v>
      </c>
      <c r="E190" s="196" t="s">
        <v>1219</v>
      </c>
      <c r="F190" s="196" t="s">
        <v>1220</v>
      </c>
      <c r="G190" s="197" t="s">
        <v>344</v>
      </c>
      <c r="H190" s="198">
        <v>1</v>
      </c>
      <c r="I190" s="199"/>
      <c r="J190" s="200">
        <f>ROUND(I190*H190,2)</f>
        <v>0</v>
      </c>
      <c r="K190" s="225"/>
      <c r="L190" s="202"/>
      <c r="M190" s="203"/>
      <c r="N190" s="204" t="s">
        <v>44</v>
      </c>
      <c r="O190" s="19"/>
      <c r="P190" s="179">
        <f>O190*H190</f>
        <v>0</v>
      </c>
      <c r="Q190" s="179">
        <v>0</v>
      </c>
      <c r="R190" s="179">
        <f>Q190*H190</f>
        <v>0</v>
      </c>
      <c r="S190" s="179">
        <v>0</v>
      </c>
      <c r="T190" s="180">
        <f>S190*H190</f>
        <v>0</v>
      </c>
      <c r="U190" s="64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40" t="s">
        <v>325</v>
      </c>
      <c r="AS190" s="19"/>
      <c r="AT190" s="140" t="s">
        <v>271</v>
      </c>
      <c r="AU190" s="140" t="s">
        <v>83</v>
      </c>
      <c r="AV190" s="19"/>
      <c r="AW190" s="19"/>
      <c r="AX190" s="19"/>
      <c r="AY190" s="140" t="s">
        <v>163</v>
      </c>
      <c r="AZ190" s="19"/>
      <c r="BA190" s="19"/>
      <c r="BB190" s="19"/>
      <c r="BC190" s="19"/>
      <c r="BD190" s="19"/>
      <c r="BE190" s="181">
        <f>IF(N190="základní",J190,0)</f>
        <v>0</v>
      </c>
      <c r="BF190" s="181">
        <f>IF(N190="snížená",J190,0)</f>
        <v>0</v>
      </c>
      <c r="BG190" s="181">
        <f>IF(N190="zákl. přenesená",J190,0)</f>
        <v>0</v>
      </c>
      <c r="BH190" s="181">
        <f>IF(N190="sníž. přenesená",J190,0)</f>
        <v>0</v>
      </c>
      <c r="BI190" s="181">
        <f>IF(N190="nulová",J190,0)</f>
        <v>0</v>
      </c>
      <c r="BJ190" s="140" t="s">
        <v>81</v>
      </c>
      <c r="BK190" s="181">
        <f>ROUND(I190*H190,2)</f>
        <v>0</v>
      </c>
      <c r="BL190" s="140" t="s">
        <v>233</v>
      </c>
      <c r="BM190" s="140" t="s">
        <v>1221</v>
      </c>
      <c r="BN190" s="19"/>
      <c r="BO190" s="19"/>
      <c r="BP190" s="19"/>
      <c r="BQ190" s="19"/>
      <c r="BR190" s="21"/>
    </row>
    <row r="191" spans="1:70" ht="108" customHeight="1" x14ac:dyDescent="0.35">
      <c r="A191" s="22"/>
      <c r="B191" s="26"/>
      <c r="C191" s="144"/>
      <c r="D191" s="207" t="s">
        <v>273</v>
      </c>
      <c r="E191" s="144"/>
      <c r="F191" s="208" t="s">
        <v>1222</v>
      </c>
      <c r="G191" s="144"/>
      <c r="H191" s="144"/>
      <c r="I191" s="145"/>
      <c r="J191" s="144"/>
      <c r="K191" s="184"/>
      <c r="L191" s="61"/>
      <c r="M191" s="185"/>
      <c r="N191" s="19"/>
      <c r="O191" s="19"/>
      <c r="P191" s="19"/>
      <c r="Q191" s="19"/>
      <c r="R191" s="19"/>
      <c r="S191" s="19"/>
      <c r="T191" s="65"/>
      <c r="U191" s="64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40" t="s">
        <v>273</v>
      </c>
      <c r="AU191" s="140" t="s">
        <v>83</v>
      </c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21"/>
    </row>
    <row r="192" spans="1:70" ht="16.5" customHeight="1" x14ac:dyDescent="0.3">
      <c r="A192" s="22"/>
      <c r="B192" s="61"/>
      <c r="C192" s="170" t="s">
        <v>377</v>
      </c>
      <c r="D192" s="170" t="s">
        <v>166</v>
      </c>
      <c r="E192" s="171" t="s">
        <v>1223</v>
      </c>
      <c r="F192" s="171" t="s">
        <v>1224</v>
      </c>
      <c r="G192" s="172" t="s">
        <v>344</v>
      </c>
      <c r="H192" s="173">
        <v>3</v>
      </c>
      <c r="I192" s="174"/>
      <c r="J192" s="175">
        <f>ROUND(I192*H192,2)</f>
        <v>0</v>
      </c>
      <c r="K192" s="194"/>
      <c r="L192" s="61"/>
      <c r="M192" s="177"/>
      <c r="N192" s="178" t="s">
        <v>44</v>
      </c>
      <c r="O192" s="19"/>
      <c r="P192" s="179">
        <f>O192*H192</f>
        <v>0</v>
      </c>
      <c r="Q192" s="179">
        <v>0</v>
      </c>
      <c r="R192" s="179">
        <f>Q192*H192</f>
        <v>0</v>
      </c>
      <c r="S192" s="179">
        <v>0</v>
      </c>
      <c r="T192" s="180">
        <f>S192*H192</f>
        <v>0</v>
      </c>
      <c r="U192" s="64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40" t="s">
        <v>233</v>
      </c>
      <c r="AS192" s="19"/>
      <c r="AT192" s="140" t="s">
        <v>166</v>
      </c>
      <c r="AU192" s="140" t="s">
        <v>83</v>
      </c>
      <c r="AV192" s="19"/>
      <c r="AW192" s="19"/>
      <c r="AX192" s="19"/>
      <c r="AY192" s="140" t="s">
        <v>163</v>
      </c>
      <c r="AZ192" s="19"/>
      <c r="BA192" s="19"/>
      <c r="BB192" s="19"/>
      <c r="BC192" s="19"/>
      <c r="BD192" s="19"/>
      <c r="BE192" s="181">
        <f>IF(N192="základní",J192,0)</f>
        <v>0</v>
      </c>
      <c r="BF192" s="181">
        <f>IF(N192="snížená",J192,0)</f>
        <v>0</v>
      </c>
      <c r="BG192" s="181">
        <f>IF(N192="zákl. přenesená",J192,0)</f>
        <v>0</v>
      </c>
      <c r="BH192" s="181">
        <f>IF(N192="sníž. přenesená",J192,0)</f>
        <v>0</v>
      </c>
      <c r="BI192" s="181">
        <f>IF(N192="nulová",J192,0)</f>
        <v>0</v>
      </c>
      <c r="BJ192" s="140" t="s">
        <v>81</v>
      </c>
      <c r="BK192" s="181">
        <f>ROUND(I192*H192,2)</f>
        <v>0</v>
      </c>
      <c r="BL192" s="140" t="s">
        <v>233</v>
      </c>
      <c r="BM192" s="140" t="s">
        <v>1225</v>
      </c>
      <c r="BN192" s="19"/>
      <c r="BO192" s="19"/>
      <c r="BP192" s="19"/>
      <c r="BQ192" s="19"/>
      <c r="BR192" s="21"/>
    </row>
    <row r="193" spans="1:70" ht="40.5" customHeight="1" x14ac:dyDescent="0.35">
      <c r="A193" s="22"/>
      <c r="B193" s="26"/>
      <c r="C193" s="144"/>
      <c r="D193" s="207" t="s">
        <v>273</v>
      </c>
      <c r="E193" s="144"/>
      <c r="F193" s="208" t="s">
        <v>1077</v>
      </c>
      <c r="G193" s="144"/>
      <c r="H193" s="144"/>
      <c r="I193" s="145"/>
      <c r="J193" s="144"/>
      <c r="K193" s="184"/>
      <c r="L193" s="61"/>
      <c r="M193" s="185"/>
      <c r="N193" s="19"/>
      <c r="O193" s="19"/>
      <c r="P193" s="19"/>
      <c r="Q193" s="19"/>
      <c r="R193" s="19"/>
      <c r="S193" s="19"/>
      <c r="T193" s="65"/>
      <c r="U193" s="64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40" t="s">
        <v>273</v>
      </c>
      <c r="AU193" s="140" t="s">
        <v>83</v>
      </c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21"/>
    </row>
    <row r="194" spans="1:70" ht="16.5" customHeight="1" x14ac:dyDescent="0.3">
      <c r="A194" s="22"/>
      <c r="B194" s="61"/>
      <c r="C194" s="195" t="s">
        <v>327</v>
      </c>
      <c r="D194" s="195" t="s">
        <v>271</v>
      </c>
      <c r="E194" s="196" t="s">
        <v>1226</v>
      </c>
      <c r="F194" s="196" t="s">
        <v>1227</v>
      </c>
      <c r="G194" s="197" t="s">
        <v>344</v>
      </c>
      <c r="H194" s="198">
        <v>3</v>
      </c>
      <c r="I194" s="199"/>
      <c r="J194" s="200">
        <f>ROUND(I194*H194,2)</f>
        <v>0</v>
      </c>
      <c r="K194" s="225"/>
      <c r="L194" s="202"/>
      <c r="M194" s="203"/>
      <c r="N194" s="204" t="s">
        <v>44</v>
      </c>
      <c r="O194" s="19"/>
      <c r="P194" s="179">
        <f>O194*H194</f>
        <v>0</v>
      </c>
      <c r="Q194" s="179">
        <v>0</v>
      </c>
      <c r="R194" s="179">
        <f>Q194*H194</f>
        <v>0</v>
      </c>
      <c r="S194" s="179">
        <v>0</v>
      </c>
      <c r="T194" s="180">
        <f>S194*H194</f>
        <v>0</v>
      </c>
      <c r="U194" s="64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40" t="s">
        <v>325</v>
      </c>
      <c r="AS194" s="19"/>
      <c r="AT194" s="140" t="s">
        <v>271</v>
      </c>
      <c r="AU194" s="140" t="s">
        <v>83</v>
      </c>
      <c r="AV194" s="19"/>
      <c r="AW194" s="19"/>
      <c r="AX194" s="19"/>
      <c r="AY194" s="140" t="s">
        <v>163</v>
      </c>
      <c r="AZ194" s="19"/>
      <c r="BA194" s="19"/>
      <c r="BB194" s="19"/>
      <c r="BC194" s="19"/>
      <c r="BD194" s="19"/>
      <c r="BE194" s="181">
        <f>IF(N194="základní",J194,0)</f>
        <v>0</v>
      </c>
      <c r="BF194" s="181">
        <f>IF(N194="snížená",J194,0)</f>
        <v>0</v>
      </c>
      <c r="BG194" s="181">
        <f>IF(N194="zákl. přenesená",J194,0)</f>
        <v>0</v>
      </c>
      <c r="BH194" s="181">
        <f>IF(N194="sníž. přenesená",J194,0)</f>
        <v>0</v>
      </c>
      <c r="BI194" s="181">
        <f>IF(N194="nulová",J194,0)</f>
        <v>0</v>
      </c>
      <c r="BJ194" s="140" t="s">
        <v>81</v>
      </c>
      <c r="BK194" s="181">
        <f>ROUND(I194*H194,2)</f>
        <v>0</v>
      </c>
      <c r="BL194" s="140" t="s">
        <v>233</v>
      </c>
      <c r="BM194" s="140" t="s">
        <v>1228</v>
      </c>
      <c r="BN194" s="19"/>
      <c r="BO194" s="19"/>
      <c r="BP194" s="19"/>
      <c r="BQ194" s="19"/>
      <c r="BR194" s="21"/>
    </row>
    <row r="195" spans="1:70" ht="67.5" customHeight="1" x14ac:dyDescent="0.35">
      <c r="A195" s="22"/>
      <c r="B195" s="26"/>
      <c r="C195" s="144"/>
      <c r="D195" s="207" t="s">
        <v>273</v>
      </c>
      <c r="E195" s="144"/>
      <c r="F195" s="208" t="s">
        <v>1229</v>
      </c>
      <c r="G195" s="144"/>
      <c r="H195" s="144"/>
      <c r="I195" s="145"/>
      <c r="J195" s="144"/>
      <c r="K195" s="184"/>
      <c r="L195" s="61"/>
      <c r="M195" s="185"/>
      <c r="N195" s="19"/>
      <c r="O195" s="19"/>
      <c r="P195" s="19"/>
      <c r="Q195" s="19"/>
      <c r="R195" s="19"/>
      <c r="S195" s="19"/>
      <c r="T195" s="65"/>
      <c r="U195" s="64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40" t="s">
        <v>273</v>
      </c>
      <c r="AU195" s="140" t="s">
        <v>83</v>
      </c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21"/>
    </row>
    <row r="196" spans="1:70" ht="16.5" customHeight="1" x14ac:dyDescent="0.3">
      <c r="A196" s="22"/>
      <c r="B196" s="61"/>
      <c r="C196" s="170" t="s">
        <v>523</v>
      </c>
      <c r="D196" s="170" t="s">
        <v>166</v>
      </c>
      <c r="E196" s="171" t="s">
        <v>1230</v>
      </c>
      <c r="F196" s="171" t="s">
        <v>1231</v>
      </c>
      <c r="G196" s="172" t="s">
        <v>344</v>
      </c>
      <c r="H196" s="173">
        <v>1</v>
      </c>
      <c r="I196" s="174"/>
      <c r="J196" s="175">
        <f>ROUND(I196*H196,2)</f>
        <v>0</v>
      </c>
      <c r="K196" s="194"/>
      <c r="L196" s="61"/>
      <c r="M196" s="177"/>
      <c r="N196" s="178" t="s">
        <v>44</v>
      </c>
      <c r="O196" s="19"/>
      <c r="P196" s="179">
        <f>O196*H196</f>
        <v>0</v>
      </c>
      <c r="Q196" s="179">
        <v>0</v>
      </c>
      <c r="R196" s="179">
        <f>Q196*H196</f>
        <v>0</v>
      </c>
      <c r="S196" s="179">
        <v>0</v>
      </c>
      <c r="T196" s="180">
        <f>S196*H196</f>
        <v>0</v>
      </c>
      <c r="U196" s="64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40" t="s">
        <v>233</v>
      </c>
      <c r="AS196" s="19"/>
      <c r="AT196" s="140" t="s">
        <v>166</v>
      </c>
      <c r="AU196" s="140" t="s">
        <v>83</v>
      </c>
      <c r="AV196" s="19"/>
      <c r="AW196" s="19"/>
      <c r="AX196" s="19"/>
      <c r="AY196" s="140" t="s">
        <v>163</v>
      </c>
      <c r="AZ196" s="19"/>
      <c r="BA196" s="19"/>
      <c r="BB196" s="19"/>
      <c r="BC196" s="19"/>
      <c r="BD196" s="19"/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140" t="s">
        <v>81</v>
      </c>
      <c r="BK196" s="181">
        <f>ROUND(I196*H196,2)</f>
        <v>0</v>
      </c>
      <c r="BL196" s="140" t="s">
        <v>233</v>
      </c>
      <c r="BM196" s="140" t="s">
        <v>1232</v>
      </c>
      <c r="BN196" s="19"/>
      <c r="BO196" s="19"/>
      <c r="BP196" s="19"/>
      <c r="BQ196" s="19"/>
      <c r="BR196" s="21"/>
    </row>
    <row r="197" spans="1:70" ht="40.5" customHeight="1" x14ac:dyDescent="0.35">
      <c r="A197" s="22"/>
      <c r="B197" s="26"/>
      <c r="C197" s="144"/>
      <c r="D197" s="207" t="s">
        <v>273</v>
      </c>
      <c r="E197" s="144"/>
      <c r="F197" s="208" t="s">
        <v>1077</v>
      </c>
      <c r="G197" s="144"/>
      <c r="H197" s="144"/>
      <c r="I197" s="145"/>
      <c r="J197" s="144"/>
      <c r="K197" s="184"/>
      <c r="L197" s="61"/>
      <c r="M197" s="185"/>
      <c r="N197" s="19"/>
      <c r="O197" s="19"/>
      <c r="P197" s="19"/>
      <c r="Q197" s="19"/>
      <c r="R197" s="19"/>
      <c r="S197" s="19"/>
      <c r="T197" s="65"/>
      <c r="U197" s="64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40" t="s">
        <v>273</v>
      </c>
      <c r="AU197" s="140" t="s">
        <v>83</v>
      </c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21"/>
    </row>
    <row r="198" spans="1:70" ht="25.5" customHeight="1" x14ac:dyDescent="0.3">
      <c r="A198" s="22"/>
      <c r="B198" s="61"/>
      <c r="C198" s="195" t="s">
        <v>524</v>
      </c>
      <c r="D198" s="195" t="s">
        <v>271</v>
      </c>
      <c r="E198" s="196" t="s">
        <v>1233</v>
      </c>
      <c r="F198" s="196" t="s">
        <v>1234</v>
      </c>
      <c r="G198" s="197" t="s">
        <v>344</v>
      </c>
      <c r="H198" s="198">
        <v>1</v>
      </c>
      <c r="I198" s="199"/>
      <c r="J198" s="200">
        <f>ROUND(I198*H198,2)</f>
        <v>0</v>
      </c>
      <c r="K198" s="225"/>
      <c r="L198" s="202"/>
      <c r="M198" s="203"/>
      <c r="N198" s="204" t="s">
        <v>44</v>
      </c>
      <c r="O198" s="19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64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40" t="s">
        <v>325</v>
      </c>
      <c r="AS198" s="19"/>
      <c r="AT198" s="140" t="s">
        <v>271</v>
      </c>
      <c r="AU198" s="140" t="s">
        <v>83</v>
      </c>
      <c r="AV198" s="19"/>
      <c r="AW198" s="19"/>
      <c r="AX198" s="19"/>
      <c r="AY198" s="140" t="s">
        <v>163</v>
      </c>
      <c r="AZ198" s="19"/>
      <c r="BA198" s="19"/>
      <c r="BB198" s="19"/>
      <c r="BC198" s="19"/>
      <c r="BD198" s="19"/>
      <c r="BE198" s="181">
        <f>IF(N198="základní",J198,0)</f>
        <v>0</v>
      </c>
      <c r="BF198" s="181">
        <f>IF(N198="snížená",J198,0)</f>
        <v>0</v>
      </c>
      <c r="BG198" s="181">
        <f>IF(N198="zákl. přenesená",J198,0)</f>
        <v>0</v>
      </c>
      <c r="BH198" s="181">
        <f>IF(N198="sníž. přenesená",J198,0)</f>
        <v>0</v>
      </c>
      <c r="BI198" s="181">
        <f>IF(N198="nulová",J198,0)</f>
        <v>0</v>
      </c>
      <c r="BJ198" s="140" t="s">
        <v>81</v>
      </c>
      <c r="BK198" s="181">
        <f>ROUND(I198*H198,2)</f>
        <v>0</v>
      </c>
      <c r="BL198" s="140" t="s">
        <v>233</v>
      </c>
      <c r="BM198" s="140" t="s">
        <v>1235</v>
      </c>
      <c r="BN198" s="19"/>
      <c r="BO198" s="19"/>
      <c r="BP198" s="19"/>
      <c r="BQ198" s="19"/>
      <c r="BR198" s="21"/>
    </row>
    <row r="199" spans="1:70" ht="81" customHeight="1" x14ac:dyDescent="0.35">
      <c r="A199" s="22"/>
      <c r="B199" s="26"/>
      <c r="C199" s="144"/>
      <c r="D199" s="207" t="s">
        <v>273</v>
      </c>
      <c r="E199" s="144"/>
      <c r="F199" s="208" t="s">
        <v>2634</v>
      </c>
      <c r="G199" s="144"/>
      <c r="H199" s="144"/>
      <c r="I199" s="145"/>
      <c r="J199" s="144"/>
      <c r="K199" s="184"/>
      <c r="L199" s="61"/>
      <c r="M199" s="185"/>
      <c r="N199" s="19"/>
      <c r="O199" s="19"/>
      <c r="P199" s="19"/>
      <c r="Q199" s="19"/>
      <c r="R199" s="19"/>
      <c r="S199" s="19"/>
      <c r="T199" s="65"/>
      <c r="U199" s="64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40" t="s">
        <v>273</v>
      </c>
      <c r="AU199" s="140" t="s">
        <v>83</v>
      </c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21"/>
    </row>
    <row r="200" spans="1:70" ht="16.5" customHeight="1" x14ac:dyDescent="0.3">
      <c r="A200" s="22"/>
      <c r="B200" s="61"/>
      <c r="C200" s="170" t="s">
        <v>525</v>
      </c>
      <c r="D200" s="170" t="s">
        <v>166</v>
      </c>
      <c r="E200" s="171" t="s">
        <v>1236</v>
      </c>
      <c r="F200" s="171" t="s">
        <v>1231</v>
      </c>
      <c r="G200" s="172" t="s">
        <v>344</v>
      </c>
      <c r="H200" s="173">
        <v>1</v>
      </c>
      <c r="I200" s="174"/>
      <c r="J200" s="175">
        <f>ROUND(I200*H200,2)</f>
        <v>0</v>
      </c>
      <c r="K200" s="194"/>
      <c r="L200" s="61"/>
      <c r="M200" s="177"/>
      <c r="N200" s="178" t="s">
        <v>44</v>
      </c>
      <c r="O200" s="19"/>
      <c r="P200" s="179">
        <f>O200*H200</f>
        <v>0</v>
      </c>
      <c r="Q200" s="179">
        <v>0</v>
      </c>
      <c r="R200" s="179">
        <f>Q200*H200</f>
        <v>0</v>
      </c>
      <c r="S200" s="179">
        <v>0</v>
      </c>
      <c r="T200" s="180">
        <f>S200*H200</f>
        <v>0</v>
      </c>
      <c r="U200" s="64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40" t="s">
        <v>233</v>
      </c>
      <c r="AS200" s="19"/>
      <c r="AT200" s="140" t="s">
        <v>166</v>
      </c>
      <c r="AU200" s="140" t="s">
        <v>83</v>
      </c>
      <c r="AV200" s="19"/>
      <c r="AW200" s="19"/>
      <c r="AX200" s="19"/>
      <c r="AY200" s="140" t="s">
        <v>163</v>
      </c>
      <c r="AZ200" s="19"/>
      <c r="BA200" s="19"/>
      <c r="BB200" s="19"/>
      <c r="BC200" s="19"/>
      <c r="BD200" s="19"/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40" t="s">
        <v>81</v>
      </c>
      <c r="BK200" s="181">
        <f>ROUND(I200*H200,2)</f>
        <v>0</v>
      </c>
      <c r="BL200" s="140" t="s">
        <v>233</v>
      </c>
      <c r="BM200" s="140" t="s">
        <v>1237</v>
      </c>
      <c r="BN200" s="19"/>
      <c r="BO200" s="19"/>
      <c r="BP200" s="19"/>
      <c r="BQ200" s="19"/>
      <c r="BR200" s="21"/>
    </row>
    <row r="201" spans="1:70" ht="40.5" customHeight="1" x14ac:dyDescent="0.35">
      <c r="A201" s="22"/>
      <c r="B201" s="26"/>
      <c r="C201" s="144"/>
      <c r="D201" s="207" t="s">
        <v>273</v>
      </c>
      <c r="E201" s="144"/>
      <c r="F201" s="208" t="s">
        <v>1077</v>
      </c>
      <c r="G201" s="144"/>
      <c r="H201" s="144"/>
      <c r="I201" s="145"/>
      <c r="J201" s="144"/>
      <c r="K201" s="184"/>
      <c r="L201" s="61"/>
      <c r="M201" s="185"/>
      <c r="N201" s="19"/>
      <c r="O201" s="19"/>
      <c r="P201" s="19"/>
      <c r="Q201" s="19"/>
      <c r="R201" s="19"/>
      <c r="S201" s="19"/>
      <c r="T201" s="65"/>
      <c r="U201" s="64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40" t="s">
        <v>273</v>
      </c>
      <c r="AU201" s="140" t="s">
        <v>83</v>
      </c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21"/>
    </row>
    <row r="202" spans="1:70" ht="25.5" customHeight="1" x14ac:dyDescent="0.3">
      <c r="A202" s="22"/>
      <c r="B202" s="61"/>
      <c r="C202" s="195" t="s">
        <v>526</v>
      </c>
      <c r="D202" s="195" t="s">
        <v>271</v>
      </c>
      <c r="E202" s="196" t="s">
        <v>1238</v>
      </c>
      <c r="F202" s="196" t="s">
        <v>1239</v>
      </c>
      <c r="G202" s="197" t="s">
        <v>344</v>
      </c>
      <c r="H202" s="198">
        <v>1</v>
      </c>
      <c r="I202" s="199"/>
      <c r="J202" s="200">
        <f>ROUND(I202*H202,2)</f>
        <v>0</v>
      </c>
      <c r="K202" s="225"/>
      <c r="L202" s="202"/>
      <c r="M202" s="203"/>
      <c r="N202" s="204" t="s">
        <v>44</v>
      </c>
      <c r="O202" s="19"/>
      <c r="P202" s="179">
        <f>O202*H202</f>
        <v>0</v>
      </c>
      <c r="Q202" s="179">
        <v>0</v>
      </c>
      <c r="R202" s="179">
        <f>Q202*H202</f>
        <v>0</v>
      </c>
      <c r="S202" s="179">
        <v>0</v>
      </c>
      <c r="T202" s="180">
        <f>S202*H202</f>
        <v>0</v>
      </c>
      <c r="U202" s="64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40" t="s">
        <v>325</v>
      </c>
      <c r="AS202" s="19"/>
      <c r="AT202" s="140" t="s">
        <v>271</v>
      </c>
      <c r="AU202" s="140" t="s">
        <v>83</v>
      </c>
      <c r="AV202" s="19"/>
      <c r="AW202" s="19"/>
      <c r="AX202" s="19"/>
      <c r="AY202" s="140" t="s">
        <v>163</v>
      </c>
      <c r="AZ202" s="19"/>
      <c r="BA202" s="19"/>
      <c r="BB202" s="19"/>
      <c r="BC202" s="19"/>
      <c r="BD202" s="19"/>
      <c r="BE202" s="181">
        <f>IF(N202="základní",J202,0)</f>
        <v>0</v>
      </c>
      <c r="BF202" s="181">
        <f>IF(N202="snížená",J202,0)</f>
        <v>0</v>
      </c>
      <c r="BG202" s="181">
        <f>IF(N202="zákl. přenesená",J202,0)</f>
        <v>0</v>
      </c>
      <c r="BH202" s="181">
        <f>IF(N202="sníž. přenesená",J202,0)</f>
        <v>0</v>
      </c>
      <c r="BI202" s="181">
        <f>IF(N202="nulová",J202,0)</f>
        <v>0</v>
      </c>
      <c r="BJ202" s="140" t="s">
        <v>81</v>
      </c>
      <c r="BK202" s="181">
        <f>ROUND(I202*H202,2)</f>
        <v>0</v>
      </c>
      <c r="BL202" s="140" t="s">
        <v>233</v>
      </c>
      <c r="BM202" s="140" t="s">
        <v>1240</v>
      </c>
      <c r="BN202" s="19"/>
      <c r="BO202" s="19"/>
      <c r="BP202" s="19"/>
      <c r="BQ202" s="19"/>
      <c r="BR202" s="21"/>
    </row>
    <row r="203" spans="1:70" ht="81" customHeight="1" x14ac:dyDescent="0.35">
      <c r="A203" s="22"/>
      <c r="B203" s="26"/>
      <c r="C203" s="144"/>
      <c r="D203" s="207" t="s">
        <v>273</v>
      </c>
      <c r="E203" s="144"/>
      <c r="F203" s="208" t="s">
        <v>2635</v>
      </c>
      <c r="G203" s="144"/>
      <c r="H203" s="144"/>
      <c r="I203" s="145"/>
      <c r="J203" s="144"/>
      <c r="K203" s="184"/>
      <c r="L203" s="61"/>
      <c r="M203" s="185"/>
      <c r="N203" s="19"/>
      <c r="O203" s="19"/>
      <c r="P203" s="19"/>
      <c r="Q203" s="19"/>
      <c r="R203" s="19"/>
      <c r="S203" s="19"/>
      <c r="T203" s="65"/>
      <c r="U203" s="64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40" t="s">
        <v>273</v>
      </c>
      <c r="AU203" s="140" t="s">
        <v>83</v>
      </c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21"/>
    </row>
    <row r="204" spans="1:70" ht="16.5" customHeight="1" x14ac:dyDescent="0.3">
      <c r="A204" s="22"/>
      <c r="B204" s="61"/>
      <c r="C204" s="170" t="s">
        <v>857</v>
      </c>
      <c r="D204" s="170" t="s">
        <v>166</v>
      </c>
      <c r="E204" s="171" t="s">
        <v>1241</v>
      </c>
      <c r="F204" s="171" t="s">
        <v>1242</v>
      </c>
      <c r="G204" s="172" t="s">
        <v>1104</v>
      </c>
      <c r="H204" s="173">
        <v>1</v>
      </c>
      <c r="I204" s="174"/>
      <c r="J204" s="175">
        <f>ROUND(I204*H204,2)</f>
        <v>0</v>
      </c>
      <c r="K204" s="194"/>
      <c r="L204" s="61"/>
      <c r="M204" s="177"/>
      <c r="N204" s="178" t="s">
        <v>44</v>
      </c>
      <c r="O204" s="19"/>
      <c r="P204" s="179">
        <f>O204*H204</f>
        <v>0</v>
      </c>
      <c r="Q204" s="179">
        <v>0</v>
      </c>
      <c r="R204" s="179">
        <f>Q204*H204</f>
        <v>0</v>
      </c>
      <c r="S204" s="179">
        <v>0</v>
      </c>
      <c r="T204" s="180">
        <f>S204*H204</f>
        <v>0</v>
      </c>
      <c r="U204" s="64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40" t="s">
        <v>233</v>
      </c>
      <c r="AS204" s="19"/>
      <c r="AT204" s="140" t="s">
        <v>166</v>
      </c>
      <c r="AU204" s="140" t="s">
        <v>83</v>
      </c>
      <c r="AV204" s="19"/>
      <c r="AW204" s="19"/>
      <c r="AX204" s="19"/>
      <c r="AY204" s="140" t="s">
        <v>163</v>
      </c>
      <c r="AZ204" s="19"/>
      <c r="BA204" s="19"/>
      <c r="BB204" s="19"/>
      <c r="BC204" s="19"/>
      <c r="BD204" s="19"/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140" t="s">
        <v>81</v>
      </c>
      <c r="BK204" s="181">
        <f>ROUND(I204*H204,2)</f>
        <v>0</v>
      </c>
      <c r="BL204" s="140" t="s">
        <v>233</v>
      </c>
      <c r="BM204" s="140" t="s">
        <v>1243</v>
      </c>
      <c r="BN204" s="19"/>
      <c r="BO204" s="19"/>
      <c r="BP204" s="19"/>
      <c r="BQ204" s="19"/>
      <c r="BR204" s="21"/>
    </row>
    <row r="205" spans="1:70" ht="40.5" customHeight="1" x14ac:dyDescent="0.35">
      <c r="A205" s="22"/>
      <c r="B205" s="26"/>
      <c r="C205" s="144"/>
      <c r="D205" s="207" t="s">
        <v>273</v>
      </c>
      <c r="E205" s="144"/>
      <c r="F205" s="208" t="s">
        <v>1077</v>
      </c>
      <c r="G205" s="144"/>
      <c r="H205" s="144"/>
      <c r="I205" s="145"/>
      <c r="J205" s="144"/>
      <c r="K205" s="184"/>
      <c r="L205" s="61"/>
      <c r="M205" s="185"/>
      <c r="N205" s="19"/>
      <c r="O205" s="19"/>
      <c r="P205" s="19"/>
      <c r="Q205" s="19"/>
      <c r="R205" s="19"/>
      <c r="S205" s="19"/>
      <c r="T205" s="65"/>
      <c r="U205" s="64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40" t="s">
        <v>273</v>
      </c>
      <c r="AU205" s="140" t="s">
        <v>83</v>
      </c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21"/>
    </row>
    <row r="206" spans="1:70" ht="25.5" customHeight="1" x14ac:dyDescent="0.3">
      <c r="A206" s="22"/>
      <c r="B206" s="61"/>
      <c r="C206" s="195" t="s">
        <v>859</v>
      </c>
      <c r="D206" s="195" t="s">
        <v>271</v>
      </c>
      <c r="E206" s="196" t="s">
        <v>1244</v>
      </c>
      <c r="F206" s="196" t="s">
        <v>1245</v>
      </c>
      <c r="G206" s="197" t="s">
        <v>1104</v>
      </c>
      <c r="H206" s="198">
        <v>1</v>
      </c>
      <c r="I206" s="199"/>
      <c r="J206" s="200">
        <f>ROUND(I206*H206,2)</f>
        <v>0</v>
      </c>
      <c r="K206" s="225"/>
      <c r="L206" s="202"/>
      <c r="M206" s="203"/>
      <c r="N206" s="204" t="s">
        <v>44</v>
      </c>
      <c r="O206" s="19"/>
      <c r="P206" s="179">
        <f>O206*H206</f>
        <v>0</v>
      </c>
      <c r="Q206" s="179">
        <v>0</v>
      </c>
      <c r="R206" s="179">
        <f>Q206*H206</f>
        <v>0</v>
      </c>
      <c r="S206" s="179">
        <v>0</v>
      </c>
      <c r="T206" s="180">
        <f>S206*H206</f>
        <v>0</v>
      </c>
      <c r="U206" s="64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40" t="s">
        <v>325</v>
      </c>
      <c r="AS206" s="19"/>
      <c r="AT206" s="140" t="s">
        <v>271</v>
      </c>
      <c r="AU206" s="140" t="s">
        <v>83</v>
      </c>
      <c r="AV206" s="19"/>
      <c r="AW206" s="19"/>
      <c r="AX206" s="19"/>
      <c r="AY206" s="140" t="s">
        <v>163</v>
      </c>
      <c r="AZ206" s="19"/>
      <c r="BA206" s="19"/>
      <c r="BB206" s="19"/>
      <c r="BC206" s="19"/>
      <c r="BD206" s="19"/>
      <c r="BE206" s="181">
        <f>IF(N206="základní",J206,0)</f>
        <v>0</v>
      </c>
      <c r="BF206" s="181">
        <f>IF(N206="snížená",J206,0)</f>
        <v>0</v>
      </c>
      <c r="BG206" s="181">
        <f>IF(N206="zákl. přenesená",J206,0)</f>
        <v>0</v>
      </c>
      <c r="BH206" s="181">
        <f>IF(N206="sníž. přenesená",J206,0)</f>
        <v>0</v>
      </c>
      <c r="BI206" s="181">
        <f>IF(N206="nulová",J206,0)</f>
        <v>0</v>
      </c>
      <c r="BJ206" s="140" t="s">
        <v>81</v>
      </c>
      <c r="BK206" s="181">
        <f>ROUND(I206*H206,2)</f>
        <v>0</v>
      </c>
      <c r="BL206" s="140" t="s">
        <v>233</v>
      </c>
      <c r="BM206" s="140" t="s">
        <v>1246</v>
      </c>
      <c r="BN206" s="19"/>
      <c r="BO206" s="19"/>
      <c r="BP206" s="19"/>
      <c r="BQ206" s="19"/>
      <c r="BR206" s="21"/>
    </row>
    <row r="207" spans="1:70" ht="67.5" customHeight="1" x14ac:dyDescent="0.35">
      <c r="A207" s="22"/>
      <c r="B207" s="26"/>
      <c r="C207" s="144"/>
      <c r="D207" s="207" t="s">
        <v>273</v>
      </c>
      <c r="E207" s="144"/>
      <c r="F207" s="208" t="s">
        <v>1247</v>
      </c>
      <c r="G207" s="144"/>
      <c r="H207" s="144"/>
      <c r="I207" s="145"/>
      <c r="J207" s="144"/>
      <c r="K207" s="184"/>
      <c r="L207" s="61"/>
      <c r="M207" s="185"/>
      <c r="N207" s="19"/>
      <c r="O207" s="19"/>
      <c r="P207" s="19"/>
      <c r="Q207" s="19"/>
      <c r="R207" s="19"/>
      <c r="S207" s="19"/>
      <c r="T207" s="65"/>
      <c r="U207" s="64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40" t="s">
        <v>273</v>
      </c>
      <c r="AU207" s="140" t="s">
        <v>83</v>
      </c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21"/>
    </row>
    <row r="208" spans="1:70" ht="16.5" customHeight="1" x14ac:dyDescent="0.3">
      <c r="A208" s="22"/>
      <c r="B208" s="61"/>
      <c r="C208" s="170" t="s">
        <v>863</v>
      </c>
      <c r="D208" s="170" t="s">
        <v>166</v>
      </c>
      <c r="E208" s="171" t="s">
        <v>1248</v>
      </c>
      <c r="F208" s="171" t="s">
        <v>1249</v>
      </c>
      <c r="G208" s="172" t="s">
        <v>1104</v>
      </c>
      <c r="H208" s="173">
        <v>1</v>
      </c>
      <c r="I208" s="174"/>
      <c r="J208" s="175">
        <f>ROUND(I208*H208,2)</f>
        <v>0</v>
      </c>
      <c r="K208" s="194"/>
      <c r="L208" s="61"/>
      <c r="M208" s="177"/>
      <c r="N208" s="178" t="s">
        <v>44</v>
      </c>
      <c r="O208" s="19"/>
      <c r="P208" s="179">
        <f>O208*H208</f>
        <v>0</v>
      </c>
      <c r="Q208" s="179">
        <v>0</v>
      </c>
      <c r="R208" s="179">
        <f>Q208*H208</f>
        <v>0</v>
      </c>
      <c r="S208" s="179">
        <v>0</v>
      </c>
      <c r="T208" s="180">
        <f>S208*H208</f>
        <v>0</v>
      </c>
      <c r="U208" s="64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40" t="s">
        <v>233</v>
      </c>
      <c r="AS208" s="19"/>
      <c r="AT208" s="140" t="s">
        <v>166</v>
      </c>
      <c r="AU208" s="140" t="s">
        <v>83</v>
      </c>
      <c r="AV208" s="19"/>
      <c r="AW208" s="19"/>
      <c r="AX208" s="19"/>
      <c r="AY208" s="140" t="s">
        <v>163</v>
      </c>
      <c r="AZ208" s="19"/>
      <c r="BA208" s="19"/>
      <c r="BB208" s="19"/>
      <c r="BC208" s="19"/>
      <c r="BD208" s="19"/>
      <c r="BE208" s="181">
        <f>IF(N208="základní",J208,0)</f>
        <v>0</v>
      </c>
      <c r="BF208" s="181">
        <f>IF(N208="snížená",J208,0)</f>
        <v>0</v>
      </c>
      <c r="BG208" s="181">
        <f>IF(N208="zákl. přenesená",J208,0)</f>
        <v>0</v>
      </c>
      <c r="BH208" s="181">
        <f>IF(N208="sníž. přenesená",J208,0)</f>
        <v>0</v>
      </c>
      <c r="BI208" s="181">
        <f>IF(N208="nulová",J208,0)</f>
        <v>0</v>
      </c>
      <c r="BJ208" s="140" t="s">
        <v>81</v>
      </c>
      <c r="BK208" s="181">
        <f>ROUND(I208*H208,2)</f>
        <v>0</v>
      </c>
      <c r="BL208" s="140" t="s">
        <v>233</v>
      </c>
      <c r="BM208" s="140" t="s">
        <v>1250</v>
      </c>
      <c r="BN208" s="19"/>
      <c r="BO208" s="19"/>
      <c r="BP208" s="19"/>
      <c r="BQ208" s="19"/>
      <c r="BR208" s="21"/>
    </row>
    <row r="209" spans="1:70" ht="40.5" customHeight="1" x14ac:dyDescent="0.35">
      <c r="A209" s="22"/>
      <c r="B209" s="26"/>
      <c r="C209" s="144"/>
      <c r="D209" s="207" t="s">
        <v>273</v>
      </c>
      <c r="E209" s="144"/>
      <c r="F209" s="208" t="s">
        <v>1077</v>
      </c>
      <c r="G209" s="144"/>
      <c r="H209" s="144"/>
      <c r="I209" s="145"/>
      <c r="J209" s="144"/>
      <c r="K209" s="184"/>
      <c r="L209" s="61"/>
      <c r="M209" s="185"/>
      <c r="N209" s="19"/>
      <c r="O209" s="19"/>
      <c r="P209" s="19"/>
      <c r="Q209" s="19"/>
      <c r="R209" s="19"/>
      <c r="S209" s="19"/>
      <c r="T209" s="65"/>
      <c r="U209" s="64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40" t="s">
        <v>273</v>
      </c>
      <c r="AU209" s="140" t="s">
        <v>83</v>
      </c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21"/>
    </row>
    <row r="210" spans="1:70" ht="25.5" customHeight="1" x14ac:dyDescent="0.3">
      <c r="A210" s="22"/>
      <c r="B210" s="61"/>
      <c r="C210" s="195" t="s">
        <v>867</v>
      </c>
      <c r="D210" s="195" t="s">
        <v>271</v>
      </c>
      <c r="E210" s="196" t="s">
        <v>1251</v>
      </c>
      <c r="F210" s="196" t="s">
        <v>1252</v>
      </c>
      <c r="G210" s="197" t="s">
        <v>1104</v>
      </c>
      <c r="H210" s="198">
        <v>1</v>
      </c>
      <c r="I210" s="199"/>
      <c r="J210" s="200">
        <f>ROUND(I210*H210,2)</f>
        <v>0</v>
      </c>
      <c r="K210" s="225"/>
      <c r="L210" s="202"/>
      <c r="M210" s="203"/>
      <c r="N210" s="204" t="s">
        <v>44</v>
      </c>
      <c r="O210" s="19"/>
      <c r="P210" s="179">
        <f>O210*H210</f>
        <v>0</v>
      </c>
      <c r="Q210" s="179">
        <v>0</v>
      </c>
      <c r="R210" s="179">
        <f>Q210*H210</f>
        <v>0</v>
      </c>
      <c r="S210" s="179">
        <v>0</v>
      </c>
      <c r="T210" s="180">
        <f>S210*H210</f>
        <v>0</v>
      </c>
      <c r="U210" s="64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40" t="s">
        <v>325</v>
      </c>
      <c r="AS210" s="19"/>
      <c r="AT210" s="140" t="s">
        <v>271</v>
      </c>
      <c r="AU210" s="140" t="s">
        <v>83</v>
      </c>
      <c r="AV210" s="19"/>
      <c r="AW210" s="19"/>
      <c r="AX210" s="19"/>
      <c r="AY210" s="140" t="s">
        <v>163</v>
      </c>
      <c r="AZ210" s="19"/>
      <c r="BA210" s="19"/>
      <c r="BB210" s="19"/>
      <c r="BC210" s="19"/>
      <c r="BD210" s="19"/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140" t="s">
        <v>81</v>
      </c>
      <c r="BK210" s="181">
        <f>ROUND(I210*H210,2)</f>
        <v>0</v>
      </c>
      <c r="BL210" s="140" t="s">
        <v>233</v>
      </c>
      <c r="BM210" s="140" t="s">
        <v>1253</v>
      </c>
      <c r="BN210" s="19"/>
      <c r="BO210" s="19"/>
      <c r="BP210" s="19"/>
      <c r="BQ210" s="19"/>
      <c r="BR210" s="21"/>
    </row>
    <row r="211" spans="1:70" ht="67.5" customHeight="1" x14ac:dyDescent="0.35">
      <c r="A211" s="22"/>
      <c r="B211" s="26"/>
      <c r="C211" s="144"/>
      <c r="D211" s="207" t="s">
        <v>273</v>
      </c>
      <c r="E211" s="144"/>
      <c r="F211" s="208" t="s">
        <v>1254</v>
      </c>
      <c r="G211" s="144"/>
      <c r="H211" s="144"/>
      <c r="I211" s="145"/>
      <c r="J211" s="144"/>
      <c r="K211" s="184"/>
      <c r="L211" s="61"/>
      <c r="M211" s="185"/>
      <c r="N211" s="19"/>
      <c r="O211" s="19"/>
      <c r="P211" s="19"/>
      <c r="Q211" s="19"/>
      <c r="R211" s="19"/>
      <c r="S211" s="19"/>
      <c r="T211" s="65"/>
      <c r="U211" s="64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40" t="s">
        <v>273</v>
      </c>
      <c r="AU211" s="140" t="s">
        <v>83</v>
      </c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21"/>
    </row>
    <row r="212" spans="1:70" ht="25.5" customHeight="1" x14ac:dyDescent="0.3">
      <c r="A212" s="22"/>
      <c r="B212" s="61"/>
      <c r="C212" s="170" t="s">
        <v>871</v>
      </c>
      <c r="D212" s="170" t="s">
        <v>166</v>
      </c>
      <c r="E212" s="171" t="s">
        <v>1255</v>
      </c>
      <c r="F212" s="171" t="s">
        <v>1256</v>
      </c>
      <c r="G212" s="172" t="s">
        <v>344</v>
      </c>
      <c r="H212" s="173">
        <v>2</v>
      </c>
      <c r="I212" s="174"/>
      <c r="J212" s="175">
        <f>ROUND(I212*H212,2)</f>
        <v>0</v>
      </c>
      <c r="K212" s="194"/>
      <c r="L212" s="61"/>
      <c r="M212" s="177"/>
      <c r="N212" s="178" t="s">
        <v>44</v>
      </c>
      <c r="O212" s="19"/>
      <c r="P212" s="179">
        <f>O212*H212</f>
        <v>0</v>
      </c>
      <c r="Q212" s="179">
        <v>0</v>
      </c>
      <c r="R212" s="179">
        <f>Q212*H212</f>
        <v>0</v>
      </c>
      <c r="S212" s="179">
        <v>0</v>
      </c>
      <c r="T212" s="180">
        <f>S212*H212</f>
        <v>0</v>
      </c>
      <c r="U212" s="64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40" t="s">
        <v>233</v>
      </c>
      <c r="AS212" s="19"/>
      <c r="AT212" s="140" t="s">
        <v>166</v>
      </c>
      <c r="AU212" s="140" t="s">
        <v>83</v>
      </c>
      <c r="AV212" s="19"/>
      <c r="AW212" s="19"/>
      <c r="AX212" s="19"/>
      <c r="AY212" s="140" t="s">
        <v>163</v>
      </c>
      <c r="AZ212" s="19"/>
      <c r="BA212" s="19"/>
      <c r="BB212" s="19"/>
      <c r="BC212" s="19"/>
      <c r="BD212" s="19"/>
      <c r="BE212" s="181">
        <f>IF(N212="základní",J212,0)</f>
        <v>0</v>
      </c>
      <c r="BF212" s="181">
        <f>IF(N212="snížená",J212,0)</f>
        <v>0</v>
      </c>
      <c r="BG212" s="181">
        <f>IF(N212="zákl. přenesená",J212,0)</f>
        <v>0</v>
      </c>
      <c r="BH212" s="181">
        <f>IF(N212="sníž. přenesená",J212,0)</f>
        <v>0</v>
      </c>
      <c r="BI212" s="181">
        <f>IF(N212="nulová",J212,0)</f>
        <v>0</v>
      </c>
      <c r="BJ212" s="140" t="s">
        <v>81</v>
      </c>
      <c r="BK212" s="181">
        <f>ROUND(I212*H212,2)</f>
        <v>0</v>
      </c>
      <c r="BL212" s="140" t="s">
        <v>233</v>
      </c>
      <c r="BM212" s="140" t="s">
        <v>1257</v>
      </c>
      <c r="BN212" s="19"/>
      <c r="BO212" s="19"/>
      <c r="BP212" s="19"/>
      <c r="BQ212" s="19"/>
      <c r="BR212" s="21"/>
    </row>
    <row r="213" spans="1:70" ht="40.5" customHeight="1" x14ac:dyDescent="0.35">
      <c r="A213" s="22"/>
      <c r="B213" s="26"/>
      <c r="C213" s="144"/>
      <c r="D213" s="207" t="s">
        <v>273</v>
      </c>
      <c r="E213" s="144"/>
      <c r="F213" s="208" t="s">
        <v>1077</v>
      </c>
      <c r="G213" s="144"/>
      <c r="H213" s="144"/>
      <c r="I213" s="145"/>
      <c r="J213" s="144"/>
      <c r="K213" s="184"/>
      <c r="L213" s="61"/>
      <c r="M213" s="185"/>
      <c r="N213" s="19"/>
      <c r="O213" s="19"/>
      <c r="P213" s="19"/>
      <c r="Q213" s="19"/>
      <c r="R213" s="19"/>
      <c r="S213" s="19"/>
      <c r="T213" s="65"/>
      <c r="U213" s="64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40" t="s">
        <v>273</v>
      </c>
      <c r="AU213" s="140" t="s">
        <v>83</v>
      </c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21"/>
    </row>
    <row r="214" spans="1:70" ht="25.5" customHeight="1" x14ac:dyDescent="0.3">
      <c r="A214" s="22"/>
      <c r="B214" s="61"/>
      <c r="C214" s="195" t="s">
        <v>875</v>
      </c>
      <c r="D214" s="195" t="s">
        <v>271</v>
      </c>
      <c r="E214" s="196" t="s">
        <v>1258</v>
      </c>
      <c r="F214" s="196" t="s">
        <v>1259</v>
      </c>
      <c r="G214" s="197" t="s">
        <v>344</v>
      </c>
      <c r="H214" s="198">
        <v>2</v>
      </c>
      <c r="I214" s="199"/>
      <c r="J214" s="200">
        <f>ROUND(I214*H214,2)</f>
        <v>0</v>
      </c>
      <c r="K214" s="225"/>
      <c r="L214" s="202"/>
      <c r="M214" s="203"/>
      <c r="N214" s="204" t="s">
        <v>44</v>
      </c>
      <c r="O214" s="19"/>
      <c r="P214" s="179">
        <f>O214*H214</f>
        <v>0</v>
      </c>
      <c r="Q214" s="179">
        <v>0</v>
      </c>
      <c r="R214" s="179">
        <f>Q214*H214</f>
        <v>0</v>
      </c>
      <c r="S214" s="179">
        <v>0</v>
      </c>
      <c r="T214" s="180">
        <f>S214*H214</f>
        <v>0</v>
      </c>
      <c r="U214" s="64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40" t="s">
        <v>325</v>
      </c>
      <c r="AS214" s="19"/>
      <c r="AT214" s="140" t="s">
        <v>271</v>
      </c>
      <c r="AU214" s="140" t="s">
        <v>83</v>
      </c>
      <c r="AV214" s="19"/>
      <c r="AW214" s="19"/>
      <c r="AX214" s="19"/>
      <c r="AY214" s="140" t="s">
        <v>163</v>
      </c>
      <c r="AZ214" s="19"/>
      <c r="BA214" s="19"/>
      <c r="BB214" s="19"/>
      <c r="BC214" s="19"/>
      <c r="BD214" s="19"/>
      <c r="BE214" s="181">
        <f>IF(N214="základní",J214,0)</f>
        <v>0</v>
      </c>
      <c r="BF214" s="181">
        <f>IF(N214="snížená",J214,0)</f>
        <v>0</v>
      </c>
      <c r="BG214" s="181">
        <f>IF(N214="zákl. přenesená",J214,0)</f>
        <v>0</v>
      </c>
      <c r="BH214" s="181">
        <f>IF(N214="sníž. přenesená",J214,0)</f>
        <v>0</v>
      </c>
      <c r="BI214" s="181">
        <f>IF(N214="nulová",J214,0)</f>
        <v>0</v>
      </c>
      <c r="BJ214" s="140" t="s">
        <v>81</v>
      </c>
      <c r="BK214" s="181">
        <f>ROUND(I214*H214,2)</f>
        <v>0</v>
      </c>
      <c r="BL214" s="140" t="s">
        <v>233</v>
      </c>
      <c r="BM214" s="140" t="s">
        <v>1260</v>
      </c>
      <c r="BN214" s="19"/>
      <c r="BO214" s="19"/>
      <c r="BP214" s="19"/>
      <c r="BQ214" s="19"/>
      <c r="BR214" s="21"/>
    </row>
    <row r="215" spans="1:70" ht="81" customHeight="1" x14ac:dyDescent="0.35">
      <c r="A215" s="22"/>
      <c r="B215" s="26"/>
      <c r="C215" s="144"/>
      <c r="D215" s="207" t="s">
        <v>273</v>
      </c>
      <c r="E215" s="144"/>
      <c r="F215" s="208" t="s">
        <v>2636</v>
      </c>
      <c r="G215" s="144"/>
      <c r="H215" s="144"/>
      <c r="I215" s="145"/>
      <c r="J215" s="144"/>
      <c r="K215" s="184"/>
      <c r="L215" s="61"/>
      <c r="M215" s="185"/>
      <c r="N215" s="19"/>
      <c r="O215" s="19"/>
      <c r="P215" s="19"/>
      <c r="Q215" s="19"/>
      <c r="R215" s="19"/>
      <c r="S215" s="19"/>
      <c r="T215" s="65"/>
      <c r="U215" s="64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40" t="s">
        <v>273</v>
      </c>
      <c r="AU215" s="140" t="s">
        <v>83</v>
      </c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21"/>
    </row>
    <row r="216" spans="1:70" ht="16.5" customHeight="1" x14ac:dyDescent="0.3">
      <c r="A216" s="22"/>
      <c r="B216" s="61"/>
      <c r="C216" s="170" t="s">
        <v>879</v>
      </c>
      <c r="D216" s="170" t="s">
        <v>166</v>
      </c>
      <c r="E216" s="171" t="s">
        <v>1261</v>
      </c>
      <c r="F216" s="171" t="s">
        <v>1262</v>
      </c>
      <c r="G216" s="172" t="s">
        <v>344</v>
      </c>
      <c r="H216" s="173">
        <v>1</v>
      </c>
      <c r="I216" s="174"/>
      <c r="J216" s="175">
        <f>ROUND(I216*H216,2)</f>
        <v>0</v>
      </c>
      <c r="K216" s="194"/>
      <c r="L216" s="61"/>
      <c r="M216" s="177"/>
      <c r="N216" s="178" t="s">
        <v>44</v>
      </c>
      <c r="O216" s="19"/>
      <c r="P216" s="179">
        <f>O216*H216</f>
        <v>0</v>
      </c>
      <c r="Q216" s="179">
        <v>0</v>
      </c>
      <c r="R216" s="179">
        <f>Q216*H216</f>
        <v>0</v>
      </c>
      <c r="S216" s="179">
        <v>0</v>
      </c>
      <c r="T216" s="180">
        <f>S216*H216</f>
        <v>0</v>
      </c>
      <c r="U216" s="64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40" t="s">
        <v>233</v>
      </c>
      <c r="AS216" s="19"/>
      <c r="AT216" s="140" t="s">
        <v>166</v>
      </c>
      <c r="AU216" s="140" t="s">
        <v>83</v>
      </c>
      <c r="AV216" s="19"/>
      <c r="AW216" s="19"/>
      <c r="AX216" s="19"/>
      <c r="AY216" s="140" t="s">
        <v>163</v>
      </c>
      <c r="AZ216" s="19"/>
      <c r="BA216" s="19"/>
      <c r="BB216" s="19"/>
      <c r="BC216" s="19"/>
      <c r="BD216" s="19"/>
      <c r="BE216" s="181">
        <f>IF(N216="základní",J216,0)</f>
        <v>0</v>
      </c>
      <c r="BF216" s="181">
        <f>IF(N216="snížená",J216,0)</f>
        <v>0</v>
      </c>
      <c r="BG216" s="181">
        <f>IF(N216="zákl. přenesená",J216,0)</f>
        <v>0</v>
      </c>
      <c r="BH216" s="181">
        <f>IF(N216="sníž. přenesená",J216,0)</f>
        <v>0</v>
      </c>
      <c r="BI216" s="181">
        <f>IF(N216="nulová",J216,0)</f>
        <v>0</v>
      </c>
      <c r="BJ216" s="140" t="s">
        <v>81</v>
      </c>
      <c r="BK216" s="181">
        <f>ROUND(I216*H216,2)</f>
        <v>0</v>
      </c>
      <c r="BL216" s="140" t="s">
        <v>233</v>
      </c>
      <c r="BM216" s="140" t="s">
        <v>1263</v>
      </c>
      <c r="BN216" s="19"/>
      <c r="BO216" s="19"/>
      <c r="BP216" s="19"/>
      <c r="BQ216" s="19"/>
      <c r="BR216" s="21"/>
    </row>
    <row r="217" spans="1:70" ht="40.5" customHeight="1" x14ac:dyDescent="0.35">
      <c r="A217" s="22"/>
      <c r="B217" s="26"/>
      <c r="C217" s="144"/>
      <c r="D217" s="207" t="s">
        <v>273</v>
      </c>
      <c r="E217" s="144"/>
      <c r="F217" s="208" t="s">
        <v>1077</v>
      </c>
      <c r="G217" s="144"/>
      <c r="H217" s="144"/>
      <c r="I217" s="145"/>
      <c r="J217" s="144"/>
      <c r="K217" s="184"/>
      <c r="L217" s="61"/>
      <c r="M217" s="185"/>
      <c r="N217" s="19"/>
      <c r="O217" s="19"/>
      <c r="P217" s="19"/>
      <c r="Q217" s="19"/>
      <c r="R217" s="19"/>
      <c r="S217" s="19"/>
      <c r="T217" s="65"/>
      <c r="U217" s="64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40" t="s">
        <v>273</v>
      </c>
      <c r="AU217" s="140" t="s">
        <v>83</v>
      </c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21"/>
    </row>
    <row r="218" spans="1:70" ht="25.5" customHeight="1" x14ac:dyDescent="0.3">
      <c r="A218" s="22"/>
      <c r="B218" s="61"/>
      <c r="C218" s="195" t="s">
        <v>884</v>
      </c>
      <c r="D218" s="195" t="s">
        <v>271</v>
      </c>
      <c r="E218" s="196" t="s">
        <v>1264</v>
      </c>
      <c r="F218" s="196" t="s">
        <v>1265</v>
      </c>
      <c r="G218" s="197" t="s">
        <v>344</v>
      </c>
      <c r="H218" s="198">
        <v>1</v>
      </c>
      <c r="I218" s="199">
        <v>0</v>
      </c>
      <c r="J218" s="200">
        <f>ROUND(I218*H218,2)</f>
        <v>0</v>
      </c>
      <c r="K218" s="225"/>
      <c r="L218" s="202"/>
      <c r="M218" s="203"/>
      <c r="N218" s="204" t="s">
        <v>44</v>
      </c>
      <c r="O218" s="19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64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40" t="s">
        <v>325</v>
      </c>
      <c r="AS218" s="19"/>
      <c r="AT218" s="140" t="s">
        <v>271</v>
      </c>
      <c r="AU218" s="140" t="s">
        <v>83</v>
      </c>
      <c r="AV218" s="19"/>
      <c r="AW218" s="19"/>
      <c r="AX218" s="19"/>
      <c r="AY218" s="140" t="s">
        <v>163</v>
      </c>
      <c r="AZ218" s="19"/>
      <c r="BA218" s="19"/>
      <c r="BB218" s="19"/>
      <c r="BC218" s="19"/>
      <c r="BD218" s="19"/>
      <c r="BE218" s="181">
        <f>IF(N218="základní",J218,0)</f>
        <v>0</v>
      </c>
      <c r="BF218" s="181">
        <f>IF(N218="snížená",J218,0)</f>
        <v>0</v>
      </c>
      <c r="BG218" s="181">
        <f>IF(N218="zákl. přenesená",J218,0)</f>
        <v>0</v>
      </c>
      <c r="BH218" s="181">
        <f>IF(N218="sníž. přenesená",J218,0)</f>
        <v>0</v>
      </c>
      <c r="BI218" s="181">
        <f>IF(N218="nulová",J218,0)</f>
        <v>0</v>
      </c>
      <c r="BJ218" s="140" t="s">
        <v>81</v>
      </c>
      <c r="BK218" s="181">
        <f>ROUND(I218*H218,2)</f>
        <v>0</v>
      </c>
      <c r="BL218" s="140" t="s">
        <v>233</v>
      </c>
      <c r="BM218" s="140" t="s">
        <v>1266</v>
      </c>
      <c r="BN218" s="19"/>
      <c r="BO218" s="19"/>
      <c r="BP218" s="19"/>
      <c r="BQ218" s="19"/>
      <c r="BR218" s="21"/>
    </row>
    <row r="219" spans="1:70" ht="81" customHeight="1" x14ac:dyDescent="0.35">
      <c r="A219" s="22"/>
      <c r="B219" s="26"/>
      <c r="C219" s="144"/>
      <c r="D219" s="207" t="s">
        <v>273</v>
      </c>
      <c r="E219" s="144"/>
      <c r="F219" s="208" t="s">
        <v>2637</v>
      </c>
      <c r="G219" s="144"/>
      <c r="H219" s="144"/>
      <c r="I219" s="145"/>
      <c r="J219" s="144"/>
      <c r="K219" s="184"/>
      <c r="L219" s="61"/>
      <c r="M219" s="185"/>
      <c r="N219" s="19"/>
      <c r="O219" s="19"/>
      <c r="P219" s="19"/>
      <c r="Q219" s="19"/>
      <c r="R219" s="19"/>
      <c r="S219" s="19"/>
      <c r="T219" s="65"/>
      <c r="U219" s="64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40" t="s">
        <v>273</v>
      </c>
      <c r="AU219" s="140" t="s">
        <v>83</v>
      </c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21"/>
    </row>
    <row r="220" spans="1:70" ht="16.5" customHeight="1" x14ac:dyDescent="0.3">
      <c r="A220" s="22"/>
      <c r="B220" s="61"/>
      <c r="C220" s="170" t="s">
        <v>888</v>
      </c>
      <c r="D220" s="170" t="s">
        <v>166</v>
      </c>
      <c r="E220" s="171" t="s">
        <v>1267</v>
      </c>
      <c r="F220" s="171" t="s">
        <v>1268</v>
      </c>
      <c r="G220" s="172" t="s">
        <v>344</v>
      </c>
      <c r="H220" s="173">
        <v>1</v>
      </c>
      <c r="I220" s="174">
        <v>0</v>
      </c>
      <c r="J220" s="175">
        <f>ROUND(I220*H220,2)</f>
        <v>0</v>
      </c>
      <c r="K220" s="194"/>
      <c r="L220" s="61"/>
      <c r="M220" s="177"/>
      <c r="N220" s="178" t="s">
        <v>44</v>
      </c>
      <c r="O220" s="19"/>
      <c r="P220" s="179">
        <f>O220*H220</f>
        <v>0</v>
      </c>
      <c r="Q220" s="179">
        <v>0</v>
      </c>
      <c r="R220" s="179">
        <f>Q220*H220</f>
        <v>0</v>
      </c>
      <c r="S220" s="179">
        <v>0</v>
      </c>
      <c r="T220" s="180">
        <f>S220*H220</f>
        <v>0</v>
      </c>
      <c r="U220" s="64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40" t="s">
        <v>233</v>
      </c>
      <c r="AS220" s="19"/>
      <c r="AT220" s="140" t="s">
        <v>166</v>
      </c>
      <c r="AU220" s="140" t="s">
        <v>83</v>
      </c>
      <c r="AV220" s="19"/>
      <c r="AW220" s="19"/>
      <c r="AX220" s="19"/>
      <c r="AY220" s="140" t="s">
        <v>163</v>
      </c>
      <c r="AZ220" s="19"/>
      <c r="BA220" s="19"/>
      <c r="BB220" s="19"/>
      <c r="BC220" s="19"/>
      <c r="BD220" s="19"/>
      <c r="BE220" s="181">
        <f>IF(N220="základní",J220,0)</f>
        <v>0</v>
      </c>
      <c r="BF220" s="181">
        <f>IF(N220="snížená",J220,0)</f>
        <v>0</v>
      </c>
      <c r="BG220" s="181">
        <f>IF(N220="zákl. přenesená",J220,0)</f>
        <v>0</v>
      </c>
      <c r="BH220" s="181">
        <f>IF(N220="sníž. přenesená",J220,0)</f>
        <v>0</v>
      </c>
      <c r="BI220" s="181">
        <f>IF(N220="nulová",J220,0)</f>
        <v>0</v>
      </c>
      <c r="BJ220" s="140" t="s">
        <v>81</v>
      </c>
      <c r="BK220" s="181">
        <f>ROUND(I220*H220,2)</f>
        <v>0</v>
      </c>
      <c r="BL220" s="140" t="s">
        <v>233</v>
      </c>
      <c r="BM220" s="140" t="s">
        <v>1269</v>
      </c>
      <c r="BN220" s="19"/>
      <c r="BO220" s="19"/>
      <c r="BP220" s="19"/>
      <c r="BQ220" s="19"/>
      <c r="BR220" s="21"/>
    </row>
    <row r="221" spans="1:70" ht="40.5" customHeight="1" x14ac:dyDescent="0.35">
      <c r="A221" s="22"/>
      <c r="B221" s="26"/>
      <c r="C221" s="144"/>
      <c r="D221" s="207" t="s">
        <v>273</v>
      </c>
      <c r="E221" s="144"/>
      <c r="F221" s="208" t="s">
        <v>1077</v>
      </c>
      <c r="G221" s="144"/>
      <c r="H221" s="144"/>
      <c r="I221" s="145"/>
      <c r="J221" s="144"/>
      <c r="K221" s="184"/>
      <c r="L221" s="61"/>
      <c r="M221" s="185"/>
      <c r="N221" s="19"/>
      <c r="O221" s="19"/>
      <c r="P221" s="19"/>
      <c r="Q221" s="19"/>
      <c r="R221" s="19"/>
      <c r="S221" s="19"/>
      <c r="T221" s="65"/>
      <c r="U221" s="64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40" t="s">
        <v>273</v>
      </c>
      <c r="AU221" s="140" t="s">
        <v>83</v>
      </c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21"/>
    </row>
    <row r="222" spans="1:70" ht="16.5" customHeight="1" x14ac:dyDescent="0.3">
      <c r="A222" s="22"/>
      <c r="B222" s="61"/>
      <c r="C222" s="195" t="s">
        <v>894</v>
      </c>
      <c r="D222" s="195" t="s">
        <v>271</v>
      </c>
      <c r="E222" s="196" t="s">
        <v>1270</v>
      </c>
      <c r="F222" s="196" t="s">
        <v>1271</v>
      </c>
      <c r="G222" s="197" t="s">
        <v>344</v>
      </c>
      <c r="H222" s="198">
        <v>1</v>
      </c>
      <c r="I222" s="199">
        <v>0</v>
      </c>
      <c r="J222" s="200">
        <f>ROUND(I222*H222,2)</f>
        <v>0</v>
      </c>
      <c r="K222" s="225"/>
      <c r="L222" s="202"/>
      <c r="M222" s="203"/>
      <c r="N222" s="204" t="s">
        <v>44</v>
      </c>
      <c r="O222" s="19"/>
      <c r="P222" s="179">
        <f>O222*H222</f>
        <v>0</v>
      </c>
      <c r="Q222" s="179">
        <v>0</v>
      </c>
      <c r="R222" s="179">
        <f>Q222*H222</f>
        <v>0</v>
      </c>
      <c r="S222" s="179">
        <v>0</v>
      </c>
      <c r="T222" s="180">
        <f>S222*H222</f>
        <v>0</v>
      </c>
      <c r="U222" s="64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40" t="s">
        <v>325</v>
      </c>
      <c r="AS222" s="19"/>
      <c r="AT222" s="140" t="s">
        <v>271</v>
      </c>
      <c r="AU222" s="140" t="s">
        <v>83</v>
      </c>
      <c r="AV222" s="19"/>
      <c r="AW222" s="19"/>
      <c r="AX222" s="19"/>
      <c r="AY222" s="140" t="s">
        <v>163</v>
      </c>
      <c r="AZ222" s="19"/>
      <c r="BA222" s="19"/>
      <c r="BB222" s="19"/>
      <c r="BC222" s="19"/>
      <c r="BD222" s="19"/>
      <c r="BE222" s="181">
        <f>IF(N222="základní",J222,0)</f>
        <v>0</v>
      </c>
      <c r="BF222" s="181">
        <f>IF(N222="snížená",J222,0)</f>
        <v>0</v>
      </c>
      <c r="BG222" s="181">
        <f>IF(N222="zákl. přenesená",J222,0)</f>
        <v>0</v>
      </c>
      <c r="BH222" s="181">
        <f>IF(N222="sníž. přenesená",J222,0)</f>
        <v>0</v>
      </c>
      <c r="BI222" s="181">
        <f>IF(N222="nulová",J222,0)</f>
        <v>0</v>
      </c>
      <c r="BJ222" s="140" t="s">
        <v>81</v>
      </c>
      <c r="BK222" s="181">
        <f>ROUND(I222*H222,2)</f>
        <v>0</v>
      </c>
      <c r="BL222" s="140" t="s">
        <v>233</v>
      </c>
      <c r="BM222" s="140" t="s">
        <v>1272</v>
      </c>
      <c r="BN222" s="19"/>
      <c r="BO222" s="19"/>
      <c r="BP222" s="19"/>
      <c r="BQ222" s="19"/>
      <c r="BR222" s="21"/>
    </row>
    <row r="223" spans="1:70" ht="67.5" customHeight="1" x14ac:dyDescent="0.35">
      <c r="A223" s="22"/>
      <c r="B223" s="26"/>
      <c r="C223" s="144"/>
      <c r="D223" s="207" t="s">
        <v>273</v>
      </c>
      <c r="E223" s="144"/>
      <c r="F223" s="208" t="s">
        <v>1273</v>
      </c>
      <c r="G223" s="144"/>
      <c r="H223" s="144"/>
      <c r="I223" s="145"/>
      <c r="J223" s="144"/>
      <c r="K223" s="184"/>
      <c r="L223" s="61"/>
      <c r="M223" s="185"/>
      <c r="N223" s="19"/>
      <c r="O223" s="19"/>
      <c r="P223" s="19"/>
      <c r="Q223" s="19"/>
      <c r="R223" s="19"/>
      <c r="S223" s="19"/>
      <c r="T223" s="65"/>
      <c r="U223" s="64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40" t="s">
        <v>273</v>
      </c>
      <c r="AU223" s="140" t="s">
        <v>83</v>
      </c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21"/>
    </row>
    <row r="224" spans="1:70" ht="16.5" customHeight="1" x14ac:dyDescent="0.3">
      <c r="A224" s="22"/>
      <c r="B224" s="61"/>
      <c r="C224" s="170" t="s">
        <v>899</v>
      </c>
      <c r="D224" s="170" t="s">
        <v>166</v>
      </c>
      <c r="E224" s="171" t="s">
        <v>1274</v>
      </c>
      <c r="F224" s="171" t="s">
        <v>1275</v>
      </c>
      <c r="G224" s="172" t="s">
        <v>344</v>
      </c>
      <c r="H224" s="173">
        <v>1</v>
      </c>
      <c r="I224" s="174">
        <v>0</v>
      </c>
      <c r="J224" s="175">
        <f>ROUND(I224*H224,2)</f>
        <v>0</v>
      </c>
      <c r="K224" s="194"/>
      <c r="L224" s="61"/>
      <c r="M224" s="177"/>
      <c r="N224" s="178" t="s">
        <v>44</v>
      </c>
      <c r="O224" s="19"/>
      <c r="P224" s="179">
        <f>O224*H224</f>
        <v>0</v>
      </c>
      <c r="Q224" s="179">
        <v>0</v>
      </c>
      <c r="R224" s="179">
        <f>Q224*H224</f>
        <v>0</v>
      </c>
      <c r="S224" s="179">
        <v>0</v>
      </c>
      <c r="T224" s="180">
        <f>S224*H224</f>
        <v>0</v>
      </c>
      <c r="U224" s="64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40" t="s">
        <v>233</v>
      </c>
      <c r="AS224" s="19"/>
      <c r="AT224" s="140" t="s">
        <v>166</v>
      </c>
      <c r="AU224" s="140" t="s">
        <v>83</v>
      </c>
      <c r="AV224" s="19"/>
      <c r="AW224" s="19"/>
      <c r="AX224" s="19"/>
      <c r="AY224" s="140" t="s">
        <v>163</v>
      </c>
      <c r="AZ224" s="19"/>
      <c r="BA224" s="19"/>
      <c r="BB224" s="19"/>
      <c r="BC224" s="19"/>
      <c r="BD224" s="19"/>
      <c r="BE224" s="181">
        <f>IF(N224="základní",J224,0)</f>
        <v>0</v>
      </c>
      <c r="BF224" s="181">
        <f>IF(N224="snížená",J224,0)</f>
        <v>0</v>
      </c>
      <c r="BG224" s="181">
        <f>IF(N224="zákl. přenesená",J224,0)</f>
        <v>0</v>
      </c>
      <c r="BH224" s="181">
        <f>IF(N224="sníž. přenesená",J224,0)</f>
        <v>0</v>
      </c>
      <c r="BI224" s="181">
        <f>IF(N224="nulová",J224,0)</f>
        <v>0</v>
      </c>
      <c r="BJ224" s="140" t="s">
        <v>81</v>
      </c>
      <c r="BK224" s="181">
        <f>ROUND(I224*H224,2)</f>
        <v>0</v>
      </c>
      <c r="BL224" s="140" t="s">
        <v>233</v>
      </c>
      <c r="BM224" s="140" t="s">
        <v>1276</v>
      </c>
      <c r="BN224" s="19"/>
      <c r="BO224" s="19"/>
      <c r="BP224" s="19"/>
      <c r="BQ224" s="19"/>
      <c r="BR224" s="21"/>
    </row>
    <row r="225" spans="1:70" ht="40.5" customHeight="1" x14ac:dyDescent="0.35">
      <c r="A225" s="22"/>
      <c r="B225" s="26"/>
      <c r="C225" s="144"/>
      <c r="D225" s="207" t="s">
        <v>273</v>
      </c>
      <c r="E225" s="144"/>
      <c r="F225" s="208" t="s">
        <v>1077</v>
      </c>
      <c r="G225" s="144"/>
      <c r="H225" s="144"/>
      <c r="I225" s="145"/>
      <c r="J225" s="144"/>
      <c r="K225" s="184"/>
      <c r="L225" s="61"/>
      <c r="M225" s="185"/>
      <c r="N225" s="19"/>
      <c r="O225" s="19"/>
      <c r="P225" s="19"/>
      <c r="Q225" s="19"/>
      <c r="R225" s="19"/>
      <c r="S225" s="19"/>
      <c r="T225" s="65"/>
      <c r="U225" s="64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40" t="s">
        <v>273</v>
      </c>
      <c r="AU225" s="140" t="s">
        <v>83</v>
      </c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21"/>
    </row>
    <row r="226" spans="1:70" ht="16.5" customHeight="1" x14ac:dyDescent="0.3">
      <c r="A226" s="22"/>
      <c r="B226" s="61"/>
      <c r="C226" s="195" t="s">
        <v>907</v>
      </c>
      <c r="D226" s="195" t="s">
        <v>271</v>
      </c>
      <c r="E226" s="196" t="s">
        <v>1277</v>
      </c>
      <c r="F226" s="196" t="s">
        <v>1278</v>
      </c>
      <c r="G226" s="197" t="s">
        <v>344</v>
      </c>
      <c r="H226" s="198">
        <v>1</v>
      </c>
      <c r="I226" s="199">
        <v>0</v>
      </c>
      <c r="J226" s="200">
        <f>ROUND(I226*H226,2)</f>
        <v>0</v>
      </c>
      <c r="K226" s="225"/>
      <c r="L226" s="202"/>
      <c r="M226" s="203"/>
      <c r="N226" s="204" t="s">
        <v>44</v>
      </c>
      <c r="O226" s="19"/>
      <c r="P226" s="179">
        <f>O226*H226</f>
        <v>0</v>
      </c>
      <c r="Q226" s="179">
        <v>0</v>
      </c>
      <c r="R226" s="179">
        <f>Q226*H226</f>
        <v>0</v>
      </c>
      <c r="S226" s="179">
        <v>0</v>
      </c>
      <c r="T226" s="180">
        <f>S226*H226</f>
        <v>0</v>
      </c>
      <c r="U226" s="64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40" t="s">
        <v>325</v>
      </c>
      <c r="AS226" s="19"/>
      <c r="AT226" s="140" t="s">
        <v>271</v>
      </c>
      <c r="AU226" s="140" t="s">
        <v>83</v>
      </c>
      <c r="AV226" s="19"/>
      <c r="AW226" s="19"/>
      <c r="AX226" s="19"/>
      <c r="AY226" s="140" t="s">
        <v>163</v>
      </c>
      <c r="AZ226" s="19"/>
      <c r="BA226" s="19"/>
      <c r="BB226" s="19"/>
      <c r="BC226" s="19"/>
      <c r="BD226" s="19"/>
      <c r="BE226" s="181">
        <f>IF(N226="základní",J226,0)</f>
        <v>0</v>
      </c>
      <c r="BF226" s="181">
        <f>IF(N226="snížená",J226,0)</f>
        <v>0</v>
      </c>
      <c r="BG226" s="181">
        <f>IF(N226="zákl. přenesená",J226,0)</f>
        <v>0</v>
      </c>
      <c r="BH226" s="181">
        <f>IF(N226="sníž. přenesená",J226,0)</f>
        <v>0</v>
      </c>
      <c r="BI226" s="181">
        <f>IF(N226="nulová",J226,0)</f>
        <v>0</v>
      </c>
      <c r="BJ226" s="140" t="s">
        <v>81</v>
      </c>
      <c r="BK226" s="181">
        <f>ROUND(I226*H226,2)</f>
        <v>0</v>
      </c>
      <c r="BL226" s="140" t="s">
        <v>233</v>
      </c>
      <c r="BM226" s="140" t="s">
        <v>1279</v>
      </c>
      <c r="BN226" s="19"/>
      <c r="BO226" s="19"/>
      <c r="BP226" s="19"/>
      <c r="BQ226" s="19"/>
      <c r="BR226" s="21"/>
    </row>
    <row r="227" spans="1:70" ht="67.5" customHeight="1" x14ac:dyDescent="0.35">
      <c r="A227" s="22"/>
      <c r="B227" s="26"/>
      <c r="C227" s="144"/>
      <c r="D227" s="207" t="s">
        <v>273</v>
      </c>
      <c r="E227" s="144"/>
      <c r="F227" s="208" t="s">
        <v>1280</v>
      </c>
      <c r="G227" s="144"/>
      <c r="H227" s="144"/>
      <c r="I227" s="145"/>
      <c r="J227" s="144"/>
      <c r="K227" s="184"/>
      <c r="L227" s="61"/>
      <c r="M227" s="185"/>
      <c r="N227" s="19"/>
      <c r="O227" s="19"/>
      <c r="P227" s="19"/>
      <c r="Q227" s="19"/>
      <c r="R227" s="19"/>
      <c r="S227" s="19"/>
      <c r="T227" s="65"/>
      <c r="U227" s="64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40" t="s">
        <v>273</v>
      </c>
      <c r="AU227" s="140" t="s">
        <v>83</v>
      </c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21"/>
    </row>
    <row r="228" spans="1:70" ht="16.5" customHeight="1" x14ac:dyDescent="0.3">
      <c r="A228" s="22"/>
      <c r="B228" s="61"/>
      <c r="C228" s="170" t="s">
        <v>912</v>
      </c>
      <c r="D228" s="170" t="s">
        <v>166</v>
      </c>
      <c r="E228" s="171" t="s">
        <v>1281</v>
      </c>
      <c r="F228" s="171" t="s">
        <v>1282</v>
      </c>
      <c r="G228" s="172" t="s">
        <v>344</v>
      </c>
      <c r="H228" s="173">
        <v>1</v>
      </c>
      <c r="I228" s="174">
        <v>0</v>
      </c>
      <c r="J228" s="175">
        <f>ROUND(I228*H228,2)</f>
        <v>0</v>
      </c>
      <c r="K228" s="194"/>
      <c r="L228" s="61"/>
      <c r="M228" s="177"/>
      <c r="N228" s="178" t="s">
        <v>44</v>
      </c>
      <c r="O228" s="19"/>
      <c r="P228" s="179">
        <f>O228*H228</f>
        <v>0</v>
      </c>
      <c r="Q228" s="179">
        <v>0</v>
      </c>
      <c r="R228" s="179">
        <f>Q228*H228</f>
        <v>0</v>
      </c>
      <c r="S228" s="179">
        <v>0</v>
      </c>
      <c r="T228" s="180">
        <f>S228*H228</f>
        <v>0</v>
      </c>
      <c r="U228" s="64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40" t="s">
        <v>233</v>
      </c>
      <c r="AS228" s="19"/>
      <c r="AT228" s="140" t="s">
        <v>166</v>
      </c>
      <c r="AU228" s="140" t="s">
        <v>83</v>
      </c>
      <c r="AV228" s="19"/>
      <c r="AW228" s="19"/>
      <c r="AX228" s="19"/>
      <c r="AY228" s="140" t="s">
        <v>163</v>
      </c>
      <c r="AZ228" s="19"/>
      <c r="BA228" s="19"/>
      <c r="BB228" s="19"/>
      <c r="BC228" s="19"/>
      <c r="BD228" s="19"/>
      <c r="BE228" s="181">
        <f>IF(N228="základní",J228,0)</f>
        <v>0</v>
      </c>
      <c r="BF228" s="181">
        <f>IF(N228="snížená",J228,0)</f>
        <v>0</v>
      </c>
      <c r="BG228" s="181">
        <f>IF(N228="zákl. přenesená",J228,0)</f>
        <v>0</v>
      </c>
      <c r="BH228" s="181">
        <f>IF(N228="sníž. přenesená",J228,0)</f>
        <v>0</v>
      </c>
      <c r="BI228" s="181">
        <f>IF(N228="nulová",J228,0)</f>
        <v>0</v>
      </c>
      <c r="BJ228" s="140" t="s">
        <v>81</v>
      </c>
      <c r="BK228" s="181">
        <f>ROUND(I228*H228,2)</f>
        <v>0</v>
      </c>
      <c r="BL228" s="140" t="s">
        <v>233</v>
      </c>
      <c r="BM228" s="140" t="s">
        <v>1283</v>
      </c>
      <c r="BN228" s="19"/>
      <c r="BO228" s="19"/>
      <c r="BP228" s="19"/>
      <c r="BQ228" s="19"/>
      <c r="BR228" s="21"/>
    </row>
    <row r="229" spans="1:70" ht="40.5" customHeight="1" x14ac:dyDescent="0.35">
      <c r="A229" s="22"/>
      <c r="B229" s="26"/>
      <c r="C229" s="144"/>
      <c r="D229" s="207" t="s">
        <v>273</v>
      </c>
      <c r="E229" s="144"/>
      <c r="F229" s="208" t="s">
        <v>1077</v>
      </c>
      <c r="G229" s="144"/>
      <c r="H229" s="144"/>
      <c r="I229" s="145"/>
      <c r="J229" s="144"/>
      <c r="K229" s="184"/>
      <c r="L229" s="61"/>
      <c r="M229" s="185"/>
      <c r="N229" s="19"/>
      <c r="O229" s="19"/>
      <c r="P229" s="19"/>
      <c r="Q229" s="19"/>
      <c r="R229" s="19"/>
      <c r="S229" s="19"/>
      <c r="T229" s="65"/>
      <c r="U229" s="64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40" t="s">
        <v>273</v>
      </c>
      <c r="AU229" s="140" t="s">
        <v>83</v>
      </c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21"/>
    </row>
    <row r="230" spans="1:70" ht="16.5" customHeight="1" x14ac:dyDescent="0.3">
      <c r="A230" s="22"/>
      <c r="B230" s="61"/>
      <c r="C230" s="195" t="s">
        <v>917</v>
      </c>
      <c r="D230" s="195" t="s">
        <v>271</v>
      </c>
      <c r="E230" s="196" t="s">
        <v>1284</v>
      </c>
      <c r="F230" s="196" t="s">
        <v>1285</v>
      </c>
      <c r="G230" s="197" t="s">
        <v>344</v>
      </c>
      <c r="H230" s="198">
        <v>1</v>
      </c>
      <c r="I230" s="199">
        <v>0</v>
      </c>
      <c r="J230" s="200">
        <f>ROUND(I230*H230,2)</f>
        <v>0</v>
      </c>
      <c r="K230" s="225"/>
      <c r="L230" s="202"/>
      <c r="M230" s="203"/>
      <c r="N230" s="204" t="s">
        <v>44</v>
      </c>
      <c r="O230" s="19"/>
      <c r="P230" s="179">
        <f>O230*H230</f>
        <v>0</v>
      </c>
      <c r="Q230" s="179">
        <v>0</v>
      </c>
      <c r="R230" s="179">
        <f>Q230*H230</f>
        <v>0</v>
      </c>
      <c r="S230" s="179">
        <v>0</v>
      </c>
      <c r="T230" s="180">
        <f>S230*H230</f>
        <v>0</v>
      </c>
      <c r="U230" s="64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40" t="s">
        <v>325</v>
      </c>
      <c r="AS230" s="19"/>
      <c r="AT230" s="140" t="s">
        <v>271</v>
      </c>
      <c r="AU230" s="140" t="s">
        <v>83</v>
      </c>
      <c r="AV230" s="19"/>
      <c r="AW230" s="19"/>
      <c r="AX230" s="19"/>
      <c r="AY230" s="140" t="s">
        <v>163</v>
      </c>
      <c r="AZ230" s="19"/>
      <c r="BA230" s="19"/>
      <c r="BB230" s="19"/>
      <c r="BC230" s="19"/>
      <c r="BD230" s="19"/>
      <c r="BE230" s="181">
        <f>IF(N230="základní",J230,0)</f>
        <v>0</v>
      </c>
      <c r="BF230" s="181">
        <f>IF(N230="snížená",J230,0)</f>
        <v>0</v>
      </c>
      <c r="BG230" s="181">
        <f>IF(N230="zákl. přenesená",J230,0)</f>
        <v>0</v>
      </c>
      <c r="BH230" s="181">
        <f>IF(N230="sníž. přenesená",J230,0)</f>
        <v>0</v>
      </c>
      <c r="BI230" s="181">
        <f>IF(N230="nulová",J230,0)</f>
        <v>0</v>
      </c>
      <c r="BJ230" s="140" t="s">
        <v>81</v>
      </c>
      <c r="BK230" s="181">
        <f>ROUND(I230*H230,2)</f>
        <v>0</v>
      </c>
      <c r="BL230" s="140" t="s">
        <v>233</v>
      </c>
      <c r="BM230" s="140" t="s">
        <v>1286</v>
      </c>
      <c r="BN230" s="19"/>
      <c r="BO230" s="19"/>
      <c r="BP230" s="19"/>
      <c r="BQ230" s="19"/>
      <c r="BR230" s="21"/>
    </row>
    <row r="231" spans="1:70" ht="67.5" customHeight="1" x14ac:dyDescent="0.35">
      <c r="A231" s="22"/>
      <c r="B231" s="26"/>
      <c r="C231" s="144"/>
      <c r="D231" s="207" t="s">
        <v>273</v>
      </c>
      <c r="E231" s="144"/>
      <c r="F231" s="208" t="s">
        <v>1287</v>
      </c>
      <c r="G231" s="144"/>
      <c r="H231" s="144"/>
      <c r="I231" s="145"/>
      <c r="J231" s="144"/>
      <c r="K231" s="184"/>
      <c r="L231" s="61"/>
      <c r="M231" s="185"/>
      <c r="N231" s="19"/>
      <c r="O231" s="19"/>
      <c r="P231" s="19"/>
      <c r="Q231" s="19"/>
      <c r="R231" s="19"/>
      <c r="S231" s="19"/>
      <c r="T231" s="65"/>
      <c r="U231" s="64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40" t="s">
        <v>273</v>
      </c>
      <c r="AU231" s="140" t="s">
        <v>83</v>
      </c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21"/>
    </row>
    <row r="232" spans="1:70" ht="16.5" customHeight="1" x14ac:dyDescent="0.3">
      <c r="A232" s="22"/>
      <c r="B232" s="61"/>
      <c r="C232" s="170" t="s">
        <v>922</v>
      </c>
      <c r="D232" s="170" t="s">
        <v>166</v>
      </c>
      <c r="E232" s="171" t="s">
        <v>1288</v>
      </c>
      <c r="F232" s="171" t="s">
        <v>1289</v>
      </c>
      <c r="G232" s="172" t="s">
        <v>344</v>
      </c>
      <c r="H232" s="173">
        <v>1</v>
      </c>
      <c r="I232" s="174">
        <v>0</v>
      </c>
      <c r="J232" s="175">
        <f>ROUND(I232*H232,2)</f>
        <v>0</v>
      </c>
      <c r="K232" s="194"/>
      <c r="L232" s="61"/>
      <c r="M232" s="177"/>
      <c r="N232" s="178" t="s">
        <v>44</v>
      </c>
      <c r="O232" s="19"/>
      <c r="P232" s="179">
        <f>O232*H232</f>
        <v>0</v>
      </c>
      <c r="Q232" s="179">
        <v>0</v>
      </c>
      <c r="R232" s="179">
        <f>Q232*H232</f>
        <v>0</v>
      </c>
      <c r="S232" s="179">
        <v>0</v>
      </c>
      <c r="T232" s="180">
        <f>S232*H232</f>
        <v>0</v>
      </c>
      <c r="U232" s="64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40" t="s">
        <v>233</v>
      </c>
      <c r="AS232" s="19"/>
      <c r="AT232" s="140" t="s">
        <v>166</v>
      </c>
      <c r="AU232" s="140" t="s">
        <v>83</v>
      </c>
      <c r="AV232" s="19"/>
      <c r="AW232" s="19"/>
      <c r="AX232" s="19"/>
      <c r="AY232" s="140" t="s">
        <v>163</v>
      </c>
      <c r="AZ232" s="19"/>
      <c r="BA232" s="19"/>
      <c r="BB232" s="19"/>
      <c r="BC232" s="19"/>
      <c r="BD232" s="19"/>
      <c r="BE232" s="181">
        <f>IF(N232="základní",J232,0)</f>
        <v>0</v>
      </c>
      <c r="BF232" s="181">
        <f>IF(N232="snížená",J232,0)</f>
        <v>0</v>
      </c>
      <c r="BG232" s="181">
        <f>IF(N232="zákl. přenesená",J232,0)</f>
        <v>0</v>
      </c>
      <c r="BH232" s="181">
        <f>IF(N232="sníž. přenesená",J232,0)</f>
        <v>0</v>
      </c>
      <c r="BI232" s="181">
        <f>IF(N232="nulová",J232,0)</f>
        <v>0</v>
      </c>
      <c r="BJ232" s="140" t="s">
        <v>81</v>
      </c>
      <c r="BK232" s="181">
        <f>ROUND(I232*H232,2)</f>
        <v>0</v>
      </c>
      <c r="BL232" s="140" t="s">
        <v>233</v>
      </c>
      <c r="BM232" s="140" t="s">
        <v>1290</v>
      </c>
      <c r="BN232" s="19"/>
      <c r="BO232" s="19"/>
      <c r="BP232" s="19"/>
      <c r="BQ232" s="19"/>
      <c r="BR232" s="21"/>
    </row>
    <row r="233" spans="1:70" ht="40.5" customHeight="1" x14ac:dyDescent="0.35">
      <c r="A233" s="22"/>
      <c r="B233" s="26"/>
      <c r="C233" s="144"/>
      <c r="D233" s="207" t="s">
        <v>273</v>
      </c>
      <c r="E233" s="144"/>
      <c r="F233" s="208" t="s">
        <v>1077</v>
      </c>
      <c r="G233" s="144"/>
      <c r="H233" s="144"/>
      <c r="I233" s="145"/>
      <c r="J233" s="144"/>
      <c r="K233" s="184"/>
      <c r="L233" s="61"/>
      <c r="M233" s="185"/>
      <c r="N233" s="19"/>
      <c r="O233" s="19"/>
      <c r="P233" s="19"/>
      <c r="Q233" s="19"/>
      <c r="R233" s="19"/>
      <c r="S233" s="19"/>
      <c r="T233" s="65"/>
      <c r="U233" s="64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40" t="s">
        <v>273</v>
      </c>
      <c r="AU233" s="140" t="s">
        <v>83</v>
      </c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21"/>
    </row>
    <row r="234" spans="1:70" ht="16.5" customHeight="1" x14ac:dyDescent="0.3">
      <c r="A234" s="22"/>
      <c r="B234" s="61"/>
      <c r="C234" s="195" t="s">
        <v>925</v>
      </c>
      <c r="D234" s="195" t="s">
        <v>271</v>
      </c>
      <c r="E234" s="196" t="s">
        <v>1291</v>
      </c>
      <c r="F234" s="196" t="s">
        <v>1292</v>
      </c>
      <c r="G234" s="197" t="s">
        <v>344</v>
      </c>
      <c r="H234" s="198">
        <v>1</v>
      </c>
      <c r="I234" s="199">
        <v>0</v>
      </c>
      <c r="J234" s="200">
        <f>ROUND(I234*H234,2)</f>
        <v>0</v>
      </c>
      <c r="K234" s="225"/>
      <c r="L234" s="202"/>
      <c r="M234" s="203"/>
      <c r="N234" s="204" t="s">
        <v>44</v>
      </c>
      <c r="O234" s="19"/>
      <c r="P234" s="179">
        <f>O234*H234</f>
        <v>0</v>
      </c>
      <c r="Q234" s="179">
        <v>0</v>
      </c>
      <c r="R234" s="179">
        <f>Q234*H234</f>
        <v>0</v>
      </c>
      <c r="S234" s="179">
        <v>0</v>
      </c>
      <c r="T234" s="180">
        <f>S234*H234</f>
        <v>0</v>
      </c>
      <c r="U234" s="64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40" t="s">
        <v>325</v>
      </c>
      <c r="AS234" s="19"/>
      <c r="AT234" s="140" t="s">
        <v>271</v>
      </c>
      <c r="AU234" s="140" t="s">
        <v>83</v>
      </c>
      <c r="AV234" s="19"/>
      <c r="AW234" s="19"/>
      <c r="AX234" s="19"/>
      <c r="AY234" s="140" t="s">
        <v>163</v>
      </c>
      <c r="AZ234" s="19"/>
      <c r="BA234" s="19"/>
      <c r="BB234" s="19"/>
      <c r="BC234" s="19"/>
      <c r="BD234" s="19"/>
      <c r="BE234" s="181">
        <f>IF(N234="základní",J234,0)</f>
        <v>0</v>
      </c>
      <c r="BF234" s="181">
        <f>IF(N234="snížená",J234,0)</f>
        <v>0</v>
      </c>
      <c r="BG234" s="181">
        <f>IF(N234="zákl. přenesená",J234,0)</f>
        <v>0</v>
      </c>
      <c r="BH234" s="181">
        <f>IF(N234="sníž. přenesená",J234,0)</f>
        <v>0</v>
      </c>
      <c r="BI234" s="181">
        <f>IF(N234="nulová",J234,0)</f>
        <v>0</v>
      </c>
      <c r="BJ234" s="140" t="s">
        <v>81</v>
      </c>
      <c r="BK234" s="181">
        <f>ROUND(I234*H234,2)</f>
        <v>0</v>
      </c>
      <c r="BL234" s="140" t="s">
        <v>233</v>
      </c>
      <c r="BM234" s="140" t="s">
        <v>1293</v>
      </c>
      <c r="BN234" s="19"/>
      <c r="BO234" s="19"/>
      <c r="BP234" s="19"/>
      <c r="BQ234" s="19"/>
      <c r="BR234" s="21"/>
    </row>
    <row r="235" spans="1:70" ht="67.5" customHeight="1" x14ac:dyDescent="0.35">
      <c r="A235" s="22"/>
      <c r="B235" s="26"/>
      <c r="C235" s="144"/>
      <c r="D235" s="207" t="s">
        <v>273</v>
      </c>
      <c r="E235" s="144"/>
      <c r="F235" s="208" t="s">
        <v>1294</v>
      </c>
      <c r="G235" s="144"/>
      <c r="H235" s="144"/>
      <c r="I235" s="145"/>
      <c r="J235" s="144"/>
      <c r="K235" s="184"/>
      <c r="L235" s="61"/>
      <c r="M235" s="185"/>
      <c r="N235" s="19"/>
      <c r="O235" s="19"/>
      <c r="P235" s="19"/>
      <c r="Q235" s="19"/>
      <c r="R235" s="19"/>
      <c r="S235" s="19"/>
      <c r="T235" s="65"/>
      <c r="U235" s="64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40" t="s">
        <v>273</v>
      </c>
      <c r="AU235" s="140" t="s">
        <v>83</v>
      </c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21"/>
    </row>
    <row r="236" spans="1:70" ht="16.5" customHeight="1" x14ac:dyDescent="0.3">
      <c r="A236" s="22"/>
      <c r="B236" s="61"/>
      <c r="C236" s="170" t="s">
        <v>929</v>
      </c>
      <c r="D236" s="170" t="s">
        <v>166</v>
      </c>
      <c r="E236" s="171" t="s">
        <v>1295</v>
      </c>
      <c r="F236" s="171" t="s">
        <v>1296</v>
      </c>
      <c r="G236" s="172" t="s">
        <v>344</v>
      </c>
      <c r="H236" s="173">
        <v>1</v>
      </c>
      <c r="I236" s="174">
        <v>0</v>
      </c>
      <c r="J236" s="175">
        <f>ROUND(I236*H236,2)</f>
        <v>0</v>
      </c>
      <c r="K236" s="194"/>
      <c r="L236" s="61"/>
      <c r="M236" s="177"/>
      <c r="N236" s="178" t="s">
        <v>44</v>
      </c>
      <c r="O236" s="19"/>
      <c r="P236" s="179">
        <f>O236*H236</f>
        <v>0</v>
      </c>
      <c r="Q236" s="179">
        <v>0</v>
      </c>
      <c r="R236" s="179">
        <f>Q236*H236</f>
        <v>0</v>
      </c>
      <c r="S236" s="179">
        <v>0</v>
      </c>
      <c r="T236" s="180">
        <f>S236*H236</f>
        <v>0</v>
      </c>
      <c r="U236" s="64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40" t="s">
        <v>233</v>
      </c>
      <c r="AS236" s="19"/>
      <c r="AT236" s="140" t="s">
        <v>166</v>
      </c>
      <c r="AU236" s="140" t="s">
        <v>83</v>
      </c>
      <c r="AV236" s="19"/>
      <c r="AW236" s="19"/>
      <c r="AX236" s="19"/>
      <c r="AY236" s="140" t="s">
        <v>163</v>
      </c>
      <c r="AZ236" s="19"/>
      <c r="BA236" s="19"/>
      <c r="BB236" s="19"/>
      <c r="BC236" s="19"/>
      <c r="BD236" s="19"/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140" t="s">
        <v>81</v>
      </c>
      <c r="BK236" s="181">
        <f>ROUND(I236*H236,2)</f>
        <v>0</v>
      </c>
      <c r="BL236" s="140" t="s">
        <v>233</v>
      </c>
      <c r="BM236" s="140" t="s">
        <v>1297</v>
      </c>
      <c r="BN236" s="19"/>
      <c r="BO236" s="19"/>
      <c r="BP236" s="19"/>
      <c r="BQ236" s="19"/>
      <c r="BR236" s="21"/>
    </row>
    <row r="237" spans="1:70" ht="40.5" customHeight="1" x14ac:dyDescent="0.35">
      <c r="A237" s="22"/>
      <c r="B237" s="26"/>
      <c r="C237" s="144"/>
      <c r="D237" s="207" t="s">
        <v>273</v>
      </c>
      <c r="E237" s="144"/>
      <c r="F237" s="208" t="s">
        <v>1077</v>
      </c>
      <c r="G237" s="144"/>
      <c r="H237" s="144"/>
      <c r="I237" s="145"/>
      <c r="J237" s="144"/>
      <c r="K237" s="184"/>
      <c r="L237" s="61"/>
      <c r="M237" s="185"/>
      <c r="N237" s="19"/>
      <c r="O237" s="19"/>
      <c r="P237" s="19"/>
      <c r="Q237" s="19"/>
      <c r="R237" s="19"/>
      <c r="S237" s="19"/>
      <c r="T237" s="65"/>
      <c r="U237" s="64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40" t="s">
        <v>273</v>
      </c>
      <c r="AU237" s="140" t="s">
        <v>83</v>
      </c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21"/>
    </row>
    <row r="238" spans="1:70" ht="16.5" customHeight="1" x14ac:dyDescent="0.3">
      <c r="A238" s="22"/>
      <c r="B238" s="61"/>
      <c r="C238" s="195" t="s">
        <v>934</v>
      </c>
      <c r="D238" s="195" t="s">
        <v>271</v>
      </c>
      <c r="E238" s="196" t="s">
        <v>1298</v>
      </c>
      <c r="F238" s="196" t="s">
        <v>1299</v>
      </c>
      <c r="G238" s="197" t="s">
        <v>344</v>
      </c>
      <c r="H238" s="198">
        <v>1</v>
      </c>
      <c r="I238" s="199">
        <v>0</v>
      </c>
      <c r="J238" s="200">
        <f>ROUND(I238*H238,2)</f>
        <v>0</v>
      </c>
      <c r="K238" s="225"/>
      <c r="L238" s="202"/>
      <c r="M238" s="203"/>
      <c r="N238" s="204" t="s">
        <v>44</v>
      </c>
      <c r="O238" s="19"/>
      <c r="P238" s="179">
        <f>O238*H238</f>
        <v>0</v>
      </c>
      <c r="Q238" s="179">
        <v>0</v>
      </c>
      <c r="R238" s="179">
        <f>Q238*H238</f>
        <v>0</v>
      </c>
      <c r="S238" s="179">
        <v>0</v>
      </c>
      <c r="T238" s="180">
        <f>S238*H238</f>
        <v>0</v>
      </c>
      <c r="U238" s="64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40" t="s">
        <v>325</v>
      </c>
      <c r="AS238" s="19"/>
      <c r="AT238" s="140" t="s">
        <v>271</v>
      </c>
      <c r="AU238" s="140" t="s">
        <v>83</v>
      </c>
      <c r="AV238" s="19"/>
      <c r="AW238" s="19"/>
      <c r="AX238" s="19"/>
      <c r="AY238" s="140" t="s">
        <v>163</v>
      </c>
      <c r="AZ238" s="19"/>
      <c r="BA238" s="19"/>
      <c r="BB238" s="19"/>
      <c r="BC238" s="19"/>
      <c r="BD238" s="19"/>
      <c r="BE238" s="181">
        <f>IF(N238="základní",J238,0)</f>
        <v>0</v>
      </c>
      <c r="BF238" s="181">
        <f>IF(N238="snížená",J238,0)</f>
        <v>0</v>
      </c>
      <c r="BG238" s="181">
        <f>IF(N238="zákl. přenesená",J238,0)</f>
        <v>0</v>
      </c>
      <c r="BH238" s="181">
        <f>IF(N238="sníž. přenesená",J238,0)</f>
        <v>0</v>
      </c>
      <c r="BI238" s="181">
        <f>IF(N238="nulová",J238,0)</f>
        <v>0</v>
      </c>
      <c r="BJ238" s="140" t="s">
        <v>81</v>
      </c>
      <c r="BK238" s="181">
        <f>ROUND(I238*H238,2)</f>
        <v>0</v>
      </c>
      <c r="BL238" s="140" t="s">
        <v>233</v>
      </c>
      <c r="BM238" s="140" t="s">
        <v>1300</v>
      </c>
      <c r="BN238" s="19"/>
      <c r="BO238" s="19"/>
      <c r="BP238" s="19"/>
      <c r="BQ238" s="19"/>
      <c r="BR238" s="21"/>
    </row>
    <row r="239" spans="1:70" ht="67.5" customHeight="1" x14ac:dyDescent="0.35">
      <c r="A239" s="22"/>
      <c r="B239" s="26"/>
      <c r="C239" s="144"/>
      <c r="D239" s="207" t="s">
        <v>273</v>
      </c>
      <c r="E239" s="144"/>
      <c r="F239" s="208" t="s">
        <v>1301</v>
      </c>
      <c r="G239" s="144"/>
      <c r="H239" s="144"/>
      <c r="I239" s="145"/>
      <c r="J239" s="144"/>
      <c r="K239" s="184"/>
      <c r="L239" s="61"/>
      <c r="M239" s="185"/>
      <c r="N239" s="19"/>
      <c r="O239" s="19"/>
      <c r="P239" s="19"/>
      <c r="Q239" s="19"/>
      <c r="R239" s="19"/>
      <c r="S239" s="19"/>
      <c r="T239" s="65"/>
      <c r="U239" s="64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40" t="s">
        <v>273</v>
      </c>
      <c r="AU239" s="140" t="s">
        <v>83</v>
      </c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21"/>
    </row>
    <row r="240" spans="1:70" ht="16.5" customHeight="1" x14ac:dyDescent="0.3">
      <c r="A240" s="22"/>
      <c r="B240" s="61"/>
      <c r="C240" s="170" t="s">
        <v>939</v>
      </c>
      <c r="D240" s="170" t="s">
        <v>166</v>
      </c>
      <c r="E240" s="171" t="s">
        <v>1302</v>
      </c>
      <c r="F240" s="171" t="s">
        <v>1303</v>
      </c>
      <c r="G240" s="172" t="s">
        <v>344</v>
      </c>
      <c r="H240" s="173">
        <v>1</v>
      </c>
      <c r="I240" s="174">
        <v>0</v>
      </c>
      <c r="J240" s="175">
        <f>ROUND(I240*H240,2)</f>
        <v>0</v>
      </c>
      <c r="K240" s="194"/>
      <c r="L240" s="61"/>
      <c r="M240" s="177"/>
      <c r="N240" s="178" t="s">
        <v>44</v>
      </c>
      <c r="O240" s="19"/>
      <c r="P240" s="179">
        <f>O240*H240</f>
        <v>0</v>
      </c>
      <c r="Q240" s="179">
        <v>0</v>
      </c>
      <c r="R240" s="179">
        <f>Q240*H240</f>
        <v>0</v>
      </c>
      <c r="S240" s="179">
        <v>0</v>
      </c>
      <c r="T240" s="180">
        <f>S240*H240</f>
        <v>0</v>
      </c>
      <c r="U240" s="64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40" t="s">
        <v>233</v>
      </c>
      <c r="AS240" s="19"/>
      <c r="AT240" s="140" t="s">
        <v>166</v>
      </c>
      <c r="AU240" s="140" t="s">
        <v>83</v>
      </c>
      <c r="AV240" s="19"/>
      <c r="AW240" s="19"/>
      <c r="AX240" s="19"/>
      <c r="AY240" s="140" t="s">
        <v>163</v>
      </c>
      <c r="AZ240" s="19"/>
      <c r="BA240" s="19"/>
      <c r="BB240" s="19"/>
      <c r="BC240" s="19"/>
      <c r="BD240" s="19"/>
      <c r="BE240" s="181">
        <f>IF(N240="základní",J240,0)</f>
        <v>0</v>
      </c>
      <c r="BF240" s="181">
        <f>IF(N240="snížená",J240,0)</f>
        <v>0</v>
      </c>
      <c r="BG240" s="181">
        <f>IF(N240="zákl. přenesená",J240,0)</f>
        <v>0</v>
      </c>
      <c r="BH240" s="181">
        <f>IF(N240="sníž. přenesená",J240,0)</f>
        <v>0</v>
      </c>
      <c r="BI240" s="181">
        <f>IF(N240="nulová",J240,0)</f>
        <v>0</v>
      </c>
      <c r="BJ240" s="140" t="s">
        <v>81</v>
      </c>
      <c r="BK240" s="181">
        <f>ROUND(I240*H240,2)</f>
        <v>0</v>
      </c>
      <c r="BL240" s="140" t="s">
        <v>233</v>
      </c>
      <c r="BM240" s="140" t="s">
        <v>1304</v>
      </c>
      <c r="BN240" s="19"/>
      <c r="BO240" s="19"/>
      <c r="BP240" s="19"/>
      <c r="BQ240" s="19"/>
      <c r="BR240" s="21"/>
    </row>
    <row r="241" spans="1:70" ht="40.5" customHeight="1" x14ac:dyDescent="0.35">
      <c r="A241" s="22"/>
      <c r="B241" s="26"/>
      <c r="C241" s="144"/>
      <c r="D241" s="207" t="s">
        <v>273</v>
      </c>
      <c r="E241" s="144"/>
      <c r="F241" s="208" t="s">
        <v>1077</v>
      </c>
      <c r="G241" s="144"/>
      <c r="H241" s="144"/>
      <c r="I241" s="145"/>
      <c r="J241" s="144"/>
      <c r="K241" s="184"/>
      <c r="L241" s="61"/>
      <c r="M241" s="185"/>
      <c r="N241" s="19"/>
      <c r="O241" s="19"/>
      <c r="P241" s="19"/>
      <c r="Q241" s="19"/>
      <c r="R241" s="19"/>
      <c r="S241" s="19"/>
      <c r="T241" s="65"/>
      <c r="U241" s="64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40" t="s">
        <v>273</v>
      </c>
      <c r="AU241" s="140" t="s">
        <v>83</v>
      </c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21"/>
    </row>
    <row r="242" spans="1:70" ht="25.5" customHeight="1" x14ac:dyDescent="0.3">
      <c r="A242" s="22"/>
      <c r="B242" s="61"/>
      <c r="C242" s="195" t="s">
        <v>944</v>
      </c>
      <c r="D242" s="195" t="s">
        <v>271</v>
      </c>
      <c r="E242" s="196" t="s">
        <v>1305</v>
      </c>
      <c r="F242" s="196" t="s">
        <v>1306</v>
      </c>
      <c r="G242" s="197" t="s">
        <v>344</v>
      </c>
      <c r="H242" s="198">
        <v>1</v>
      </c>
      <c r="I242" s="199">
        <v>0</v>
      </c>
      <c r="J242" s="200">
        <f>ROUND(I242*H242,2)</f>
        <v>0</v>
      </c>
      <c r="K242" s="225"/>
      <c r="L242" s="202"/>
      <c r="M242" s="203"/>
      <c r="N242" s="204" t="s">
        <v>44</v>
      </c>
      <c r="O242" s="19"/>
      <c r="P242" s="179">
        <f>O242*H242</f>
        <v>0</v>
      </c>
      <c r="Q242" s="179">
        <v>0</v>
      </c>
      <c r="R242" s="179">
        <f>Q242*H242</f>
        <v>0</v>
      </c>
      <c r="S242" s="179">
        <v>0</v>
      </c>
      <c r="T242" s="180">
        <f>S242*H242</f>
        <v>0</v>
      </c>
      <c r="U242" s="64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40" t="s">
        <v>325</v>
      </c>
      <c r="AS242" s="19"/>
      <c r="AT242" s="140" t="s">
        <v>271</v>
      </c>
      <c r="AU242" s="140" t="s">
        <v>83</v>
      </c>
      <c r="AV242" s="19"/>
      <c r="AW242" s="19"/>
      <c r="AX242" s="19"/>
      <c r="AY242" s="140" t="s">
        <v>163</v>
      </c>
      <c r="AZ242" s="19"/>
      <c r="BA242" s="19"/>
      <c r="BB242" s="19"/>
      <c r="BC242" s="19"/>
      <c r="BD242" s="19"/>
      <c r="BE242" s="181">
        <f>IF(N242="základní",J242,0)</f>
        <v>0</v>
      </c>
      <c r="BF242" s="181">
        <f>IF(N242="snížená",J242,0)</f>
        <v>0</v>
      </c>
      <c r="BG242" s="181">
        <f>IF(N242="zákl. přenesená",J242,0)</f>
        <v>0</v>
      </c>
      <c r="BH242" s="181">
        <f>IF(N242="sníž. přenesená",J242,0)</f>
        <v>0</v>
      </c>
      <c r="BI242" s="181">
        <f>IF(N242="nulová",J242,0)</f>
        <v>0</v>
      </c>
      <c r="BJ242" s="140" t="s">
        <v>81</v>
      </c>
      <c r="BK242" s="181">
        <f>ROUND(I242*H242,2)</f>
        <v>0</v>
      </c>
      <c r="BL242" s="140" t="s">
        <v>233</v>
      </c>
      <c r="BM242" s="140" t="s">
        <v>1307</v>
      </c>
      <c r="BN242" s="19"/>
      <c r="BO242" s="19"/>
      <c r="BP242" s="19"/>
      <c r="BQ242" s="19"/>
      <c r="BR242" s="21"/>
    </row>
    <row r="243" spans="1:70" ht="67.5" customHeight="1" x14ac:dyDescent="0.35">
      <c r="A243" s="22"/>
      <c r="B243" s="26"/>
      <c r="C243" s="144"/>
      <c r="D243" s="207" t="s">
        <v>273</v>
      </c>
      <c r="E243" s="144"/>
      <c r="F243" s="208" t="s">
        <v>1308</v>
      </c>
      <c r="G243" s="144"/>
      <c r="H243" s="144"/>
      <c r="I243" s="145"/>
      <c r="J243" s="144"/>
      <c r="K243" s="184"/>
      <c r="L243" s="61"/>
      <c r="M243" s="185"/>
      <c r="N243" s="19"/>
      <c r="O243" s="19"/>
      <c r="P243" s="19"/>
      <c r="Q243" s="19"/>
      <c r="R243" s="19"/>
      <c r="S243" s="19"/>
      <c r="T243" s="65"/>
      <c r="U243" s="64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40" t="s">
        <v>273</v>
      </c>
      <c r="AU243" s="140" t="s">
        <v>83</v>
      </c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21"/>
    </row>
    <row r="244" spans="1:70" ht="16.5" customHeight="1" x14ac:dyDescent="0.3">
      <c r="A244" s="22"/>
      <c r="B244" s="61"/>
      <c r="C244" s="170" t="s">
        <v>950</v>
      </c>
      <c r="D244" s="170" t="s">
        <v>166</v>
      </c>
      <c r="E244" s="171" t="s">
        <v>1309</v>
      </c>
      <c r="F244" s="171" t="s">
        <v>1310</v>
      </c>
      <c r="G244" s="172" t="s">
        <v>281</v>
      </c>
      <c r="H244" s="173">
        <v>7.1</v>
      </c>
      <c r="I244" s="174"/>
      <c r="J244" s="175">
        <f>ROUND(I244*H244,2)</f>
        <v>0</v>
      </c>
      <c r="K244" s="194"/>
      <c r="L244" s="61"/>
      <c r="M244" s="177"/>
      <c r="N244" s="178" t="s">
        <v>44</v>
      </c>
      <c r="O244" s="19"/>
      <c r="P244" s="179">
        <f>O244*H244</f>
        <v>0</v>
      </c>
      <c r="Q244" s="179">
        <v>0</v>
      </c>
      <c r="R244" s="179">
        <f>Q244*H244</f>
        <v>0</v>
      </c>
      <c r="S244" s="179">
        <v>0</v>
      </c>
      <c r="T244" s="180">
        <f>S244*H244</f>
        <v>0</v>
      </c>
      <c r="U244" s="64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40" t="s">
        <v>233</v>
      </c>
      <c r="AS244" s="19"/>
      <c r="AT244" s="140" t="s">
        <v>166</v>
      </c>
      <c r="AU244" s="140" t="s">
        <v>83</v>
      </c>
      <c r="AV244" s="19"/>
      <c r="AW244" s="19"/>
      <c r="AX244" s="19"/>
      <c r="AY244" s="140" t="s">
        <v>163</v>
      </c>
      <c r="AZ244" s="19"/>
      <c r="BA244" s="19"/>
      <c r="BB244" s="19"/>
      <c r="BC244" s="19"/>
      <c r="BD244" s="19"/>
      <c r="BE244" s="181">
        <f>IF(N244="základní",J244,0)</f>
        <v>0</v>
      </c>
      <c r="BF244" s="181">
        <f>IF(N244="snížená",J244,0)</f>
        <v>0</v>
      </c>
      <c r="BG244" s="181">
        <f>IF(N244="zákl. přenesená",J244,0)</f>
        <v>0</v>
      </c>
      <c r="BH244" s="181">
        <f>IF(N244="sníž. přenesená",J244,0)</f>
        <v>0</v>
      </c>
      <c r="BI244" s="181">
        <f>IF(N244="nulová",J244,0)</f>
        <v>0</v>
      </c>
      <c r="BJ244" s="140" t="s">
        <v>81</v>
      </c>
      <c r="BK244" s="181">
        <f>ROUND(I244*H244,2)</f>
        <v>0</v>
      </c>
      <c r="BL244" s="140" t="s">
        <v>233</v>
      </c>
      <c r="BM244" s="140" t="s">
        <v>1311</v>
      </c>
      <c r="BN244" s="19"/>
      <c r="BO244" s="19"/>
      <c r="BP244" s="19"/>
      <c r="BQ244" s="19"/>
      <c r="BR244" s="21"/>
    </row>
    <row r="245" spans="1:70" ht="40.5" customHeight="1" x14ac:dyDescent="0.35">
      <c r="A245" s="22"/>
      <c r="B245" s="26"/>
      <c r="C245" s="144"/>
      <c r="D245" s="207" t="s">
        <v>273</v>
      </c>
      <c r="E245" s="144"/>
      <c r="F245" s="208" t="s">
        <v>1077</v>
      </c>
      <c r="G245" s="144"/>
      <c r="H245" s="144"/>
      <c r="I245" s="145"/>
      <c r="J245" s="144"/>
      <c r="K245" s="184"/>
      <c r="L245" s="61"/>
      <c r="M245" s="185"/>
      <c r="N245" s="19"/>
      <c r="O245" s="19"/>
      <c r="P245" s="19"/>
      <c r="Q245" s="19"/>
      <c r="R245" s="19"/>
      <c r="S245" s="19"/>
      <c r="T245" s="65"/>
      <c r="U245" s="64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40" t="s">
        <v>273</v>
      </c>
      <c r="AU245" s="140" t="s">
        <v>83</v>
      </c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21"/>
    </row>
    <row r="246" spans="1:70" ht="16.5" customHeight="1" x14ac:dyDescent="0.3">
      <c r="A246" s="22"/>
      <c r="B246" s="61"/>
      <c r="C246" s="195" t="s">
        <v>955</v>
      </c>
      <c r="D246" s="195" t="s">
        <v>271</v>
      </c>
      <c r="E246" s="196" t="s">
        <v>1312</v>
      </c>
      <c r="F246" s="196" t="s">
        <v>1313</v>
      </c>
      <c r="G246" s="197" t="s">
        <v>281</v>
      </c>
      <c r="H246" s="198">
        <v>7.1</v>
      </c>
      <c r="I246" s="199"/>
      <c r="J246" s="200">
        <f>ROUND(I246*H246,2)</f>
        <v>0</v>
      </c>
      <c r="K246" s="225"/>
      <c r="L246" s="202"/>
      <c r="M246" s="203"/>
      <c r="N246" s="204" t="s">
        <v>44</v>
      </c>
      <c r="O246" s="19"/>
      <c r="P246" s="179">
        <f>O246*H246</f>
        <v>0</v>
      </c>
      <c r="Q246" s="179">
        <v>0</v>
      </c>
      <c r="R246" s="179">
        <f>Q246*H246</f>
        <v>0</v>
      </c>
      <c r="S246" s="179">
        <v>0</v>
      </c>
      <c r="T246" s="180">
        <f>S246*H246</f>
        <v>0</v>
      </c>
      <c r="U246" s="64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40" t="s">
        <v>325</v>
      </c>
      <c r="AS246" s="19"/>
      <c r="AT246" s="140" t="s">
        <v>271</v>
      </c>
      <c r="AU246" s="140" t="s">
        <v>83</v>
      </c>
      <c r="AV246" s="19"/>
      <c r="AW246" s="19"/>
      <c r="AX246" s="19"/>
      <c r="AY246" s="140" t="s">
        <v>163</v>
      </c>
      <c r="AZ246" s="19"/>
      <c r="BA246" s="19"/>
      <c r="BB246" s="19"/>
      <c r="BC246" s="19"/>
      <c r="BD246" s="19"/>
      <c r="BE246" s="181">
        <f>IF(N246="základní",J246,0)</f>
        <v>0</v>
      </c>
      <c r="BF246" s="181">
        <f>IF(N246="snížená",J246,0)</f>
        <v>0</v>
      </c>
      <c r="BG246" s="181">
        <f>IF(N246="zákl. přenesená",J246,0)</f>
        <v>0</v>
      </c>
      <c r="BH246" s="181">
        <f>IF(N246="sníž. přenesená",J246,0)</f>
        <v>0</v>
      </c>
      <c r="BI246" s="181">
        <f>IF(N246="nulová",J246,0)</f>
        <v>0</v>
      </c>
      <c r="BJ246" s="140" t="s">
        <v>81</v>
      </c>
      <c r="BK246" s="181">
        <f>ROUND(I246*H246,2)</f>
        <v>0</v>
      </c>
      <c r="BL246" s="140" t="s">
        <v>233</v>
      </c>
      <c r="BM246" s="140" t="s">
        <v>1314</v>
      </c>
      <c r="BN246" s="19"/>
      <c r="BO246" s="19"/>
      <c r="BP246" s="19"/>
      <c r="BQ246" s="19"/>
      <c r="BR246" s="21"/>
    </row>
    <row r="247" spans="1:70" ht="67.5" customHeight="1" x14ac:dyDescent="0.35">
      <c r="A247" s="22"/>
      <c r="B247" s="26"/>
      <c r="C247" s="62"/>
      <c r="D247" s="205" t="s">
        <v>273</v>
      </c>
      <c r="E247" s="62"/>
      <c r="F247" s="206" t="s">
        <v>1315</v>
      </c>
      <c r="G247" s="62"/>
      <c r="H247" s="62"/>
      <c r="I247" s="118"/>
      <c r="J247" s="62"/>
      <c r="K247" s="119"/>
      <c r="L247" s="61"/>
      <c r="M247" s="75"/>
      <c r="N247" s="19"/>
      <c r="O247" s="19"/>
      <c r="P247" s="19"/>
      <c r="Q247" s="19"/>
      <c r="R247" s="19"/>
      <c r="S247" s="19"/>
      <c r="T247" s="65"/>
      <c r="U247" s="64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40" t="s">
        <v>273</v>
      </c>
      <c r="AU247" s="140" t="s">
        <v>83</v>
      </c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21"/>
    </row>
    <row r="248" spans="1:70" ht="29.85" customHeight="1" x14ac:dyDescent="0.3">
      <c r="A248" s="22"/>
      <c r="B248" s="26"/>
      <c r="C248" s="59"/>
      <c r="D248" s="166" t="s">
        <v>72</v>
      </c>
      <c r="E248" s="167" t="s">
        <v>1316</v>
      </c>
      <c r="F248" s="167" t="s">
        <v>2530</v>
      </c>
      <c r="G248" s="59"/>
      <c r="H248" s="59"/>
      <c r="I248" s="116"/>
      <c r="J248" s="168">
        <f>BK248</f>
        <v>0</v>
      </c>
      <c r="K248" s="117"/>
      <c r="L248" s="61"/>
      <c r="M248" s="169"/>
      <c r="N248" s="19"/>
      <c r="O248" s="19"/>
      <c r="P248" s="162">
        <f>SUM(P249:P288)</f>
        <v>0</v>
      </c>
      <c r="Q248" s="19"/>
      <c r="R248" s="162">
        <f>SUM(R249:R288)</f>
        <v>0</v>
      </c>
      <c r="S248" s="19"/>
      <c r="T248" s="163">
        <f>SUM(T249:T288)</f>
        <v>0</v>
      </c>
      <c r="U248" s="64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59" t="s">
        <v>83</v>
      </c>
      <c r="AS248" s="19"/>
      <c r="AT248" s="164" t="s">
        <v>72</v>
      </c>
      <c r="AU248" s="164" t="s">
        <v>81</v>
      </c>
      <c r="AV248" s="19"/>
      <c r="AW248" s="19"/>
      <c r="AX248" s="19"/>
      <c r="AY248" s="159" t="s">
        <v>163</v>
      </c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65">
        <f>SUM(BK249:BK288)</f>
        <v>0</v>
      </c>
      <c r="BL248" s="19"/>
      <c r="BM248" s="19"/>
      <c r="BN248" s="19"/>
      <c r="BO248" s="19"/>
      <c r="BP248" s="19"/>
      <c r="BQ248" s="19"/>
      <c r="BR248" s="21"/>
    </row>
    <row r="249" spans="1:70" ht="16.5" customHeight="1" x14ac:dyDescent="0.3">
      <c r="A249" s="22"/>
      <c r="B249" s="61"/>
      <c r="C249" s="170" t="s">
        <v>401</v>
      </c>
      <c r="D249" s="170" t="s">
        <v>166</v>
      </c>
      <c r="E249" s="171" t="s">
        <v>1317</v>
      </c>
      <c r="F249" s="344" t="s">
        <v>2531</v>
      </c>
      <c r="G249" s="172" t="s">
        <v>269</v>
      </c>
      <c r="H249" s="173">
        <v>26.1</v>
      </c>
      <c r="I249" s="174"/>
      <c r="J249" s="175">
        <f>ROUND(I249*H249,2)</f>
        <v>0</v>
      </c>
      <c r="K249" s="194"/>
      <c r="L249" s="61"/>
      <c r="M249" s="177"/>
      <c r="N249" s="178" t="s">
        <v>44</v>
      </c>
      <c r="O249" s="19"/>
      <c r="P249" s="179">
        <f>O249*H249</f>
        <v>0</v>
      </c>
      <c r="Q249" s="179">
        <v>0</v>
      </c>
      <c r="R249" s="179">
        <f>Q249*H249</f>
        <v>0</v>
      </c>
      <c r="S249" s="179">
        <v>0</v>
      </c>
      <c r="T249" s="180">
        <f>S249*H249</f>
        <v>0</v>
      </c>
      <c r="U249" s="64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40" t="s">
        <v>233</v>
      </c>
      <c r="AS249" s="19"/>
      <c r="AT249" s="140" t="s">
        <v>166</v>
      </c>
      <c r="AU249" s="140" t="s">
        <v>83</v>
      </c>
      <c r="AV249" s="19"/>
      <c r="AW249" s="19"/>
      <c r="AX249" s="19"/>
      <c r="AY249" s="140" t="s">
        <v>163</v>
      </c>
      <c r="AZ249" s="19"/>
      <c r="BA249" s="19"/>
      <c r="BB249" s="19"/>
      <c r="BC249" s="19"/>
      <c r="BD249" s="19"/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140" t="s">
        <v>81</v>
      </c>
      <c r="BK249" s="181">
        <f>ROUND(I249*H249,2)</f>
        <v>0</v>
      </c>
      <c r="BL249" s="140" t="s">
        <v>233</v>
      </c>
      <c r="BM249" s="140" t="s">
        <v>1318</v>
      </c>
      <c r="BN249" s="19"/>
      <c r="BO249" s="19"/>
      <c r="BP249" s="19"/>
      <c r="BQ249" s="19"/>
      <c r="BR249" s="21"/>
    </row>
    <row r="250" spans="1:70" ht="121.5" customHeight="1" x14ac:dyDescent="0.35">
      <c r="A250" s="22"/>
      <c r="B250" s="26"/>
      <c r="C250" s="62"/>
      <c r="D250" s="205" t="s">
        <v>273</v>
      </c>
      <c r="E250" s="62"/>
      <c r="F250" s="206" t="s">
        <v>1319</v>
      </c>
      <c r="G250" s="62"/>
      <c r="H250" s="62"/>
      <c r="I250" s="118"/>
      <c r="J250" s="62"/>
      <c r="K250" s="119"/>
      <c r="L250" s="61"/>
      <c r="M250" s="75"/>
      <c r="N250" s="19"/>
      <c r="O250" s="19"/>
      <c r="P250" s="19"/>
      <c r="Q250" s="19"/>
      <c r="R250" s="19"/>
      <c r="S250" s="19"/>
      <c r="T250" s="65"/>
      <c r="U250" s="64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40" t="s">
        <v>273</v>
      </c>
      <c r="AU250" s="140" t="s">
        <v>83</v>
      </c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21"/>
    </row>
    <row r="251" spans="1:70" ht="13.15" customHeight="1" x14ac:dyDescent="0.35">
      <c r="A251" s="22"/>
      <c r="B251" s="26"/>
      <c r="C251" s="59"/>
      <c r="D251" s="209" t="s">
        <v>280</v>
      </c>
      <c r="E251" s="233"/>
      <c r="F251" s="210" t="s">
        <v>1320</v>
      </c>
      <c r="G251" s="59"/>
      <c r="H251" s="211">
        <v>26.1</v>
      </c>
      <c r="I251" s="116"/>
      <c r="J251" s="59"/>
      <c r="K251" s="117"/>
      <c r="L251" s="61"/>
      <c r="M251" s="169"/>
      <c r="N251" s="19"/>
      <c r="O251" s="19"/>
      <c r="P251" s="19"/>
      <c r="Q251" s="19"/>
      <c r="R251" s="19"/>
      <c r="S251" s="19"/>
      <c r="T251" s="65"/>
      <c r="U251" s="64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212" t="s">
        <v>280</v>
      </c>
      <c r="AU251" s="212" t="s">
        <v>83</v>
      </c>
      <c r="AV251" s="55" t="s">
        <v>83</v>
      </c>
      <c r="AW251" s="55" t="s">
        <v>37</v>
      </c>
      <c r="AX251" s="55" t="s">
        <v>81</v>
      </c>
      <c r="AY251" s="212" t="s">
        <v>163</v>
      </c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21"/>
    </row>
    <row r="252" spans="1:70" ht="25.5" customHeight="1" x14ac:dyDescent="0.3">
      <c r="A252" s="22"/>
      <c r="B252" s="61"/>
      <c r="C252" s="195" t="s">
        <v>341</v>
      </c>
      <c r="D252" s="195" t="s">
        <v>271</v>
      </c>
      <c r="E252" s="196" t="s">
        <v>1321</v>
      </c>
      <c r="F252" s="196" t="s">
        <v>2532</v>
      </c>
      <c r="G252" s="197" t="s">
        <v>344</v>
      </c>
      <c r="H252" s="198">
        <v>2</v>
      </c>
      <c r="I252" s="199"/>
      <c r="J252" s="200">
        <f>ROUND(I252*H252,2)</f>
        <v>0</v>
      </c>
      <c r="K252" s="225"/>
      <c r="L252" s="202"/>
      <c r="M252" s="203"/>
      <c r="N252" s="204" t="s">
        <v>44</v>
      </c>
      <c r="O252" s="19"/>
      <c r="P252" s="179">
        <f>O252*H252</f>
        <v>0</v>
      </c>
      <c r="Q252" s="179">
        <v>0</v>
      </c>
      <c r="R252" s="179">
        <f>Q252*H252</f>
        <v>0</v>
      </c>
      <c r="S252" s="179">
        <v>0</v>
      </c>
      <c r="T252" s="180">
        <f>S252*H252</f>
        <v>0</v>
      </c>
      <c r="U252" s="64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40" t="s">
        <v>325</v>
      </c>
      <c r="AS252" s="19"/>
      <c r="AT252" s="140" t="s">
        <v>271</v>
      </c>
      <c r="AU252" s="140" t="s">
        <v>83</v>
      </c>
      <c r="AV252" s="19"/>
      <c r="AW252" s="19"/>
      <c r="AX252" s="19"/>
      <c r="AY252" s="140" t="s">
        <v>163</v>
      </c>
      <c r="AZ252" s="19"/>
      <c r="BA252" s="19"/>
      <c r="BB252" s="19"/>
      <c r="BC252" s="19"/>
      <c r="BD252" s="19"/>
      <c r="BE252" s="181">
        <f>IF(N252="základní",J252,0)</f>
        <v>0</v>
      </c>
      <c r="BF252" s="181">
        <f>IF(N252="snížená",J252,0)</f>
        <v>0</v>
      </c>
      <c r="BG252" s="181">
        <f>IF(N252="zákl. přenesená",J252,0)</f>
        <v>0</v>
      </c>
      <c r="BH252" s="181">
        <f>IF(N252="sníž. přenesená",J252,0)</f>
        <v>0</v>
      </c>
      <c r="BI252" s="181">
        <f>IF(N252="nulová",J252,0)</f>
        <v>0</v>
      </c>
      <c r="BJ252" s="140" t="s">
        <v>81</v>
      </c>
      <c r="BK252" s="181">
        <f>ROUND(I252*H252,2)</f>
        <v>0</v>
      </c>
      <c r="BL252" s="140" t="s">
        <v>233</v>
      </c>
      <c r="BM252" s="140" t="s">
        <v>1322</v>
      </c>
      <c r="BN252" s="19"/>
      <c r="BO252" s="19"/>
      <c r="BP252" s="19"/>
      <c r="BQ252" s="19"/>
      <c r="BR252" s="21"/>
    </row>
    <row r="253" spans="1:70" ht="135" customHeight="1" x14ac:dyDescent="0.35">
      <c r="A253" s="22"/>
      <c r="B253" s="26"/>
      <c r="C253" s="144"/>
      <c r="D253" s="207" t="s">
        <v>273</v>
      </c>
      <c r="E253" s="144"/>
      <c r="F253" s="208" t="s">
        <v>2638</v>
      </c>
      <c r="G253" s="144"/>
      <c r="H253" s="144"/>
      <c r="I253" s="145"/>
      <c r="J253" s="144"/>
      <c r="K253" s="184"/>
      <c r="L253" s="61"/>
      <c r="M253" s="185"/>
      <c r="N253" s="19"/>
      <c r="O253" s="19"/>
      <c r="P253" s="19"/>
      <c r="Q253" s="19"/>
      <c r="R253" s="19"/>
      <c r="S253" s="19"/>
      <c r="T253" s="65"/>
      <c r="U253" s="64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40" t="s">
        <v>273</v>
      </c>
      <c r="AU253" s="140" t="s">
        <v>83</v>
      </c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21"/>
    </row>
    <row r="254" spans="1:70" ht="16.5" customHeight="1" x14ac:dyDescent="0.3">
      <c r="A254" s="22"/>
      <c r="B254" s="61"/>
      <c r="C254" s="170" t="s">
        <v>966</v>
      </c>
      <c r="D254" s="170" t="s">
        <v>166</v>
      </c>
      <c r="E254" s="171" t="s">
        <v>1323</v>
      </c>
      <c r="F254" s="344" t="s">
        <v>2531</v>
      </c>
      <c r="G254" s="172" t="s">
        <v>269</v>
      </c>
      <c r="H254" s="173">
        <v>9.34</v>
      </c>
      <c r="I254" s="174"/>
      <c r="J254" s="175">
        <f>ROUND(I254*H254,2)</f>
        <v>0</v>
      </c>
      <c r="K254" s="194"/>
      <c r="L254" s="61"/>
      <c r="M254" s="177"/>
      <c r="N254" s="178" t="s">
        <v>44</v>
      </c>
      <c r="O254" s="19"/>
      <c r="P254" s="179">
        <f>O254*H254</f>
        <v>0</v>
      </c>
      <c r="Q254" s="179">
        <v>0</v>
      </c>
      <c r="R254" s="179">
        <f>Q254*H254</f>
        <v>0</v>
      </c>
      <c r="S254" s="179">
        <v>0</v>
      </c>
      <c r="T254" s="180">
        <f>S254*H254</f>
        <v>0</v>
      </c>
      <c r="U254" s="64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40" t="s">
        <v>233</v>
      </c>
      <c r="AS254" s="19"/>
      <c r="AT254" s="140" t="s">
        <v>166</v>
      </c>
      <c r="AU254" s="140" t="s">
        <v>83</v>
      </c>
      <c r="AV254" s="19"/>
      <c r="AW254" s="19"/>
      <c r="AX254" s="19"/>
      <c r="AY254" s="140" t="s">
        <v>163</v>
      </c>
      <c r="AZ254" s="19"/>
      <c r="BA254" s="19"/>
      <c r="BB254" s="19"/>
      <c r="BC254" s="19"/>
      <c r="BD254" s="19"/>
      <c r="BE254" s="181">
        <f>IF(N254="základní",J254,0)</f>
        <v>0</v>
      </c>
      <c r="BF254" s="181">
        <f>IF(N254="snížená",J254,0)</f>
        <v>0</v>
      </c>
      <c r="BG254" s="181">
        <f>IF(N254="zákl. přenesená",J254,0)</f>
        <v>0</v>
      </c>
      <c r="BH254" s="181">
        <f>IF(N254="sníž. přenesená",J254,0)</f>
        <v>0</v>
      </c>
      <c r="BI254" s="181">
        <f>IF(N254="nulová",J254,0)</f>
        <v>0</v>
      </c>
      <c r="BJ254" s="140" t="s">
        <v>81</v>
      </c>
      <c r="BK254" s="181">
        <f>ROUND(I254*H254,2)</f>
        <v>0</v>
      </c>
      <c r="BL254" s="140" t="s">
        <v>233</v>
      </c>
      <c r="BM254" s="140" t="s">
        <v>1324</v>
      </c>
      <c r="BN254" s="19"/>
      <c r="BO254" s="19"/>
      <c r="BP254" s="19"/>
      <c r="BQ254" s="19"/>
      <c r="BR254" s="21"/>
    </row>
    <row r="255" spans="1:70" ht="121.5" customHeight="1" x14ac:dyDescent="0.35">
      <c r="A255" s="22"/>
      <c r="B255" s="26"/>
      <c r="C255" s="62"/>
      <c r="D255" s="205" t="s">
        <v>273</v>
      </c>
      <c r="E255" s="62"/>
      <c r="F255" s="206" t="s">
        <v>1319</v>
      </c>
      <c r="G255" s="62"/>
      <c r="H255" s="62"/>
      <c r="I255" s="118"/>
      <c r="J255" s="62"/>
      <c r="K255" s="119"/>
      <c r="L255" s="61"/>
      <c r="M255" s="75"/>
      <c r="N255" s="19"/>
      <c r="O255" s="19"/>
      <c r="P255" s="19"/>
      <c r="Q255" s="19"/>
      <c r="R255" s="19"/>
      <c r="S255" s="19"/>
      <c r="T255" s="65"/>
      <c r="U255" s="64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40" t="s">
        <v>273</v>
      </c>
      <c r="AU255" s="140" t="s">
        <v>83</v>
      </c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21"/>
    </row>
    <row r="256" spans="1:70" ht="13.15" customHeight="1" x14ac:dyDescent="0.35">
      <c r="A256" s="22"/>
      <c r="B256" s="26"/>
      <c r="C256" s="59"/>
      <c r="D256" s="209" t="s">
        <v>280</v>
      </c>
      <c r="E256" s="233"/>
      <c r="F256" s="210" t="s">
        <v>1325</v>
      </c>
      <c r="G256" s="59"/>
      <c r="H256" s="211">
        <v>9.34</v>
      </c>
      <c r="I256" s="116"/>
      <c r="J256" s="59"/>
      <c r="K256" s="117"/>
      <c r="L256" s="61"/>
      <c r="M256" s="169"/>
      <c r="N256" s="19"/>
      <c r="O256" s="19"/>
      <c r="P256" s="19"/>
      <c r="Q256" s="19"/>
      <c r="R256" s="19"/>
      <c r="S256" s="19"/>
      <c r="T256" s="65"/>
      <c r="U256" s="64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212" t="s">
        <v>280</v>
      </c>
      <c r="AU256" s="212" t="s">
        <v>83</v>
      </c>
      <c r="AV256" s="55" t="s">
        <v>83</v>
      </c>
      <c r="AW256" s="55" t="s">
        <v>37</v>
      </c>
      <c r="AX256" s="55" t="s">
        <v>81</v>
      </c>
      <c r="AY256" s="212" t="s">
        <v>163</v>
      </c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21"/>
    </row>
    <row r="257" spans="1:70" ht="25.5" customHeight="1" x14ac:dyDescent="0.3">
      <c r="A257" s="22"/>
      <c r="B257" s="61"/>
      <c r="C257" s="195" t="s">
        <v>971</v>
      </c>
      <c r="D257" s="195" t="s">
        <v>271</v>
      </c>
      <c r="E257" s="196" t="s">
        <v>1326</v>
      </c>
      <c r="F257" s="196" t="s">
        <v>2533</v>
      </c>
      <c r="G257" s="197" t="s">
        <v>344</v>
      </c>
      <c r="H257" s="198">
        <v>1</v>
      </c>
      <c r="I257" s="199"/>
      <c r="J257" s="200">
        <f>ROUND(I257*H257,2)</f>
        <v>0</v>
      </c>
      <c r="K257" s="225"/>
      <c r="L257" s="202"/>
      <c r="M257" s="203"/>
      <c r="N257" s="204" t="s">
        <v>44</v>
      </c>
      <c r="O257" s="19"/>
      <c r="P257" s="179">
        <f>O257*H257</f>
        <v>0</v>
      </c>
      <c r="Q257" s="179">
        <v>0</v>
      </c>
      <c r="R257" s="179">
        <f>Q257*H257</f>
        <v>0</v>
      </c>
      <c r="S257" s="179">
        <v>0</v>
      </c>
      <c r="T257" s="180">
        <f>S257*H257</f>
        <v>0</v>
      </c>
      <c r="U257" s="64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40" t="s">
        <v>325</v>
      </c>
      <c r="AS257" s="19"/>
      <c r="AT257" s="140" t="s">
        <v>271</v>
      </c>
      <c r="AU257" s="140" t="s">
        <v>83</v>
      </c>
      <c r="AV257" s="19"/>
      <c r="AW257" s="19"/>
      <c r="AX257" s="19"/>
      <c r="AY257" s="140" t="s">
        <v>163</v>
      </c>
      <c r="AZ257" s="19"/>
      <c r="BA257" s="19"/>
      <c r="BB257" s="19"/>
      <c r="BC257" s="19"/>
      <c r="BD257" s="19"/>
      <c r="BE257" s="181">
        <f>IF(N257="základní",J257,0)</f>
        <v>0</v>
      </c>
      <c r="BF257" s="181">
        <f>IF(N257="snížená",J257,0)</f>
        <v>0</v>
      </c>
      <c r="BG257" s="181">
        <f>IF(N257="zákl. přenesená",J257,0)</f>
        <v>0</v>
      </c>
      <c r="BH257" s="181">
        <f>IF(N257="sníž. přenesená",J257,0)</f>
        <v>0</v>
      </c>
      <c r="BI257" s="181">
        <f>IF(N257="nulová",J257,0)</f>
        <v>0</v>
      </c>
      <c r="BJ257" s="140" t="s">
        <v>81</v>
      </c>
      <c r="BK257" s="181">
        <f>ROUND(I257*H257,2)</f>
        <v>0</v>
      </c>
      <c r="BL257" s="140" t="s">
        <v>233</v>
      </c>
      <c r="BM257" s="140" t="s">
        <v>1327</v>
      </c>
      <c r="BN257" s="19"/>
      <c r="BO257" s="19"/>
      <c r="BP257" s="19"/>
      <c r="BQ257" s="19"/>
      <c r="BR257" s="21"/>
    </row>
    <row r="258" spans="1:70" ht="135" customHeight="1" x14ac:dyDescent="0.35">
      <c r="A258" s="22"/>
      <c r="B258" s="26"/>
      <c r="C258" s="144"/>
      <c r="D258" s="207" t="s">
        <v>273</v>
      </c>
      <c r="E258" s="144"/>
      <c r="F258" s="208" t="s">
        <v>2639</v>
      </c>
      <c r="G258" s="144"/>
      <c r="H258" s="144"/>
      <c r="I258" s="145"/>
      <c r="J258" s="144"/>
      <c r="K258" s="184"/>
      <c r="L258" s="61"/>
      <c r="M258" s="185"/>
      <c r="N258" s="19"/>
      <c r="O258" s="19"/>
      <c r="P258" s="19"/>
      <c r="Q258" s="19"/>
      <c r="R258" s="19"/>
      <c r="S258" s="19"/>
      <c r="T258" s="65"/>
      <c r="U258" s="64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40" t="s">
        <v>273</v>
      </c>
      <c r="AU258" s="140" t="s">
        <v>83</v>
      </c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21"/>
    </row>
    <row r="259" spans="1:70" ht="16.5" customHeight="1" x14ac:dyDescent="0.3">
      <c r="A259" s="22"/>
      <c r="B259" s="61"/>
      <c r="C259" s="170" t="s">
        <v>977</v>
      </c>
      <c r="D259" s="170" t="s">
        <v>166</v>
      </c>
      <c r="E259" s="171" t="s">
        <v>1328</v>
      </c>
      <c r="F259" s="344" t="s">
        <v>2531</v>
      </c>
      <c r="G259" s="172" t="s">
        <v>269</v>
      </c>
      <c r="H259" s="173">
        <v>16.065000000000001</v>
      </c>
      <c r="I259" s="174"/>
      <c r="J259" s="175">
        <f>ROUND(I259*H259,2)</f>
        <v>0</v>
      </c>
      <c r="K259" s="194"/>
      <c r="L259" s="61"/>
      <c r="M259" s="177"/>
      <c r="N259" s="178" t="s">
        <v>44</v>
      </c>
      <c r="O259" s="19"/>
      <c r="P259" s="179">
        <f>O259*H259</f>
        <v>0</v>
      </c>
      <c r="Q259" s="179">
        <v>0</v>
      </c>
      <c r="R259" s="179">
        <f>Q259*H259</f>
        <v>0</v>
      </c>
      <c r="S259" s="179">
        <v>0</v>
      </c>
      <c r="T259" s="180">
        <f>S259*H259</f>
        <v>0</v>
      </c>
      <c r="U259" s="64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40" t="s">
        <v>233</v>
      </c>
      <c r="AS259" s="19"/>
      <c r="AT259" s="140" t="s">
        <v>166</v>
      </c>
      <c r="AU259" s="140" t="s">
        <v>83</v>
      </c>
      <c r="AV259" s="19"/>
      <c r="AW259" s="19"/>
      <c r="AX259" s="19"/>
      <c r="AY259" s="140" t="s">
        <v>163</v>
      </c>
      <c r="AZ259" s="19"/>
      <c r="BA259" s="19"/>
      <c r="BB259" s="19"/>
      <c r="BC259" s="19"/>
      <c r="BD259" s="19"/>
      <c r="BE259" s="181">
        <f>IF(N259="základní",J259,0)</f>
        <v>0</v>
      </c>
      <c r="BF259" s="181">
        <f>IF(N259="snížená",J259,0)</f>
        <v>0</v>
      </c>
      <c r="BG259" s="181">
        <f>IF(N259="zákl. přenesená",J259,0)</f>
        <v>0</v>
      </c>
      <c r="BH259" s="181">
        <f>IF(N259="sníž. přenesená",J259,0)</f>
        <v>0</v>
      </c>
      <c r="BI259" s="181">
        <f>IF(N259="nulová",J259,0)</f>
        <v>0</v>
      </c>
      <c r="BJ259" s="140" t="s">
        <v>81</v>
      </c>
      <c r="BK259" s="181">
        <f>ROUND(I259*H259,2)</f>
        <v>0</v>
      </c>
      <c r="BL259" s="140" t="s">
        <v>233</v>
      </c>
      <c r="BM259" s="140" t="s">
        <v>1329</v>
      </c>
      <c r="BN259" s="19"/>
      <c r="BO259" s="19"/>
      <c r="BP259" s="19"/>
      <c r="BQ259" s="19"/>
      <c r="BR259" s="21"/>
    </row>
    <row r="260" spans="1:70" ht="121.5" customHeight="1" x14ac:dyDescent="0.35">
      <c r="A260" s="22"/>
      <c r="B260" s="26"/>
      <c r="C260" s="62"/>
      <c r="D260" s="205" t="s">
        <v>273</v>
      </c>
      <c r="E260" s="62"/>
      <c r="F260" s="206" t="s">
        <v>1319</v>
      </c>
      <c r="G260" s="62"/>
      <c r="H260" s="62"/>
      <c r="I260" s="118"/>
      <c r="J260" s="62"/>
      <c r="K260" s="119"/>
      <c r="L260" s="61"/>
      <c r="M260" s="75"/>
      <c r="N260" s="19"/>
      <c r="O260" s="19"/>
      <c r="P260" s="19"/>
      <c r="Q260" s="19"/>
      <c r="R260" s="19"/>
      <c r="S260" s="19"/>
      <c r="T260" s="65"/>
      <c r="U260" s="64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40" t="s">
        <v>273</v>
      </c>
      <c r="AU260" s="140" t="s">
        <v>83</v>
      </c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21"/>
    </row>
    <row r="261" spans="1:70" ht="13.15" customHeight="1" x14ac:dyDescent="0.35">
      <c r="A261" s="22"/>
      <c r="B261" s="26"/>
      <c r="C261" s="59"/>
      <c r="D261" s="209" t="s">
        <v>280</v>
      </c>
      <c r="E261" s="233"/>
      <c r="F261" s="210" t="s">
        <v>1330</v>
      </c>
      <c r="G261" s="59"/>
      <c r="H261" s="211">
        <v>16.065000000000001</v>
      </c>
      <c r="I261" s="116"/>
      <c r="J261" s="59"/>
      <c r="K261" s="117"/>
      <c r="L261" s="61"/>
      <c r="M261" s="169"/>
      <c r="N261" s="19"/>
      <c r="O261" s="19"/>
      <c r="P261" s="19"/>
      <c r="Q261" s="19"/>
      <c r="R261" s="19"/>
      <c r="S261" s="19"/>
      <c r="T261" s="65"/>
      <c r="U261" s="64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212" t="s">
        <v>280</v>
      </c>
      <c r="AU261" s="212" t="s">
        <v>83</v>
      </c>
      <c r="AV261" s="55" t="s">
        <v>83</v>
      </c>
      <c r="AW261" s="55" t="s">
        <v>37</v>
      </c>
      <c r="AX261" s="55" t="s">
        <v>81</v>
      </c>
      <c r="AY261" s="212" t="s">
        <v>163</v>
      </c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21"/>
    </row>
    <row r="262" spans="1:70" ht="25.5" customHeight="1" x14ac:dyDescent="0.3">
      <c r="A262" s="22"/>
      <c r="B262" s="61"/>
      <c r="C262" s="195" t="s">
        <v>982</v>
      </c>
      <c r="D262" s="195" t="s">
        <v>271</v>
      </c>
      <c r="E262" s="196" t="s">
        <v>1331</v>
      </c>
      <c r="F262" s="196" t="s">
        <v>2534</v>
      </c>
      <c r="G262" s="197" t="s">
        <v>344</v>
      </c>
      <c r="H262" s="198">
        <v>1</v>
      </c>
      <c r="I262" s="199"/>
      <c r="J262" s="200">
        <f>ROUND(I262*H262,2)</f>
        <v>0</v>
      </c>
      <c r="K262" s="225"/>
      <c r="L262" s="202"/>
      <c r="M262" s="203"/>
      <c r="N262" s="204" t="s">
        <v>44</v>
      </c>
      <c r="O262" s="19"/>
      <c r="P262" s="179">
        <f>O262*H262</f>
        <v>0</v>
      </c>
      <c r="Q262" s="179">
        <v>0</v>
      </c>
      <c r="R262" s="179">
        <f>Q262*H262</f>
        <v>0</v>
      </c>
      <c r="S262" s="179">
        <v>0</v>
      </c>
      <c r="T262" s="180">
        <f>S262*H262</f>
        <v>0</v>
      </c>
      <c r="U262" s="64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40" t="s">
        <v>325</v>
      </c>
      <c r="AS262" s="19"/>
      <c r="AT262" s="140" t="s">
        <v>271</v>
      </c>
      <c r="AU262" s="140" t="s">
        <v>83</v>
      </c>
      <c r="AV262" s="19"/>
      <c r="AW262" s="19"/>
      <c r="AX262" s="19"/>
      <c r="AY262" s="140" t="s">
        <v>163</v>
      </c>
      <c r="AZ262" s="19"/>
      <c r="BA262" s="19"/>
      <c r="BB262" s="19"/>
      <c r="BC262" s="19"/>
      <c r="BD262" s="19"/>
      <c r="BE262" s="181">
        <f>IF(N262="základní",J262,0)</f>
        <v>0</v>
      </c>
      <c r="BF262" s="181">
        <f>IF(N262="snížená",J262,0)</f>
        <v>0</v>
      </c>
      <c r="BG262" s="181">
        <f>IF(N262="zákl. přenesená",J262,0)</f>
        <v>0</v>
      </c>
      <c r="BH262" s="181">
        <f>IF(N262="sníž. přenesená",J262,0)</f>
        <v>0</v>
      </c>
      <c r="BI262" s="181">
        <f>IF(N262="nulová",J262,0)</f>
        <v>0</v>
      </c>
      <c r="BJ262" s="140" t="s">
        <v>81</v>
      </c>
      <c r="BK262" s="181">
        <f>ROUND(I262*H262,2)</f>
        <v>0</v>
      </c>
      <c r="BL262" s="140" t="s">
        <v>233</v>
      </c>
      <c r="BM262" s="140" t="s">
        <v>1332</v>
      </c>
      <c r="BN262" s="19"/>
      <c r="BO262" s="19"/>
      <c r="BP262" s="19"/>
      <c r="BQ262" s="19"/>
      <c r="BR262" s="21"/>
    </row>
    <row r="263" spans="1:70" ht="135" customHeight="1" x14ac:dyDescent="0.35">
      <c r="A263" s="22"/>
      <c r="B263" s="26"/>
      <c r="C263" s="144"/>
      <c r="D263" s="207" t="s">
        <v>273</v>
      </c>
      <c r="E263" s="144"/>
      <c r="F263" s="208" t="s">
        <v>2640</v>
      </c>
      <c r="G263" s="144"/>
      <c r="H263" s="144"/>
      <c r="I263" s="145"/>
      <c r="J263" s="144"/>
      <c r="K263" s="184"/>
      <c r="L263" s="61"/>
      <c r="M263" s="185"/>
      <c r="N263" s="19"/>
      <c r="O263" s="19"/>
      <c r="P263" s="19"/>
      <c r="Q263" s="19"/>
      <c r="R263" s="19"/>
      <c r="S263" s="19"/>
      <c r="T263" s="65"/>
      <c r="U263" s="64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40" t="s">
        <v>273</v>
      </c>
      <c r="AU263" s="140" t="s">
        <v>83</v>
      </c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21"/>
    </row>
    <row r="264" spans="1:70" ht="16.5" customHeight="1" x14ac:dyDescent="0.3">
      <c r="A264" s="22"/>
      <c r="B264" s="61"/>
      <c r="C264" s="170" t="s">
        <v>985</v>
      </c>
      <c r="D264" s="170" t="s">
        <v>166</v>
      </c>
      <c r="E264" s="171" t="s">
        <v>1333</v>
      </c>
      <c r="F264" s="344" t="s">
        <v>2531</v>
      </c>
      <c r="G264" s="172" t="s">
        <v>269</v>
      </c>
      <c r="H264" s="173">
        <v>12.821</v>
      </c>
      <c r="I264" s="174"/>
      <c r="J264" s="175">
        <f>ROUND(I264*H264,2)</f>
        <v>0</v>
      </c>
      <c r="K264" s="194"/>
      <c r="L264" s="61"/>
      <c r="M264" s="177"/>
      <c r="N264" s="178" t="s">
        <v>44</v>
      </c>
      <c r="O264" s="19"/>
      <c r="P264" s="179">
        <f>O264*H264</f>
        <v>0</v>
      </c>
      <c r="Q264" s="179">
        <v>0</v>
      </c>
      <c r="R264" s="179">
        <f>Q264*H264</f>
        <v>0</v>
      </c>
      <c r="S264" s="179">
        <v>0</v>
      </c>
      <c r="T264" s="180">
        <f>S264*H264</f>
        <v>0</v>
      </c>
      <c r="U264" s="64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40" t="s">
        <v>233</v>
      </c>
      <c r="AS264" s="19"/>
      <c r="AT264" s="140" t="s">
        <v>166</v>
      </c>
      <c r="AU264" s="140" t="s">
        <v>83</v>
      </c>
      <c r="AV264" s="19"/>
      <c r="AW264" s="19"/>
      <c r="AX264" s="19"/>
      <c r="AY264" s="140" t="s">
        <v>163</v>
      </c>
      <c r="AZ264" s="19"/>
      <c r="BA264" s="19"/>
      <c r="BB264" s="19"/>
      <c r="BC264" s="19"/>
      <c r="BD264" s="19"/>
      <c r="BE264" s="181">
        <f>IF(N264="základní",J264,0)</f>
        <v>0</v>
      </c>
      <c r="BF264" s="181">
        <f>IF(N264="snížená",J264,0)</f>
        <v>0</v>
      </c>
      <c r="BG264" s="181">
        <f>IF(N264="zákl. přenesená",J264,0)</f>
        <v>0</v>
      </c>
      <c r="BH264" s="181">
        <f>IF(N264="sníž. přenesená",J264,0)</f>
        <v>0</v>
      </c>
      <c r="BI264" s="181">
        <f>IF(N264="nulová",J264,0)</f>
        <v>0</v>
      </c>
      <c r="BJ264" s="140" t="s">
        <v>81</v>
      </c>
      <c r="BK264" s="181">
        <f>ROUND(I264*H264,2)</f>
        <v>0</v>
      </c>
      <c r="BL264" s="140" t="s">
        <v>233</v>
      </c>
      <c r="BM264" s="140" t="s">
        <v>1334</v>
      </c>
      <c r="BN264" s="19"/>
      <c r="BO264" s="19"/>
      <c r="BP264" s="19"/>
      <c r="BQ264" s="19"/>
      <c r="BR264" s="21"/>
    </row>
    <row r="265" spans="1:70" ht="121.5" customHeight="1" x14ac:dyDescent="0.35">
      <c r="A265" s="22"/>
      <c r="B265" s="26"/>
      <c r="C265" s="62"/>
      <c r="D265" s="205" t="s">
        <v>273</v>
      </c>
      <c r="E265" s="62"/>
      <c r="F265" s="206" t="s">
        <v>1319</v>
      </c>
      <c r="G265" s="62"/>
      <c r="H265" s="62"/>
      <c r="I265" s="118"/>
      <c r="J265" s="62"/>
      <c r="K265" s="119"/>
      <c r="L265" s="61"/>
      <c r="M265" s="75"/>
      <c r="N265" s="19"/>
      <c r="O265" s="19"/>
      <c r="P265" s="19"/>
      <c r="Q265" s="19"/>
      <c r="R265" s="19"/>
      <c r="S265" s="19"/>
      <c r="T265" s="65"/>
      <c r="U265" s="64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40" t="s">
        <v>273</v>
      </c>
      <c r="AU265" s="140" t="s">
        <v>83</v>
      </c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21"/>
    </row>
    <row r="266" spans="1:70" ht="13.15" customHeight="1" x14ac:dyDescent="0.35">
      <c r="A266" s="22"/>
      <c r="B266" s="26"/>
      <c r="C266" s="59"/>
      <c r="D266" s="209" t="s">
        <v>280</v>
      </c>
      <c r="E266" s="233"/>
      <c r="F266" s="210" t="s">
        <v>1335</v>
      </c>
      <c r="G266" s="59"/>
      <c r="H266" s="211">
        <v>12.821</v>
      </c>
      <c r="I266" s="116"/>
      <c r="J266" s="59"/>
      <c r="K266" s="117"/>
      <c r="L266" s="61"/>
      <c r="M266" s="169"/>
      <c r="N266" s="19"/>
      <c r="O266" s="19"/>
      <c r="P266" s="19"/>
      <c r="Q266" s="19"/>
      <c r="R266" s="19"/>
      <c r="S266" s="19"/>
      <c r="T266" s="65"/>
      <c r="U266" s="64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212" t="s">
        <v>280</v>
      </c>
      <c r="AU266" s="212" t="s">
        <v>83</v>
      </c>
      <c r="AV266" s="55" t="s">
        <v>83</v>
      </c>
      <c r="AW266" s="55" t="s">
        <v>37</v>
      </c>
      <c r="AX266" s="55" t="s">
        <v>81</v>
      </c>
      <c r="AY266" s="212" t="s">
        <v>163</v>
      </c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21"/>
    </row>
    <row r="267" spans="1:70" ht="25.5" customHeight="1" x14ac:dyDescent="0.3">
      <c r="A267" s="22"/>
      <c r="B267" s="61"/>
      <c r="C267" s="195" t="s">
        <v>989</v>
      </c>
      <c r="D267" s="195" t="s">
        <v>271</v>
      </c>
      <c r="E267" s="196" t="s">
        <v>1336</v>
      </c>
      <c r="F267" s="196" t="s">
        <v>2535</v>
      </c>
      <c r="G267" s="197" t="s">
        <v>344</v>
      </c>
      <c r="H267" s="198">
        <v>1</v>
      </c>
      <c r="I267" s="199"/>
      <c r="J267" s="200">
        <f>ROUND(I267*H267,2)</f>
        <v>0</v>
      </c>
      <c r="K267" s="225"/>
      <c r="L267" s="202"/>
      <c r="M267" s="203"/>
      <c r="N267" s="204" t="s">
        <v>44</v>
      </c>
      <c r="O267" s="19"/>
      <c r="P267" s="179">
        <f>O267*H267</f>
        <v>0</v>
      </c>
      <c r="Q267" s="179">
        <v>0</v>
      </c>
      <c r="R267" s="179">
        <f>Q267*H267</f>
        <v>0</v>
      </c>
      <c r="S267" s="179">
        <v>0</v>
      </c>
      <c r="T267" s="180">
        <f>S267*H267</f>
        <v>0</v>
      </c>
      <c r="U267" s="64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40" t="s">
        <v>325</v>
      </c>
      <c r="AS267" s="19"/>
      <c r="AT267" s="140" t="s">
        <v>271</v>
      </c>
      <c r="AU267" s="140" t="s">
        <v>83</v>
      </c>
      <c r="AV267" s="19"/>
      <c r="AW267" s="19"/>
      <c r="AX267" s="19"/>
      <c r="AY267" s="140" t="s">
        <v>163</v>
      </c>
      <c r="AZ267" s="19"/>
      <c r="BA267" s="19"/>
      <c r="BB267" s="19"/>
      <c r="BC267" s="19"/>
      <c r="BD267" s="19"/>
      <c r="BE267" s="181">
        <f>IF(N267="základní",J267,0)</f>
        <v>0</v>
      </c>
      <c r="BF267" s="181">
        <f>IF(N267="snížená",J267,0)</f>
        <v>0</v>
      </c>
      <c r="BG267" s="181">
        <f>IF(N267="zákl. přenesená",J267,0)</f>
        <v>0</v>
      </c>
      <c r="BH267" s="181">
        <f>IF(N267="sníž. přenesená",J267,0)</f>
        <v>0</v>
      </c>
      <c r="BI267" s="181">
        <f>IF(N267="nulová",J267,0)</f>
        <v>0</v>
      </c>
      <c r="BJ267" s="140" t="s">
        <v>81</v>
      </c>
      <c r="BK267" s="181">
        <f>ROUND(I267*H267,2)</f>
        <v>0</v>
      </c>
      <c r="BL267" s="140" t="s">
        <v>233</v>
      </c>
      <c r="BM267" s="140" t="s">
        <v>1337</v>
      </c>
      <c r="BN267" s="19"/>
      <c r="BO267" s="19"/>
      <c r="BP267" s="19"/>
      <c r="BQ267" s="19"/>
      <c r="BR267" s="21"/>
    </row>
    <row r="268" spans="1:70" ht="135" customHeight="1" x14ac:dyDescent="0.35">
      <c r="A268" s="22"/>
      <c r="B268" s="26"/>
      <c r="C268" s="144"/>
      <c r="D268" s="207" t="s">
        <v>273</v>
      </c>
      <c r="E268" s="144"/>
      <c r="F268" s="208" t="s">
        <v>2641</v>
      </c>
      <c r="G268" s="144"/>
      <c r="H268" s="144"/>
      <c r="I268" s="145"/>
      <c r="J268" s="144"/>
      <c r="K268" s="184"/>
      <c r="L268" s="61"/>
      <c r="M268" s="185"/>
      <c r="N268" s="19"/>
      <c r="O268" s="19"/>
      <c r="P268" s="19"/>
      <c r="Q268" s="19"/>
      <c r="R268" s="19"/>
      <c r="S268" s="19"/>
      <c r="T268" s="65"/>
      <c r="U268" s="64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40" t="s">
        <v>273</v>
      </c>
      <c r="AU268" s="140" t="s">
        <v>83</v>
      </c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21"/>
    </row>
    <row r="269" spans="1:70" ht="16.5" customHeight="1" x14ac:dyDescent="0.3">
      <c r="A269" s="22"/>
      <c r="B269" s="61"/>
      <c r="C269" s="170" t="s">
        <v>994</v>
      </c>
      <c r="D269" s="170" t="s">
        <v>166</v>
      </c>
      <c r="E269" s="171" t="s">
        <v>1338</v>
      </c>
      <c r="F269" s="344" t="s">
        <v>2531</v>
      </c>
      <c r="G269" s="172" t="s">
        <v>269</v>
      </c>
      <c r="H269" s="173">
        <v>12.821</v>
      </c>
      <c r="I269" s="174"/>
      <c r="J269" s="175">
        <f>ROUND(I269*H269,2)</f>
        <v>0</v>
      </c>
      <c r="K269" s="194"/>
      <c r="L269" s="61"/>
      <c r="M269" s="177"/>
      <c r="N269" s="178" t="s">
        <v>44</v>
      </c>
      <c r="O269" s="19"/>
      <c r="P269" s="179">
        <f>O269*H269</f>
        <v>0</v>
      </c>
      <c r="Q269" s="179">
        <v>0</v>
      </c>
      <c r="R269" s="179">
        <f>Q269*H269</f>
        <v>0</v>
      </c>
      <c r="S269" s="179">
        <v>0</v>
      </c>
      <c r="T269" s="180">
        <f>S269*H269</f>
        <v>0</v>
      </c>
      <c r="U269" s="64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40" t="s">
        <v>233</v>
      </c>
      <c r="AS269" s="19"/>
      <c r="AT269" s="140" t="s">
        <v>166</v>
      </c>
      <c r="AU269" s="140" t="s">
        <v>83</v>
      </c>
      <c r="AV269" s="19"/>
      <c r="AW269" s="19"/>
      <c r="AX269" s="19"/>
      <c r="AY269" s="140" t="s">
        <v>163</v>
      </c>
      <c r="AZ269" s="19"/>
      <c r="BA269" s="19"/>
      <c r="BB269" s="19"/>
      <c r="BC269" s="19"/>
      <c r="BD269" s="19"/>
      <c r="BE269" s="181">
        <f>IF(N269="základní",J269,0)</f>
        <v>0</v>
      </c>
      <c r="BF269" s="181">
        <f>IF(N269="snížená",J269,0)</f>
        <v>0</v>
      </c>
      <c r="BG269" s="181">
        <f>IF(N269="zákl. přenesená",J269,0)</f>
        <v>0</v>
      </c>
      <c r="BH269" s="181">
        <f>IF(N269="sníž. přenesená",J269,0)</f>
        <v>0</v>
      </c>
      <c r="BI269" s="181">
        <f>IF(N269="nulová",J269,0)</f>
        <v>0</v>
      </c>
      <c r="BJ269" s="140" t="s">
        <v>81</v>
      </c>
      <c r="BK269" s="181">
        <f>ROUND(I269*H269,2)</f>
        <v>0</v>
      </c>
      <c r="BL269" s="140" t="s">
        <v>233</v>
      </c>
      <c r="BM269" s="140" t="s">
        <v>1339</v>
      </c>
      <c r="BN269" s="19"/>
      <c r="BO269" s="19"/>
      <c r="BP269" s="19"/>
      <c r="BQ269" s="19"/>
      <c r="BR269" s="21"/>
    </row>
    <row r="270" spans="1:70" ht="121.5" customHeight="1" x14ac:dyDescent="0.35">
      <c r="A270" s="22"/>
      <c r="B270" s="26"/>
      <c r="C270" s="62"/>
      <c r="D270" s="205" t="s">
        <v>273</v>
      </c>
      <c r="E270" s="62"/>
      <c r="F270" s="206" t="s">
        <v>1319</v>
      </c>
      <c r="G270" s="62"/>
      <c r="H270" s="62"/>
      <c r="I270" s="118"/>
      <c r="J270" s="62"/>
      <c r="K270" s="119"/>
      <c r="L270" s="61"/>
      <c r="M270" s="75"/>
      <c r="N270" s="19"/>
      <c r="O270" s="19"/>
      <c r="P270" s="19"/>
      <c r="Q270" s="19"/>
      <c r="R270" s="19"/>
      <c r="S270" s="19"/>
      <c r="T270" s="65"/>
      <c r="U270" s="64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40" t="s">
        <v>273</v>
      </c>
      <c r="AU270" s="140" t="s">
        <v>83</v>
      </c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21"/>
    </row>
    <row r="271" spans="1:70" ht="13.15" customHeight="1" x14ac:dyDescent="0.35">
      <c r="A271" s="22"/>
      <c r="B271" s="26"/>
      <c r="C271" s="59"/>
      <c r="D271" s="209" t="s">
        <v>280</v>
      </c>
      <c r="E271" s="233"/>
      <c r="F271" s="210" t="s">
        <v>1335</v>
      </c>
      <c r="G271" s="59"/>
      <c r="H271" s="211">
        <v>12.821</v>
      </c>
      <c r="I271" s="116"/>
      <c r="J271" s="59"/>
      <c r="K271" s="117"/>
      <c r="L271" s="61"/>
      <c r="M271" s="169"/>
      <c r="N271" s="19"/>
      <c r="O271" s="19"/>
      <c r="P271" s="19"/>
      <c r="Q271" s="19"/>
      <c r="R271" s="19"/>
      <c r="S271" s="19"/>
      <c r="T271" s="65"/>
      <c r="U271" s="64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212" t="s">
        <v>280</v>
      </c>
      <c r="AU271" s="212" t="s">
        <v>83</v>
      </c>
      <c r="AV271" s="55" t="s">
        <v>83</v>
      </c>
      <c r="AW271" s="55" t="s">
        <v>37</v>
      </c>
      <c r="AX271" s="55" t="s">
        <v>81</v>
      </c>
      <c r="AY271" s="212" t="s">
        <v>163</v>
      </c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21"/>
    </row>
    <row r="272" spans="1:70" ht="25.5" customHeight="1" x14ac:dyDescent="0.3">
      <c r="A272" s="22"/>
      <c r="B272" s="61"/>
      <c r="C272" s="195" t="s">
        <v>999</v>
      </c>
      <c r="D272" s="195" t="s">
        <v>271</v>
      </c>
      <c r="E272" s="196" t="s">
        <v>1340</v>
      </c>
      <c r="F272" s="196" t="s">
        <v>2536</v>
      </c>
      <c r="G272" s="197" t="s">
        <v>344</v>
      </c>
      <c r="H272" s="198">
        <v>1</v>
      </c>
      <c r="I272" s="199"/>
      <c r="J272" s="200">
        <f>ROUND(I272*H272,2)</f>
        <v>0</v>
      </c>
      <c r="K272" s="225"/>
      <c r="L272" s="202"/>
      <c r="M272" s="203"/>
      <c r="N272" s="204" t="s">
        <v>44</v>
      </c>
      <c r="O272" s="19"/>
      <c r="P272" s="179">
        <f>O272*H272</f>
        <v>0</v>
      </c>
      <c r="Q272" s="179">
        <v>0</v>
      </c>
      <c r="R272" s="179">
        <f>Q272*H272</f>
        <v>0</v>
      </c>
      <c r="S272" s="179">
        <v>0</v>
      </c>
      <c r="T272" s="180">
        <f>S272*H272</f>
        <v>0</v>
      </c>
      <c r="U272" s="64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40" t="s">
        <v>325</v>
      </c>
      <c r="AS272" s="19"/>
      <c r="AT272" s="140" t="s">
        <v>271</v>
      </c>
      <c r="AU272" s="140" t="s">
        <v>83</v>
      </c>
      <c r="AV272" s="19"/>
      <c r="AW272" s="19"/>
      <c r="AX272" s="19"/>
      <c r="AY272" s="140" t="s">
        <v>163</v>
      </c>
      <c r="AZ272" s="19"/>
      <c r="BA272" s="19"/>
      <c r="BB272" s="19"/>
      <c r="BC272" s="19"/>
      <c r="BD272" s="19"/>
      <c r="BE272" s="181">
        <f>IF(N272="základní",J272,0)</f>
        <v>0</v>
      </c>
      <c r="BF272" s="181">
        <f>IF(N272="snížená",J272,0)</f>
        <v>0</v>
      </c>
      <c r="BG272" s="181">
        <f>IF(N272="zákl. přenesená",J272,0)</f>
        <v>0</v>
      </c>
      <c r="BH272" s="181">
        <f>IF(N272="sníž. přenesená",J272,0)</f>
        <v>0</v>
      </c>
      <c r="BI272" s="181">
        <f>IF(N272="nulová",J272,0)</f>
        <v>0</v>
      </c>
      <c r="BJ272" s="140" t="s">
        <v>81</v>
      </c>
      <c r="BK272" s="181">
        <f>ROUND(I272*H272,2)</f>
        <v>0</v>
      </c>
      <c r="BL272" s="140" t="s">
        <v>233</v>
      </c>
      <c r="BM272" s="140" t="s">
        <v>1341</v>
      </c>
      <c r="BN272" s="19"/>
      <c r="BO272" s="19"/>
      <c r="BP272" s="19"/>
      <c r="BQ272" s="19"/>
      <c r="BR272" s="21"/>
    </row>
    <row r="273" spans="1:70" ht="135" customHeight="1" x14ac:dyDescent="0.35">
      <c r="A273" s="22"/>
      <c r="B273" s="26"/>
      <c r="C273" s="144"/>
      <c r="D273" s="207" t="s">
        <v>273</v>
      </c>
      <c r="E273" s="144"/>
      <c r="F273" s="208" t="s">
        <v>2642</v>
      </c>
      <c r="G273" s="144"/>
      <c r="H273" s="144"/>
      <c r="I273" s="145"/>
      <c r="J273" s="144"/>
      <c r="K273" s="184"/>
      <c r="L273" s="61"/>
      <c r="M273" s="185"/>
      <c r="N273" s="19"/>
      <c r="O273" s="19"/>
      <c r="P273" s="19"/>
      <c r="Q273" s="19"/>
      <c r="R273" s="19"/>
      <c r="S273" s="19"/>
      <c r="T273" s="65"/>
      <c r="U273" s="64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40" t="s">
        <v>273</v>
      </c>
      <c r="AU273" s="140" t="s">
        <v>83</v>
      </c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21"/>
    </row>
    <row r="274" spans="1:70" ht="16.5" customHeight="1" x14ac:dyDescent="0.3">
      <c r="A274" s="22"/>
      <c r="B274" s="61"/>
      <c r="C274" s="170" t="s">
        <v>1001</v>
      </c>
      <c r="D274" s="170" t="s">
        <v>166</v>
      </c>
      <c r="E274" s="171" t="s">
        <v>1342</v>
      </c>
      <c r="F274" s="344" t="s">
        <v>2531</v>
      </c>
      <c r="G274" s="172" t="s">
        <v>269</v>
      </c>
      <c r="H274" s="173">
        <v>4.4800000000000004</v>
      </c>
      <c r="I274" s="174"/>
      <c r="J274" s="175">
        <f>ROUND(I274*H274,2)</f>
        <v>0</v>
      </c>
      <c r="K274" s="194"/>
      <c r="L274" s="61"/>
      <c r="M274" s="177"/>
      <c r="N274" s="178" t="s">
        <v>44</v>
      </c>
      <c r="O274" s="19"/>
      <c r="P274" s="179">
        <f>O274*H274</f>
        <v>0</v>
      </c>
      <c r="Q274" s="179">
        <v>0</v>
      </c>
      <c r="R274" s="179">
        <f>Q274*H274</f>
        <v>0</v>
      </c>
      <c r="S274" s="179">
        <v>0</v>
      </c>
      <c r="T274" s="180">
        <f>S274*H274</f>
        <v>0</v>
      </c>
      <c r="U274" s="64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40" t="s">
        <v>233</v>
      </c>
      <c r="AS274" s="19"/>
      <c r="AT274" s="140" t="s">
        <v>166</v>
      </c>
      <c r="AU274" s="140" t="s">
        <v>83</v>
      </c>
      <c r="AV274" s="19"/>
      <c r="AW274" s="19"/>
      <c r="AX274" s="19"/>
      <c r="AY274" s="140" t="s">
        <v>163</v>
      </c>
      <c r="AZ274" s="19"/>
      <c r="BA274" s="19"/>
      <c r="BB274" s="19"/>
      <c r="BC274" s="19"/>
      <c r="BD274" s="19"/>
      <c r="BE274" s="181">
        <f>IF(N274="základní",J274,0)</f>
        <v>0</v>
      </c>
      <c r="BF274" s="181">
        <f>IF(N274="snížená",J274,0)</f>
        <v>0</v>
      </c>
      <c r="BG274" s="181">
        <f>IF(N274="zákl. přenesená",J274,0)</f>
        <v>0</v>
      </c>
      <c r="BH274" s="181">
        <f>IF(N274="sníž. přenesená",J274,0)</f>
        <v>0</v>
      </c>
      <c r="BI274" s="181">
        <f>IF(N274="nulová",J274,0)</f>
        <v>0</v>
      </c>
      <c r="BJ274" s="140" t="s">
        <v>81</v>
      </c>
      <c r="BK274" s="181">
        <f>ROUND(I274*H274,2)</f>
        <v>0</v>
      </c>
      <c r="BL274" s="140" t="s">
        <v>233</v>
      </c>
      <c r="BM274" s="140" t="s">
        <v>1343</v>
      </c>
      <c r="BN274" s="19"/>
      <c r="BO274" s="19"/>
      <c r="BP274" s="19"/>
      <c r="BQ274" s="19"/>
      <c r="BR274" s="21"/>
    </row>
    <row r="275" spans="1:70" ht="121.5" customHeight="1" x14ac:dyDescent="0.35">
      <c r="A275" s="22"/>
      <c r="B275" s="26"/>
      <c r="C275" s="62"/>
      <c r="D275" s="205" t="s">
        <v>273</v>
      </c>
      <c r="E275" s="62"/>
      <c r="F275" s="206" t="s">
        <v>1319</v>
      </c>
      <c r="G275" s="62"/>
      <c r="H275" s="62"/>
      <c r="I275" s="118"/>
      <c r="J275" s="62"/>
      <c r="K275" s="119"/>
      <c r="L275" s="61"/>
      <c r="M275" s="75"/>
      <c r="N275" s="19"/>
      <c r="O275" s="19"/>
      <c r="P275" s="19"/>
      <c r="Q275" s="19"/>
      <c r="R275" s="19"/>
      <c r="S275" s="19"/>
      <c r="T275" s="65"/>
      <c r="U275" s="64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40" t="s">
        <v>273</v>
      </c>
      <c r="AU275" s="140" t="s">
        <v>83</v>
      </c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21"/>
    </row>
    <row r="276" spans="1:70" ht="13.15" customHeight="1" x14ac:dyDescent="0.35">
      <c r="A276" s="22"/>
      <c r="B276" s="26"/>
      <c r="C276" s="59"/>
      <c r="D276" s="209" t="s">
        <v>280</v>
      </c>
      <c r="E276" s="233"/>
      <c r="F276" s="210" t="s">
        <v>1344</v>
      </c>
      <c r="G276" s="59"/>
      <c r="H276" s="211">
        <v>4.4800000000000004</v>
      </c>
      <c r="I276" s="116"/>
      <c r="J276" s="59"/>
      <c r="K276" s="117"/>
      <c r="L276" s="61"/>
      <c r="M276" s="169"/>
      <c r="N276" s="19"/>
      <c r="O276" s="19"/>
      <c r="P276" s="19"/>
      <c r="Q276" s="19"/>
      <c r="R276" s="19"/>
      <c r="S276" s="19"/>
      <c r="T276" s="65"/>
      <c r="U276" s="64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212" t="s">
        <v>280</v>
      </c>
      <c r="AU276" s="212" t="s">
        <v>83</v>
      </c>
      <c r="AV276" s="55" t="s">
        <v>83</v>
      </c>
      <c r="AW276" s="55" t="s">
        <v>37</v>
      </c>
      <c r="AX276" s="55" t="s">
        <v>81</v>
      </c>
      <c r="AY276" s="212" t="s">
        <v>163</v>
      </c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21"/>
    </row>
    <row r="277" spans="1:70" ht="25.5" customHeight="1" x14ac:dyDescent="0.3">
      <c r="A277" s="22"/>
      <c r="B277" s="61"/>
      <c r="C277" s="195" t="s">
        <v>1006</v>
      </c>
      <c r="D277" s="195" t="s">
        <v>271</v>
      </c>
      <c r="E277" s="196" t="s">
        <v>1345</v>
      </c>
      <c r="F277" s="196" t="s">
        <v>2537</v>
      </c>
      <c r="G277" s="197" t="s">
        <v>344</v>
      </c>
      <c r="H277" s="198">
        <v>1</v>
      </c>
      <c r="I277" s="199"/>
      <c r="J277" s="200">
        <f>ROUND(I277*H277,2)</f>
        <v>0</v>
      </c>
      <c r="K277" s="225"/>
      <c r="L277" s="202"/>
      <c r="M277" s="203"/>
      <c r="N277" s="204" t="s">
        <v>44</v>
      </c>
      <c r="O277" s="19"/>
      <c r="P277" s="179">
        <f>O277*H277</f>
        <v>0</v>
      </c>
      <c r="Q277" s="179">
        <v>0</v>
      </c>
      <c r="R277" s="179">
        <f>Q277*H277</f>
        <v>0</v>
      </c>
      <c r="S277" s="179">
        <v>0</v>
      </c>
      <c r="T277" s="180">
        <f>S277*H277</f>
        <v>0</v>
      </c>
      <c r="U277" s="64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40" t="s">
        <v>325</v>
      </c>
      <c r="AS277" s="19"/>
      <c r="AT277" s="140" t="s">
        <v>271</v>
      </c>
      <c r="AU277" s="140" t="s">
        <v>83</v>
      </c>
      <c r="AV277" s="19"/>
      <c r="AW277" s="19"/>
      <c r="AX277" s="19"/>
      <c r="AY277" s="140" t="s">
        <v>163</v>
      </c>
      <c r="AZ277" s="19"/>
      <c r="BA277" s="19"/>
      <c r="BB277" s="19"/>
      <c r="BC277" s="19"/>
      <c r="BD277" s="19"/>
      <c r="BE277" s="181">
        <f>IF(N277="základní",J277,0)</f>
        <v>0</v>
      </c>
      <c r="BF277" s="181">
        <f>IF(N277="snížená",J277,0)</f>
        <v>0</v>
      </c>
      <c r="BG277" s="181">
        <f>IF(N277="zákl. přenesená",J277,0)</f>
        <v>0</v>
      </c>
      <c r="BH277" s="181">
        <f>IF(N277="sníž. přenesená",J277,0)</f>
        <v>0</v>
      </c>
      <c r="BI277" s="181">
        <f>IF(N277="nulová",J277,0)</f>
        <v>0</v>
      </c>
      <c r="BJ277" s="140" t="s">
        <v>81</v>
      </c>
      <c r="BK277" s="181">
        <f>ROUND(I277*H277,2)</f>
        <v>0</v>
      </c>
      <c r="BL277" s="140" t="s">
        <v>233</v>
      </c>
      <c r="BM277" s="140" t="s">
        <v>1346</v>
      </c>
      <c r="BN277" s="19"/>
      <c r="BO277" s="19"/>
      <c r="BP277" s="19"/>
      <c r="BQ277" s="19"/>
      <c r="BR277" s="21"/>
    </row>
    <row r="278" spans="1:70" ht="135" customHeight="1" x14ac:dyDescent="0.35">
      <c r="A278" s="22"/>
      <c r="B278" s="26"/>
      <c r="C278" s="144"/>
      <c r="D278" s="207" t="s">
        <v>273</v>
      </c>
      <c r="E278" s="144"/>
      <c r="F278" s="208" t="s">
        <v>2643</v>
      </c>
      <c r="G278" s="144"/>
      <c r="H278" s="144"/>
      <c r="I278" s="145"/>
      <c r="J278" s="144"/>
      <c r="K278" s="184"/>
      <c r="L278" s="61"/>
      <c r="M278" s="185"/>
      <c r="N278" s="19"/>
      <c r="O278" s="19"/>
      <c r="P278" s="19"/>
      <c r="Q278" s="19"/>
      <c r="R278" s="19"/>
      <c r="S278" s="19"/>
      <c r="T278" s="65"/>
      <c r="U278" s="64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40" t="s">
        <v>273</v>
      </c>
      <c r="AU278" s="140" t="s">
        <v>83</v>
      </c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21"/>
    </row>
    <row r="279" spans="1:70" ht="16.5" customHeight="1" x14ac:dyDescent="0.3">
      <c r="A279" s="22"/>
      <c r="B279" s="61"/>
      <c r="C279" s="170" t="s">
        <v>1011</v>
      </c>
      <c r="D279" s="170" t="s">
        <v>166</v>
      </c>
      <c r="E279" s="171" t="s">
        <v>1347</v>
      </c>
      <c r="F279" s="344" t="s">
        <v>2531</v>
      </c>
      <c r="G279" s="172" t="s">
        <v>269</v>
      </c>
      <c r="H279" s="173">
        <v>9.9700000000000006</v>
      </c>
      <c r="I279" s="174"/>
      <c r="J279" s="175">
        <f>ROUND(I279*H279,2)</f>
        <v>0</v>
      </c>
      <c r="K279" s="194"/>
      <c r="L279" s="61"/>
      <c r="M279" s="177"/>
      <c r="N279" s="178" t="s">
        <v>44</v>
      </c>
      <c r="O279" s="19"/>
      <c r="P279" s="179">
        <f>O279*H279</f>
        <v>0</v>
      </c>
      <c r="Q279" s="179">
        <v>0</v>
      </c>
      <c r="R279" s="179">
        <f>Q279*H279</f>
        <v>0</v>
      </c>
      <c r="S279" s="179">
        <v>0</v>
      </c>
      <c r="T279" s="180">
        <f>S279*H279</f>
        <v>0</v>
      </c>
      <c r="U279" s="64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40" t="s">
        <v>233</v>
      </c>
      <c r="AS279" s="19"/>
      <c r="AT279" s="140" t="s">
        <v>166</v>
      </c>
      <c r="AU279" s="140" t="s">
        <v>83</v>
      </c>
      <c r="AV279" s="19"/>
      <c r="AW279" s="19"/>
      <c r="AX279" s="19"/>
      <c r="AY279" s="140" t="s">
        <v>163</v>
      </c>
      <c r="AZ279" s="19"/>
      <c r="BA279" s="19"/>
      <c r="BB279" s="19"/>
      <c r="BC279" s="19"/>
      <c r="BD279" s="19"/>
      <c r="BE279" s="181">
        <f>IF(N279="základní",J279,0)</f>
        <v>0</v>
      </c>
      <c r="BF279" s="181">
        <f>IF(N279="snížená",J279,0)</f>
        <v>0</v>
      </c>
      <c r="BG279" s="181">
        <f>IF(N279="zákl. přenesená",J279,0)</f>
        <v>0</v>
      </c>
      <c r="BH279" s="181">
        <f>IF(N279="sníž. přenesená",J279,0)</f>
        <v>0</v>
      </c>
      <c r="BI279" s="181">
        <f>IF(N279="nulová",J279,0)</f>
        <v>0</v>
      </c>
      <c r="BJ279" s="140" t="s">
        <v>81</v>
      </c>
      <c r="BK279" s="181">
        <f>ROUND(I279*H279,2)</f>
        <v>0</v>
      </c>
      <c r="BL279" s="140" t="s">
        <v>233</v>
      </c>
      <c r="BM279" s="140" t="s">
        <v>1348</v>
      </c>
      <c r="BN279" s="19"/>
      <c r="BO279" s="19"/>
      <c r="BP279" s="19"/>
      <c r="BQ279" s="19"/>
      <c r="BR279" s="21"/>
    </row>
    <row r="280" spans="1:70" ht="121.5" customHeight="1" x14ac:dyDescent="0.35">
      <c r="A280" s="22"/>
      <c r="B280" s="26"/>
      <c r="C280" s="62"/>
      <c r="D280" s="205" t="s">
        <v>273</v>
      </c>
      <c r="E280" s="62"/>
      <c r="F280" s="206" t="s">
        <v>1319</v>
      </c>
      <c r="G280" s="62"/>
      <c r="H280" s="62"/>
      <c r="I280" s="118"/>
      <c r="J280" s="62"/>
      <c r="K280" s="119"/>
      <c r="L280" s="61"/>
      <c r="M280" s="75"/>
      <c r="N280" s="19"/>
      <c r="O280" s="19"/>
      <c r="P280" s="19"/>
      <c r="Q280" s="19"/>
      <c r="R280" s="19"/>
      <c r="S280" s="19"/>
      <c r="T280" s="65"/>
      <c r="U280" s="64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40" t="s">
        <v>273</v>
      </c>
      <c r="AU280" s="140" t="s">
        <v>83</v>
      </c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21"/>
    </row>
    <row r="281" spans="1:70" ht="13.15" customHeight="1" x14ac:dyDescent="0.35">
      <c r="A281" s="22"/>
      <c r="B281" s="26"/>
      <c r="C281" s="59"/>
      <c r="D281" s="209" t="s">
        <v>280</v>
      </c>
      <c r="E281" s="233"/>
      <c r="F281" s="210" t="s">
        <v>1349</v>
      </c>
      <c r="G281" s="59"/>
      <c r="H281" s="211">
        <v>9.9700000000000006</v>
      </c>
      <c r="I281" s="116"/>
      <c r="J281" s="59"/>
      <c r="K281" s="117"/>
      <c r="L281" s="61"/>
      <c r="M281" s="169"/>
      <c r="N281" s="19"/>
      <c r="O281" s="19"/>
      <c r="P281" s="19"/>
      <c r="Q281" s="19"/>
      <c r="R281" s="19"/>
      <c r="S281" s="19"/>
      <c r="T281" s="65"/>
      <c r="U281" s="64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212" t="s">
        <v>280</v>
      </c>
      <c r="AU281" s="212" t="s">
        <v>83</v>
      </c>
      <c r="AV281" s="55" t="s">
        <v>83</v>
      </c>
      <c r="AW281" s="55" t="s">
        <v>37</v>
      </c>
      <c r="AX281" s="55" t="s">
        <v>81</v>
      </c>
      <c r="AY281" s="212" t="s">
        <v>163</v>
      </c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21"/>
    </row>
    <row r="282" spans="1:70" ht="25.5" customHeight="1" x14ac:dyDescent="0.3">
      <c r="A282" s="22"/>
      <c r="B282" s="61"/>
      <c r="C282" s="195" t="s">
        <v>1017</v>
      </c>
      <c r="D282" s="195" t="s">
        <v>271</v>
      </c>
      <c r="E282" s="196" t="s">
        <v>1350</v>
      </c>
      <c r="F282" s="196" t="s">
        <v>2538</v>
      </c>
      <c r="G282" s="197" t="s">
        <v>344</v>
      </c>
      <c r="H282" s="198">
        <v>1</v>
      </c>
      <c r="I282" s="199"/>
      <c r="J282" s="200">
        <f>ROUND(I282*H282,2)</f>
        <v>0</v>
      </c>
      <c r="K282" s="225"/>
      <c r="L282" s="202"/>
      <c r="M282" s="203"/>
      <c r="N282" s="204" t="s">
        <v>44</v>
      </c>
      <c r="O282" s="19"/>
      <c r="P282" s="179">
        <f>O282*H282</f>
        <v>0</v>
      </c>
      <c r="Q282" s="179">
        <v>0</v>
      </c>
      <c r="R282" s="179">
        <f>Q282*H282</f>
        <v>0</v>
      </c>
      <c r="S282" s="179">
        <v>0</v>
      </c>
      <c r="T282" s="180">
        <f>S282*H282</f>
        <v>0</v>
      </c>
      <c r="U282" s="64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40" t="s">
        <v>325</v>
      </c>
      <c r="AS282" s="19"/>
      <c r="AT282" s="140" t="s">
        <v>271</v>
      </c>
      <c r="AU282" s="140" t="s">
        <v>83</v>
      </c>
      <c r="AV282" s="19"/>
      <c r="AW282" s="19"/>
      <c r="AX282" s="19"/>
      <c r="AY282" s="140" t="s">
        <v>163</v>
      </c>
      <c r="AZ282" s="19"/>
      <c r="BA282" s="19"/>
      <c r="BB282" s="19"/>
      <c r="BC282" s="19"/>
      <c r="BD282" s="19"/>
      <c r="BE282" s="181">
        <f>IF(N282="základní",J282,0)</f>
        <v>0</v>
      </c>
      <c r="BF282" s="181">
        <f>IF(N282="snížená",J282,0)</f>
        <v>0</v>
      </c>
      <c r="BG282" s="181">
        <f>IF(N282="zákl. přenesená",J282,0)</f>
        <v>0</v>
      </c>
      <c r="BH282" s="181">
        <f>IF(N282="sníž. přenesená",J282,0)</f>
        <v>0</v>
      </c>
      <c r="BI282" s="181">
        <f>IF(N282="nulová",J282,0)</f>
        <v>0</v>
      </c>
      <c r="BJ282" s="140" t="s">
        <v>81</v>
      </c>
      <c r="BK282" s="181">
        <f>ROUND(I282*H282,2)</f>
        <v>0</v>
      </c>
      <c r="BL282" s="140" t="s">
        <v>233</v>
      </c>
      <c r="BM282" s="140" t="s">
        <v>1351</v>
      </c>
      <c r="BN282" s="19"/>
      <c r="BO282" s="19"/>
      <c r="BP282" s="19"/>
      <c r="BQ282" s="19"/>
      <c r="BR282" s="21"/>
    </row>
    <row r="283" spans="1:70" ht="135" customHeight="1" x14ac:dyDescent="0.35">
      <c r="A283" s="22"/>
      <c r="B283" s="26"/>
      <c r="C283" s="144"/>
      <c r="D283" s="207" t="s">
        <v>273</v>
      </c>
      <c r="E283" s="144"/>
      <c r="F283" s="208" t="s">
        <v>2644</v>
      </c>
      <c r="G283" s="144"/>
      <c r="H283" s="144"/>
      <c r="I283" s="145"/>
      <c r="J283" s="144"/>
      <c r="K283" s="184"/>
      <c r="L283" s="61"/>
      <c r="M283" s="185"/>
      <c r="N283" s="19"/>
      <c r="O283" s="19"/>
      <c r="P283" s="19"/>
      <c r="Q283" s="19"/>
      <c r="R283" s="19"/>
      <c r="S283" s="19"/>
      <c r="T283" s="65"/>
      <c r="U283" s="64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40" t="s">
        <v>273</v>
      </c>
      <c r="AU283" s="140" t="s">
        <v>83</v>
      </c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21"/>
    </row>
    <row r="284" spans="1:70" ht="16.5" customHeight="1" x14ac:dyDescent="0.3">
      <c r="A284" s="22"/>
      <c r="B284" s="61"/>
      <c r="C284" s="170" t="s">
        <v>1021</v>
      </c>
      <c r="D284" s="170" t="s">
        <v>166</v>
      </c>
      <c r="E284" s="171" t="s">
        <v>1352</v>
      </c>
      <c r="F284" s="344" t="s">
        <v>2531</v>
      </c>
      <c r="G284" s="172" t="s">
        <v>269</v>
      </c>
      <c r="H284" s="173">
        <v>6.1429999999999998</v>
      </c>
      <c r="I284" s="174"/>
      <c r="J284" s="175">
        <f>ROUND(I284*H284,2)</f>
        <v>0</v>
      </c>
      <c r="K284" s="194"/>
      <c r="L284" s="61"/>
      <c r="M284" s="177"/>
      <c r="N284" s="178" t="s">
        <v>44</v>
      </c>
      <c r="O284" s="19"/>
      <c r="P284" s="179">
        <f>O284*H284</f>
        <v>0</v>
      </c>
      <c r="Q284" s="179">
        <v>0</v>
      </c>
      <c r="R284" s="179">
        <f>Q284*H284</f>
        <v>0</v>
      </c>
      <c r="S284" s="179">
        <v>0</v>
      </c>
      <c r="T284" s="180">
        <f>S284*H284</f>
        <v>0</v>
      </c>
      <c r="U284" s="64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40" t="s">
        <v>233</v>
      </c>
      <c r="AS284" s="19"/>
      <c r="AT284" s="140" t="s">
        <v>166</v>
      </c>
      <c r="AU284" s="140" t="s">
        <v>83</v>
      </c>
      <c r="AV284" s="19"/>
      <c r="AW284" s="19"/>
      <c r="AX284" s="19"/>
      <c r="AY284" s="140" t="s">
        <v>163</v>
      </c>
      <c r="AZ284" s="19"/>
      <c r="BA284" s="19"/>
      <c r="BB284" s="19"/>
      <c r="BC284" s="19"/>
      <c r="BD284" s="19"/>
      <c r="BE284" s="181">
        <f>IF(N284="základní",J284,0)</f>
        <v>0</v>
      </c>
      <c r="BF284" s="181">
        <f>IF(N284="snížená",J284,0)</f>
        <v>0</v>
      </c>
      <c r="BG284" s="181">
        <f>IF(N284="zákl. přenesená",J284,0)</f>
        <v>0</v>
      </c>
      <c r="BH284" s="181">
        <f>IF(N284="sníž. přenesená",J284,0)</f>
        <v>0</v>
      </c>
      <c r="BI284" s="181">
        <f>IF(N284="nulová",J284,0)</f>
        <v>0</v>
      </c>
      <c r="BJ284" s="140" t="s">
        <v>81</v>
      </c>
      <c r="BK284" s="181">
        <f>ROUND(I284*H284,2)</f>
        <v>0</v>
      </c>
      <c r="BL284" s="140" t="s">
        <v>233</v>
      </c>
      <c r="BM284" s="140" t="s">
        <v>1353</v>
      </c>
      <c r="BN284" s="19"/>
      <c r="BO284" s="19"/>
      <c r="BP284" s="19"/>
      <c r="BQ284" s="19"/>
      <c r="BR284" s="21"/>
    </row>
    <row r="285" spans="1:70" ht="121.5" customHeight="1" x14ac:dyDescent="0.35">
      <c r="A285" s="22"/>
      <c r="B285" s="26"/>
      <c r="C285" s="62"/>
      <c r="D285" s="205" t="s">
        <v>273</v>
      </c>
      <c r="E285" s="62"/>
      <c r="F285" s="206" t="s">
        <v>1319</v>
      </c>
      <c r="G285" s="62"/>
      <c r="H285" s="62"/>
      <c r="I285" s="118"/>
      <c r="J285" s="62"/>
      <c r="K285" s="119"/>
      <c r="L285" s="61"/>
      <c r="M285" s="75"/>
      <c r="N285" s="19"/>
      <c r="O285" s="19"/>
      <c r="P285" s="19"/>
      <c r="Q285" s="19"/>
      <c r="R285" s="19"/>
      <c r="S285" s="19"/>
      <c r="T285" s="65"/>
      <c r="U285" s="64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40" t="s">
        <v>273</v>
      </c>
      <c r="AU285" s="140" t="s">
        <v>83</v>
      </c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21"/>
    </row>
    <row r="286" spans="1:70" ht="13.15" customHeight="1" x14ac:dyDescent="0.35">
      <c r="A286" s="22"/>
      <c r="B286" s="26"/>
      <c r="C286" s="59"/>
      <c r="D286" s="209" t="s">
        <v>280</v>
      </c>
      <c r="E286" s="233"/>
      <c r="F286" s="210" t="s">
        <v>1354</v>
      </c>
      <c r="G286" s="59"/>
      <c r="H286" s="211">
        <v>6.1429999999999998</v>
      </c>
      <c r="I286" s="116"/>
      <c r="J286" s="59"/>
      <c r="K286" s="117"/>
      <c r="L286" s="61"/>
      <c r="M286" s="169"/>
      <c r="N286" s="19"/>
      <c r="O286" s="19"/>
      <c r="P286" s="19"/>
      <c r="Q286" s="19"/>
      <c r="R286" s="19"/>
      <c r="S286" s="19"/>
      <c r="T286" s="65"/>
      <c r="U286" s="64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212" t="s">
        <v>280</v>
      </c>
      <c r="AU286" s="212" t="s">
        <v>83</v>
      </c>
      <c r="AV286" s="55" t="s">
        <v>83</v>
      </c>
      <c r="AW286" s="55" t="s">
        <v>37</v>
      </c>
      <c r="AX286" s="55" t="s">
        <v>81</v>
      </c>
      <c r="AY286" s="212" t="s">
        <v>163</v>
      </c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21"/>
    </row>
    <row r="287" spans="1:70" ht="25.5" customHeight="1" x14ac:dyDescent="0.3">
      <c r="A287" s="22"/>
      <c r="B287" s="61"/>
      <c r="C287" s="195" t="s">
        <v>1026</v>
      </c>
      <c r="D287" s="195" t="s">
        <v>271</v>
      </c>
      <c r="E287" s="196" t="s">
        <v>1355</v>
      </c>
      <c r="F287" s="196" t="s">
        <v>2539</v>
      </c>
      <c r="G287" s="197" t="s">
        <v>344</v>
      </c>
      <c r="H287" s="198">
        <v>1</v>
      </c>
      <c r="I287" s="199"/>
      <c r="J287" s="200">
        <f>ROUND(I287*H287,2)</f>
        <v>0</v>
      </c>
      <c r="K287" s="225"/>
      <c r="L287" s="202"/>
      <c r="M287" s="203"/>
      <c r="N287" s="204" t="s">
        <v>44</v>
      </c>
      <c r="O287" s="19"/>
      <c r="P287" s="179">
        <f>O287*H287</f>
        <v>0</v>
      </c>
      <c r="Q287" s="179">
        <v>0</v>
      </c>
      <c r="R287" s="179">
        <f>Q287*H287</f>
        <v>0</v>
      </c>
      <c r="S287" s="179">
        <v>0</v>
      </c>
      <c r="T287" s="180">
        <f>S287*H287</f>
        <v>0</v>
      </c>
      <c r="U287" s="64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40" t="s">
        <v>325</v>
      </c>
      <c r="AS287" s="19"/>
      <c r="AT287" s="140" t="s">
        <v>271</v>
      </c>
      <c r="AU287" s="140" t="s">
        <v>83</v>
      </c>
      <c r="AV287" s="19"/>
      <c r="AW287" s="19"/>
      <c r="AX287" s="19"/>
      <c r="AY287" s="140" t="s">
        <v>163</v>
      </c>
      <c r="AZ287" s="19"/>
      <c r="BA287" s="19"/>
      <c r="BB287" s="19"/>
      <c r="BC287" s="19"/>
      <c r="BD287" s="19"/>
      <c r="BE287" s="181">
        <f>IF(N287="základní",J287,0)</f>
        <v>0</v>
      </c>
      <c r="BF287" s="181">
        <f>IF(N287="snížená",J287,0)</f>
        <v>0</v>
      </c>
      <c r="BG287" s="181">
        <f>IF(N287="zákl. přenesená",J287,0)</f>
        <v>0</v>
      </c>
      <c r="BH287" s="181">
        <f>IF(N287="sníž. přenesená",J287,0)</f>
        <v>0</v>
      </c>
      <c r="BI287" s="181">
        <f>IF(N287="nulová",J287,0)</f>
        <v>0</v>
      </c>
      <c r="BJ287" s="140" t="s">
        <v>81</v>
      </c>
      <c r="BK287" s="181">
        <f>ROUND(I287*H287,2)</f>
        <v>0</v>
      </c>
      <c r="BL287" s="140" t="s">
        <v>233</v>
      </c>
      <c r="BM287" s="140" t="s">
        <v>1356</v>
      </c>
      <c r="BN287" s="19"/>
      <c r="BO287" s="19"/>
      <c r="BP287" s="19"/>
      <c r="BQ287" s="19"/>
      <c r="BR287" s="21"/>
    </row>
    <row r="288" spans="1:70" ht="135" customHeight="1" x14ac:dyDescent="0.35">
      <c r="A288" s="22"/>
      <c r="B288" s="26"/>
      <c r="C288" s="62"/>
      <c r="D288" s="205" t="s">
        <v>273</v>
      </c>
      <c r="E288" s="62"/>
      <c r="F288" s="206" t="s">
        <v>2645</v>
      </c>
      <c r="G288" s="62"/>
      <c r="H288" s="62"/>
      <c r="I288" s="118"/>
      <c r="J288" s="62"/>
      <c r="K288" s="119"/>
      <c r="L288" s="61"/>
      <c r="M288" s="75"/>
      <c r="N288" s="19"/>
      <c r="O288" s="19"/>
      <c r="P288" s="19"/>
      <c r="Q288" s="19"/>
      <c r="R288" s="19"/>
      <c r="S288" s="19"/>
      <c r="T288" s="65"/>
      <c r="U288" s="64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40" t="s">
        <v>273</v>
      </c>
      <c r="AU288" s="140" t="s">
        <v>83</v>
      </c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21"/>
    </row>
    <row r="289" spans="1:70" ht="29.85" customHeight="1" x14ac:dyDescent="0.3">
      <c r="A289" s="22"/>
      <c r="B289" s="26"/>
      <c r="C289" s="59"/>
      <c r="D289" s="166" t="s">
        <v>72</v>
      </c>
      <c r="E289" s="167" t="s">
        <v>1357</v>
      </c>
      <c r="F289" s="167" t="s">
        <v>1358</v>
      </c>
      <c r="G289" s="59"/>
      <c r="H289" s="59"/>
      <c r="I289" s="116"/>
      <c r="J289" s="168">
        <f>BK289</f>
        <v>0</v>
      </c>
      <c r="K289" s="117"/>
      <c r="L289" s="61"/>
      <c r="M289" s="169"/>
      <c r="N289" s="19"/>
      <c r="O289" s="19"/>
      <c r="P289" s="162">
        <f>SUM(P290:P333)</f>
        <v>0</v>
      </c>
      <c r="Q289" s="19"/>
      <c r="R289" s="162">
        <f>SUM(R290:R333)</f>
        <v>0</v>
      </c>
      <c r="S289" s="19"/>
      <c r="T289" s="163">
        <f>SUM(T290:T333)</f>
        <v>0</v>
      </c>
      <c r="U289" s="64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59" t="s">
        <v>83</v>
      </c>
      <c r="AS289" s="19"/>
      <c r="AT289" s="164" t="s">
        <v>72</v>
      </c>
      <c r="AU289" s="164" t="s">
        <v>81</v>
      </c>
      <c r="AV289" s="19"/>
      <c r="AW289" s="19"/>
      <c r="AX289" s="19"/>
      <c r="AY289" s="159" t="s">
        <v>163</v>
      </c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65">
        <f>SUM(BK290:BK333)</f>
        <v>0</v>
      </c>
      <c r="BL289" s="19"/>
      <c r="BM289" s="19"/>
      <c r="BN289" s="19"/>
      <c r="BO289" s="19"/>
      <c r="BP289" s="19"/>
      <c r="BQ289" s="19"/>
      <c r="BR289" s="21"/>
    </row>
    <row r="290" spans="1:70" ht="25.5" customHeight="1" x14ac:dyDescent="0.3">
      <c r="A290" s="22"/>
      <c r="B290" s="61"/>
      <c r="C290" s="170" t="s">
        <v>1030</v>
      </c>
      <c r="D290" s="170" t="s">
        <v>166</v>
      </c>
      <c r="E290" s="171" t="s">
        <v>1359</v>
      </c>
      <c r="F290" s="171" t="s">
        <v>1360</v>
      </c>
      <c r="G290" s="172" t="s">
        <v>344</v>
      </c>
      <c r="H290" s="173">
        <v>1</v>
      </c>
      <c r="I290" s="174"/>
      <c r="J290" s="175">
        <f>ROUND(I290*H290,2)</f>
        <v>0</v>
      </c>
      <c r="K290" s="194"/>
      <c r="L290" s="61"/>
      <c r="M290" s="177"/>
      <c r="N290" s="178" t="s">
        <v>44</v>
      </c>
      <c r="O290" s="19"/>
      <c r="P290" s="179">
        <f>O290*H290</f>
        <v>0</v>
      </c>
      <c r="Q290" s="179">
        <v>0</v>
      </c>
      <c r="R290" s="179">
        <f>Q290*H290</f>
        <v>0</v>
      </c>
      <c r="S290" s="179">
        <v>0</v>
      </c>
      <c r="T290" s="180">
        <f>S290*H290</f>
        <v>0</v>
      </c>
      <c r="U290" s="64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40" t="s">
        <v>233</v>
      </c>
      <c r="AS290" s="19"/>
      <c r="AT290" s="140" t="s">
        <v>166</v>
      </c>
      <c r="AU290" s="140" t="s">
        <v>83</v>
      </c>
      <c r="AV290" s="19"/>
      <c r="AW290" s="19"/>
      <c r="AX290" s="19"/>
      <c r="AY290" s="140" t="s">
        <v>163</v>
      </c>
      <c r="AZ290" s="19"/>
      <c r="BA290" s="19"/>
      <c r="BB290" s="19"/>
      <c r="BC290" s="19"/>
      <c r="BD290" s="19"/>
      <c r="BE290" s="181">
        <f>IF(N290="základní",J290,0)</f>
        <v>0</v>
      </c>
      <c r="BF290" s="181">
        <f>IF(N290="snížená",J290,0)</f>
        <v>0</v>
      </c>
      <c r="BG290" s="181">
        <f>IF(N290="zákl. přenesená",J290,0)</f>
        <v>0</v>
      </c>
      <c r="BH290" s="181">
        <f>IF(N290="sníž. přenesená",J290,0)</f>
        <v>0</v>
      </c>
      <c r="BI290" s="181">
        <f>IF(N290="nulová",J290,0)</f>
        <v>0</v>
      </c>
      <c r="BJ290" s="140" t="s">
        <v>81</v>
      </c>
      <c r="BK290" s="181">
        <f>ROUND(I290*H290,2)</f>
        <v>0</v>
      </c>
      <c r="BL290" s="140" t="s">
        <v>233</v>
      </c>
      <c r="BM290" s="140" t="s">
        <v>1361</v>
      </c>
      <c r="BN290" s="19"/>
      <c r="BO290" s="19"/>
      <c r="BP290" s="19"/>
      <c r="BQ290" s="19"/>
      <c r="BR290" s="21"/>
    </row>
    <row r="291" spans="1:70" ht="108" customHeight="1" x14ac:dyDescent="0.35">
      <c r="A291" s="22"/>
      <c r="B291" s="26"/>
      <c r="C291" s="144"/>
      <c r="D291" s="207" t="s">
        <v>273</v>
      </c>
      <c r="E291" s="144"/>
      <c r="F291" s="208" t="s">
        <v>1362</v>
      </c>
      <c r="G291" s="144"/>
      <c r="H291" s="144"/>
      <c r="I291" s="145"/>
      <c r="J291" s="144"/>
      <c r="K291" s="184"/>
      <c r="L291" s="61"/>
      <c r="M291" s="185"/>
      <c r="N291" s="19"/>
      <c r="O291" s="19"/>
      <c r="P291" s="19"/>
      <c r="Q291" s="19"/>
      <c r="R291" s="19"/>
      <c r="S291" s="19"/>
      <c r="T291" s="65"/>
      <c r="U291" s="64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40" t="s">
        <v>273</v>
      </c>
      <c r="AU291" s="140" t="s">
        <v>83</v>
      </c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21"/>
    </row>
    <row r="292" spans="1:70" ht="25.5" customHeight="1" x14ac:dyDescent="0.3">
      <c r="A292" s="22"/>
      <c r="B292" s="61"/>
      <c r="C292" s="195" t="s">
        <v>1035</v>
      </c>
      <c r="D292" s="195" t="s">
        <v>271</v>
      </c>
      <c r="E292" s="196" t="s">
        <v>1363</v>
      </c>
      <c r="F292" s="196" t="s">
        <v>1364</v>
      </c>
      <c r="G292" s="197" t="s">
        <v>344</v>
      </c>
      <c r="H292" s="198">
        <v>1</v>
      </c>
      <c r="I292" s="199"/>
      <c r="J292" s="200">
        <f>ROUND(I292*H292,2)</f>
        <v>0</v>
      </c>
      <c r="K292" s="225"/>
      <c r="L292" s="202"/>
      <c r="M292" s="203"/>
      <c r="N292" s="204" t="s">
        <v>44</v>
      </c>
      <c r="O292" s="19"/>
      <c r="P292" s="179">
        <f>O292*H292</f>
        <v>0</v>
      </c>
      <c r="Q292" s="179">
        <v>0</v>
      </c>
      <c r="R292" s="179">
        <f>Q292*H292</f>
        <v>0</v>
      </c>
      <c r="S292" s="179">
        <v>0</v>
      </c>
      <c r="T292" s="180">
        <f>S292*H292</f>
        <v>0</v>
      </c>
      <c r="U292" s="64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40" t="s">
        <v>325</v>
      </c>
      <c r="AS292" s="19"/>
      <c r="AT292" s="140" t="s">
        <v>271</v>
      </c>
      <c r="AU292" s="140" t="s">
        <v>83</v>
      </c>
      <c r="AV292" s="19"/>
      <c r="AW292" s="19"/>
      <c r="AX292" s="19"/>
      <c r="AY292" s="140" t="s">
        <v>163</v>
      </c>
      <c r="AZ292" s="19"/>
      <c r="BA292" s="19"/>
      <c r="BB292" s="19"/>
      <c r="BC292" s="19"/>
      <c r="BD292" s="19"/>
      <c r="BE292" s="181">
        <f>IF(N292="základní",J292,0)</f>
        <v>0</v>
      </c>
      <c r="BF292" s="181">
        <f>IF(N292="snížená",J292,0)</f>
        <v>0</v>
      </c>
      <c r="BG292" s="181">
        <f>IF(N292="zákl. přenesená",J292,0)</f>
        <v>0</v>
      </c>
      <c r="BH292" s="181">
        <f>IF(N292="sníž. přenesená",J292,0)</f>
        <v>0</v>
      </c>
      <c r="BI292" s="181">
        <f>IF(N292="nulová",J292,0)</f>
        <v>0</v>
      </c>
      <c r="BJ292" s="140" t="s">
        <v>81</v>
      </c>
      <c r="BK292" s="181">
        <f>ROUND(I292*H292,2)</f>
        <v>0</v>
      </c>
      <c r="BL292" s="140" t="s">
        <v>233</v>
      </c>
      <c r="BM292" s="140" t="s">
        <v>1365</v>
      </c>
      <c r="BN292" s="19"/>
      <c r="BO292" s="19"/>
      <c r="BP292" s="19"/>
      <c r="BQ292" s="19"/>
      <c r="BR292" s="21"/>
    </row>
    <row r="293" spans="1:70" ht="135" customHeight="1" x14ac:dyDescent="0.35">
      <c r="A293" s="22"/>
      <c r="B293" s="26"/>
      <c r="C293" s="144"/>
      <c r="D293" s="207" t="s">
        <v>273</v>
      </c>
      <c r="E293" s="144"/>
      <c r="F293" s="208" t="s">
        <v>1366</v>
      </c>
      <c r="G293" s="144"/>
      <c r="H293" s="144"/>
      <c r="I293" s="145"/>
      <c r="J293" s="144"/>
      <c r="K293" s="184"/>
      <c r="L293" s="61"/>
      <c r="M293" s="185"/>
      <c r="N293" s="19"/>
      <c r="O293" s="19"/>
      <c r="P293" s="19"/>
      <c r="Q293" s="19"/>
      <c r="R293" s="19"/>
      <c r="S293" s="19"/>
      <c r="T293" s="65"/>
      <c r="U293" s="64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40" t="s">
        <v>273</v>
      </c>
      <c r="AU293" s="140" t="s">
        <v>83</v>
      </c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21"/>
    </row>
    <row r="294" spans="1:70" ht="25.5" customHeight="1" x14ac:dyDescent="0.3">
      <c r="A294" s="22"/>
      <c r="B294" s="61"/>
      <c r="C294" s="170" t="s">
        <v>1039</v>
      </c>
      <c r="D294" s="170" t="s">
        <v>166</v>
      </c>
      <c r="E294" s="171" t="s">
        <v>1367</v>
      </c>
      <c r="F294" s="171" t="s">
        <v>1368</v>
      </c>
      <c r="G294" s="172" t="s">
        <v>344</v>
      </c>
      <c r="H294" s="173">
        <v>1</v>
      </c>
      <c r="I294" s="174"/>
      <c r="J294" s="175">
        <f>ROUND(I294*H294,2)</f>
        <v>0</v>
      </c>
      <c r="K294" s="194"/>
      <c r="L294" s="61"/>
      <c r="M294" s="177"/>
      <c r="N294" s="178" t="s">
        <v>44</v>
      </c>
      <c r="O294" s="19"/>
      <c r="P294" s="179">
        <f>O294*H294</f>
        <v>0</v>
      </c>
      <c r="Q294" s="179">
        <v>0</v>
      </c>
      <c r="R294" s="179">
        <f>Q294*H294</f>
        <v>0</v>
      </c>
      <c r="S294" s="179">
        <v>0</v>
      </c>
      <c r="T294" s="180">
        <f>S294*H294</f>
        <v>0</v>
      </c>
      <c r="U294" s="64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40" t="s">
        <v>233</v>
      </c>
      <c r="AS294" s="19"/>
      <c r="AT294" s="140" t="s">
        <v>166</v>
      </c>
      <c r="AU294" s="140" t="s">
        <v>83</v>
      </c>
      <c r="AV294" s="19"/>
      <c r="AW294" s="19"/>
      <c r="AX294" s="19"/>
      <c r="AY294" s="140" t="s">
        <v>163</v>
      </c>
      <c r="AZ294" s="19"/>
      <c r="BA294" s="19"/>
      <c r="BB294" s="19"/>
      <c r="BC294" s="19"/>
      <c r="BD294" s="19"/>
      <c r="BE294" s="181">
        <f>IF(N294="základní",J294,0)</f>
        <v>0</v>
      </c>
      <c r="BF294" s="181">
        <f>IF(N294="snížená",J294,0)</f>
        <v>0</v>
      </c>
      <c r="BG294" s="181">
        <f>IF(N294="zákl. přenesená",J294,0)</f>
        <v>0</v>
      </c>
      <c r="BH294" s="181">
        <f>IF(N294="sníž. přenesená",J294,0)</f>
        <v>0</v>
      </c>
      <c r="BI294" s="181">
        <f>IF(N294="nulová",J294,0)</f>
        <v>0</v>
      </c>
      <c r="BJ294" s="140" t="s">
        <v>81</v>
      </c>
      <c r="BK294" s="181">
        <f>ROUND(I294*H294,2)</f>
        <v>0</v>
      </c>
      <c r="BL294" s="140" t="s">
        <v>233</v>
      </c>
      <c r="BM294" s="140" t="s">
        <v>1369</v>
      </c>
      <c r="BN294" s="19"/>
      <c r="BO294" s="19"/>
      <c r="BP294" s="19"/>
      <c r="BQ294" s="19"/>
      <c r="BR294" s="21"/>
    </row>
    <row r="295" spans="1:70" ht="108" customHeight="1" x14ac:dyDescent="0.35">
      <c r="A295" s="22"/>
      <c r="B295" s="26"/>
      <c r="C295" s="144"/>
      <c r="D295" s="207" t="s">
        <v>273</v>
      </c>
      <c r="E295" s="144"/>
      <c r="F295" s="208" t="s">
        <v>1362</v>
      </c>
      <c r="G295" s="144"/>
      <c r="H295" s="144"/>
      <c r="I295" s="145"/>
      <c r="J295" s="144"/>
      <c r="K295" s="184"/>
      <c r="L295" s="61"/>
      <c r="M295" s="185"/>
      <c r="N295" s="19"/>
      <c r="O295" s="19"/>
      <c r="P295" s="19"/>
      <c r="Q295" s="19"/>
      <c r="R295" s="19"/>
      <c r="S295" s="19"/>
      <c r="T295" s="65"/>
      <c r="U295" s="64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40" t="s">
        <v>273</v>
      </c>
      <c r="AU295" s="140" t="s">
        <v>83</v>
      </c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21"/>
    </row>
    <row r="296" spans="1:70" ht="25.5" customHeight="1" x14ac:dyDescent="0.3">
      <c r="A296" s="22"/>
      <c r="B296" s="61"/>
      <c r="C296" s="195" t="s">
        <v>1042</v>
      </c>
      <c r="D296" s="195" t="s">
        <v>271</v>
      </c>
      <c r="E296" s="196" t="s">
        <v>1370</v>
      </c>
      <c r="F296" s="196" t="s">
        <v>1371</v>
      </c>
      <c r="G296" s="197" t="s">
        <v>344</v>
      </c>
      <c r="H296" s="198">
        <v>1</v>
      </c>
      <c r="I296" s="199"/>
      <c r="J296" s="200">
        <f>ROUND(I296*H296,2)</f>
        <v>0</v>
      </c>
      <c r="K296" s="225"/>
      <c r="L296" s="202"/>
      <c r="M296" s="203"/>
      <c r="N296" s="204" t="s">
        <v>44</v>
      </c>
      <c r="O296" s="19"/>
      <c r="P296" s="179">
        <f>O296*H296</f>
        <v>0</v>
      </c>
      <c r="Q296" s="179">
        <v>0</v>
      </c>
      <c r="R296" s="179">
        <f>Q296*H296</f>
        <v>0</v>
      </c>
      <c r="S296" s="179">
        <v>0</v>
      </c>
      <c r="T296" s="180">
        <f>S296*H296</f>
        <v>0</v>
      </c>
      <c r="U296" s="64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40" t="s">
        <v>325</v>
      </c>
      <c r="AS296" s="19"/>
      <c r="AT296" s="140" t="s">
        <v>271</v>
      </c>
      <c r="AU296" s="140" t="s">
        <v>83</v>
      </c>
      <c r="AV296" s="19"/>
      <c r="AW296" s="19"/>
      <c r="AX296" s="19"/>
      <c r="AY296" s="140" t="s">
        <v>163</v>
      </c>
      <c r="AZ296" s="19"/>
      <c r="BA296" s="19"/>
      <c r="BB296" s="19"/>
      <c r="BC296" s="19"/>
      <c r="BD296" s="19"/>
      <c r="BE296" s="181">
        <f>IF(N296="základní",J296,0)</f>
        <v>0</v>
      </c>
      <c r="BF296" s="181">
        <f>IF(N296="snížená",J296,0)</f>
        <v>0</v>
      </c>
      <c r="BG296" s="181">
        <f>IF(N296="zákl. přenesená",J296,0)</f>
        <v>0</v>
      </c>
      <c r="BH296" s="181">
        <f>IF(N296="sníž. přenesená",J296,0)</f>
        <v>0</v>
      </c>
      <c r="BI296" s="181">
        <f>IF(N296="nulová",J296,0)</f>
        <v>0</v>
      </c>
      <c r="BJ296" s="140" t="s">
        <v>81</v>
      </c>
      <c r="BK296" s="181">
        <f>ROUND(I296*H296,2)</f>
        <v>0</v>
      </c>
      <c r="BL296" s="140" t="s">
        <v>233</v>
      </c>
      <c r="BM296" s="140" t="s">
        <v>1372</v>
      </c>
      <c r="BN296" s="19"/>
      <c r="BO296" s="19"/>
      <c r="BP296" s="19"/>
      <c r="BQ296" s="19"/>
      <c r="BR296" s="21"/>
    </row>
    <row r="297" spans="1:70" ht="121.5" customHeight="1" x14ac:dyDescent="0.35">
      <c r="A297" s="22"/>
      <c r="B297" s="26"/>
      <c r="C297" s="144"/>
      <c r="D297" s="207" t="s">
        <v>273</v>
      </c>
      <c r="E297" s="144"/>
      <c r="F297" s="208" t="s">
        <v>1373</v>
      </c>
      <c r="G297" s="144"/>
      <c r="H297" s="144"/>
      <c r="I297" s="145"/>
      <c r="J297" s="144"/>
      <c r="K297" s="184"/>
      <c r="L297" s="61"/>
      <c r="M297" s="185"/>
      <c r="N297" s="19"/>
      <c r="O297" s="19"/>
      <c r="P297" s="19"/>
      <c r="Q297" s="19"/>
      <c r="R297" s="19"/>
      <c r="S297" s="19"/>
      <c r="T297" s="65"/>
      <c r="U297" s="64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40" t="s">
        <v>273</v>
      </c>
      <c r="AU297" s="140" t="s">
        <v>83</v>
      </c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21"/>
    </row>
    <row r="298" spans="1:70" ht="25.5" customHeight="1" x14ac:dyDescent="0.3">
      <c r="A298" s="22"/>
      <c r="B298" s="61"/>
      <c r="C298" s="170" t="s">
        <v>1046</v>
      </c>
      <c r="D298" s="170" t="s">
        <v>166</v>
      </c>
      <c r="E298" s="171" t="s">
        <v>1374</v>
      </c>
      <c r="F298" s="171" t="s">
        <v>1375</v>
      </c>
      <c r="G298" s="172" t="s">
        <v>344</v>
      </c>
      <c r="H298" s="173">
        <v>1</v>
      </c>
      <c r="I298" s="174"/>
      <c r="J298" s="175">
        <f>ROUND(I298*H298,2)</f>
        <v>0</v>
      </c>
      <c r="K298" s="194"/>
      <c r="L298" s="61"/>
      <c r="M298" s="177"/>
      <c r="N298" s="178" t="s">
        <v>44</v>
      </c>
      <c r="O298" s="19"/>
      <c r="P298" s="179">
        <f>O298*H298</f>
        <v>0</v>
      </c>
      <c r="Q298" s="179">
        <v>0</v>
      </c>
      <c r="R298" s="179">
        <f>Q298*H298</f>
        <v>0</v>
      </c>
      <c r="S298" s="179">
        <v>0</v>
      </c>
      <c r="T298" s="180">
        <f>S298*H298</f>
        <v>0</v>
      </c>
      <c r="U298" s="64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40" t="s">
        <v>233</v>
      </c>
      <c r="AS298" s="19"/>
      <c r="AT298" s="140" t="s">
        <v>166</v>
      </c>
      <c r="AU298" s="140" t="s">
        <v>83</v>
      </c>
      <c r="AV298" s="19"/>
      <c r="AW298" s="19"/>
      <c r="AX298" s="19"/>
      <c r="AY298" s="140" t="s">
        <v>163</v>
      </c>
      <c r="AZ298" s="19"/>
      <c r="BA298" s="19"/>
      <c r="BB298" s="19"/>
      <c r="BC298" s="19"/>
      <c r="BD298" s="19"/>
      <c r="BE298" s="181">
        <f>IF(N298="základní",J298,0)</f>
        <v>0</v>
      </c>
      <c r="BF298" s="181">
        <f>IF(N298="snížená",J298,0)</f>
        <v>0</v>
      </c>
      <c r="BG298" s="181">
        <f>IF(N298="zákl. přenesená",J298,0)</f>
        <v>0</v>
      </c>
      <c r="BH298" s="181">
        <f>IF(N298="sníž. přenesená",J298,0)</f>
        <v>0</v>
      </c>
      <c r="BI298" s="181">
        <f>IF(N298="nulová",J298,0)</f>
        <v>0</v>
      </c>
      <c r="BJ298" s="140" t="s">
        <v>81</v>
      </c>
      <c r="BK298" s="181">
        <f>ROUND(I298*H298,2)</f>
        <v>0</v>
      </c>
      <c r="BL298" s="140" t="s">
        <v>233</v>
      </c>
      <c r="BM298" s="140" t="s">
        <v>1376</v>
      </c>
      <c r="BN298" s="19"/>
      <c r="BO298" s="19"/>
      <c r="BP298" s="19"/>
      <c r="BQ298" s="19"/>
      <c r="BR298" s="21"/>
    </row>
    <row r="299" spans="1:70" ht="108" customHeight="1" x14ac:dyDescent="0.35">
      <c r="A299" s="22"/>
      <c r="B299" s="26"/>
      <c r="C299" s="144"/>
      <c r="D299" s="207" t="s">
        <v>273</v>
      </c>
      <c r="E299" s="144"/>
      <c r="F299" s="208" t="s">
        <v>1362</v>
      </c>
      <c r="G299" s="144"/>
      <c r="H299" s="144"/>
      <c r="I299" s="145"/>
      <c r="J299" s="144"/>
      <c r="K299" s="184"/>
      <c r="L299" s="61"/>
      <c r="M299" s="185"/>
      <c r="N299" s="19"/>
      <c r="O299" s="19"/>
      <c r="P299" s="19"/>
      <c r="Q299" s="19"/>
      <c r="R299" s="19"/>
      <c r="S299" s="19"/>
      <c r="T299" s="65"/>
      <c r="U299" s="64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40" t="s">
        <v>273</v>
      </c>
      <c r="AU299" s="140" t="s">
        <v>83</v>
      </c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21"/>
    </row>
    <row r="300" spans="1:70" ht="25.5" customHeight="1" x14ac:dyDescent="0.3">
      <c r="A300" s="22"/>
      <c r="B300" s="61"/>
      <c r="C300" s="195" t="s">
        <v>1377</v>
      </c>
      <c r="D300" s="195" t="s">
        <v>271</v>
      </c>
      <c r="E300" s="196" t="s">
        <v>1378</v>
      </c>
      <c r="F300" s="196" t="s">
        <v>1379</v>
      </c>
      <c r="G300" s="197" t="s">
        <v>344</v>
      </c>
      <c r="H300" s="198">
        <v>1</v>
      </c>
      <c r="I300" s="199"/>
      <c r="J300" s="200">
        <f>ROUND(I300*H300,2)</f>
        <v>0</v>
      </c>
      <c r="K300" s="225"/>
      <c r="L300" s="202"/>
      <c r="M300" s="203"/>
      <c r="N300" s="204" t="s">
        <v>44</v>
      </c>
      <c r="O300" s="19"/>
      <c r="P300" s="179">
        <f>O300*H300</f>
        <v>0</v>
      </c>
      <c r="Q300" s="179">
        <v>0</v>
      </c>
      <c r="R300" s="179">
        <f>Q300*H300</f>
        <v>0</v>
      </c>
      <c r="S300" s="179">
        <v>0</v>
      </c>
      <c r="T300" s="180">
        <f>S300*H300</f>
        <v>0</v>
      </c>
      <c r="U300" s="64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40" t="s">
        <v>325</v>
      </c>
      <c r="AS300" s="19"/>
      <c r="AT300" s="140" t="s">
        <v>271</v>
      </c>
      <c r="AU300" s="140" t="s">
        <v>83</v>
      </c>
      <c r="AV300" s="19"/>
      <c r="AW300" s="19"/>
      <c r="AX300" s="19"/>
      <c r="AY300" s="140" t="s">
        <v>163</v>
      </c>
      <c r="AZ300" s="19"/>
      <c r="BA300" s="19"/>
      <c r="BB300" s="19"/>
      <c r="BC300" s="19"/>
      <c r="BD300" s="19"/>
      <c r="BE300" s="181">
        <f>IF(N300="základní",J300,0)</f>
        <v>0</v>
      </c>
      <c r="BF300" s="181">
        <f>IF(N300="snížená",J300,0)</f>
        <v>0</v>
      </c>
      <c r="BG300" s="181">
        <f>IF(N300="zákl. přenesená",J300,0)</f>
        <v>0</v>
      </c>
      <c r="BH300" s="181">
        <f>IF(N300="sníž. přenesená",J300,0)</f>
        <v>0</v>
      </c>
      <c r="BI300" s="181">
        <f>IF(N300="nulová",J300,0)</f>
        <v>0</v>
      </c>
      <c r="BJ300" s="140" t="s">
        <v>81</v>
      </c>
      <c r="BK300" s="181">
        <f>ROUND(I300*H300,2)</f>
        <v>0</v>
      </c>
      <c r="BL300" s="140" t="s">
        <v>233</v>
      </c>
      <c r="BM300" s="140" t="s">
        <v>1380</v>
      </c>
      <c r="BN300" s="19"/>
      <c r="BO300" s="19"/>
      <c r="BP300" s="19"/>
      <c r="BQ300" s="19"/>
      <c r="BR300" s="21"/>
    </row>
    <row r="301" spans="1:70" ht="121.5" customHeight="1" x14ac:dyDescent="0.35">
      <c r="A301" s="22"/>
      <c r="B301" s="26"/>
      <c r="C301" s="144"/>
      <c r="D301" s="207" t="s">
        <v>273</v>
      </c>
      <c r="E301" s="144"/>
      <c r="F301" s="208" t="s">
        <v>1381</v>
      </c>
      <c r="G301" s="144"/>
      <c r="H301" s="144"/>
      <c r="I301" s="145"/>
      <c r="J301" s="144"/>
      <c r="K301" s="184"/>
      <c r="L301" s="61"/>
      <c r="M301" s="185"/>
      <c r="N301" s="19"/>
      <c r="O301" s="19"/>
      <c r="P301" s="19"/>
      <c r="Q301" s="19"/>
      <c r="R301" s="19"/>
      <c r="S301" s="19"/>
      <c r="T301" s="65"/>
      <c r="U301" s="64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40" t="s">
        <v>273</v>
      </c>
      <c r="AU301" s="140" t="s">
        <v>83</v>
      </c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21"/>
    </row>
    <row r="302" spans="1:70" ht="16.5" customHeight="1" x14ac:dyDescent="0.3">
      <c r="A302" s="22"/>
      <c r="B302" s="61"/>
      <c r="C302" s="170" t="s">
        <v>1382</v>
      </c>
      <c r="D302" s="170" t="s">
        <v>166</v>
      </c>
      <c r="E302" s="171" t="s">
        <v>1383</v>
      </c>
      <c r="F302" s="171" t="s">
        <v>1384</v>
      </c>
      <c r="G302" s="172" t="s">
        <v>344</v>
      </c>
      <c r="H302" s="173">
        <v>1</v>
      </c>
      <c r="I302" s="174"/>
      <c r="J302" s="175">
        <f>ROUND(I302*H302,2)</f>
        <v>0</v>
      </c>
      <c r="K302" s="194"/>
      <c r="L302" s="61"/>
      <c r="M302" s="177"/>
      <c r="N302" s="178" t="s">
        <v>44</v>
      </c>
      <c r="O302" s="19"/>
      <c r="P302" s="179">
        <f>O302*H302</f>
        <v>0</v>
      </c>
      <c r="Q302" s="179">
        <v>0</v>
      </c>
      <c r="R302" s="179">
        <f>Q302*H302</f>
        <v>0</v>
      </c>
      <c r="S302" s="179">
        <v>0</v>
      </c>
      <c r="T302" s="180">
        <f>S302*H302</f>
        <v>0</v>
      </c>
      <c r="U302" s="64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40" t="s">
        <v>233</v>
      </c>
      <c r="AS302" s="19"/>
      <c r="AT302" s="140" t="s">
        <v>166</v>
      </c>
      <c r="AU302" s="140" t="s">
        <v>83</v>
      </c>
      <c r="AV302" s="19"/>
      <c r="AW302" s="19"/>
      <c r="AX302" s="19"/>
      <c r="AY302" s="140" t="s">
        <v>163</v>
      </c>
      <c r="AZ302" s="19"/>
      <c r="BA302" s="19"/>
      <c r="BB302" s="19"/>
      <c r="BC302" s="19"/>
      <c r="BD302" s="19"/>
      <c r="BE302" s="181">
        <f>IF(N302="základní",J302,0)</f>
        <v>0</v>
      </c>
      <c r="BF302" s="181">
        <f>IF(N302="snížená",J302,0)</f>
        <v>0</v>
      </c>
      <c r="BG302" s="181">
        <f>IF(N302="zákl. přenesená",J302,0)</f>
        <v>0</v>
      </c>
      <c r="BH302" s="181">
        <f>IF(N302="sníž. přenesená",J302,0)</f>
        <v>0</v>
      </c>
      <c r="BI302" s="181">
        <f>IF(N302="nulová",J302,0)</f>
        <v>0</v>
      </c>
      <c r="BJ302" s="140" t="s">
        <v>81</v>
      </c>
      <c r="BK302" s="181">
        <f>ROUND(I302*H302,2)</f>
        <v>0</v>
      </c>
      <c r="BL302" s="140" t="s">
        <v>233</v>
      </c>
      <c r="BM302" s="140" t="s">
        <v>1385</v>
      </c>
      <c r="BN302" s="19"/>
      <c r="BO302" s="19"/>
      <c r="BP302" s="19"/>
      <c r="BQ302" s="19"/>
      <c r="BR302" s="21"/>
    </row>
    <row r="303" spans="1:70" ht="108" customHeight="1" x14ac:dyDescent="0.35">
      <c r="A303" s="22"/>
      <c r="B303" s="26"/>
      <c r="C303" s="144"/>
      <c r="D303" s="207" t="s">
        <v>273</v>
      </c>
      <c r="E303" s="144"/>
      <c r="F303" s="208" t="s">
        <v>1362</v>
      </c>
      <c r="G303" s="144"/>
      <c r="H303" s="144"/>
      <c r="I303" s="145"/>
      <c r="J303" s="144"/>
      <c r="K303" s="184"/>
      <c r="L303" s="61"/>
      <c r="M303" s="185"/>
      <c r="N303" s="19"/>
      <c r="O303" s="19"/>
      <c r="P303" s="19"/>
      <c r="Q303" s="19"/>
      <c r="R303" s="19"/>
      <c r="S303" s="19"/>
      <c r="T303" s="65"/>
      <c r="U303" s="64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40" t="s">
        <v>273</v>
      </c>
      <c r="AU303" s="140" t="s">
        <v>83</v>
      </c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21"/>
    </row>
    <row r="304" spans="1:70" ht="25.5" customHeight="1" x14ac:dyDescent="0.3">
      <c r="A304" s="22"/>
      <c r="B304" s="61"/>
      <c r="C304" s="195" t="s">
        <v>1386</v>
      </c>
      <c r="D304" s="195" t="s">
        <v>271</v>
      </c>
      <c r="E304" s="196" t="s">
        <v>1387</v>
      </c>
      <c r="F304" s="196" t="s">
        <v>1388</v>
      </c>
      <c r="G304" s="197" t="s">
        <v>344</v>
      </c>
      <c r="H304" s="198">
        <v>1</v>
      </c>
      <c r="I304" s="199"/>
      <c r="J304" s="200">
        <f>ROUND(I304*H304,2)</f>
        <v>0</v>
      </c>
      <c r="K304" s="225"/>
      <c r="L304" s="202"/>
      <c r="M304" s="203"/>
      <c r="N304" s="204" t="s">
        <v>44</v>
      </c>
      <c r="O304" s="19"/>
      <c r="P304" s="179">
        <f>O304*H304</f>
        <v>0</v>
      </c>
      <c r="Q304" s="179">
        <v>0</v>
      </c>
      <c r="R304" s="179">
        <f>Q304*H304</f>
        <v>0</v>
      </c>
      <c r="S304" s="179">
        <v>0</v>
      </c>
      <c r="T304" s="180">
        <f>S304*H304</f>
        <v>0</v>
      </c>
      <c r="U304" s="64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40" t="s">
        <v>325</v>
      </c>
      <c r="AS304" s="19"/>
      <c r="AT304" s="140" t="s">
        <v>271</v>
      </c>
      <c r="AU304" s="140" t="s">
        <v>83</v>
      </c>
      <c r="AV304" s="19"/>
      <c r="AW304" s="19"/>
      <c r="AX304" s="19"/>
      <c r="AY304" s="140" t="s">
        <v>163</v>
      </c>
      <c r="AZ304" s="19"/>
      <c r="BA304" s="19"/>
      <c r="BB304" s="19"/>
      <c r="BC304" s="19"/>
      <c r="BD304" s="19"/>
      <c r="BE304" s="181">
        <f>IF(N304="základní",J304,0)</f>
        <v>0</v>
      </c>
      <c r="BF304" s="181">
        <f>IF(N304="snížená",J304,0)</f>
        <v>0</v>
      </c>
      <c r="BG304" s="181">
        <f>IF(N304="zákl. přenesená",J304,0)</f>
        <v>0</v>
      </c>
      <c r="BH304" s="181">
        <f>IF(N304="sníž. přenesená",J304,0)</f>
        <v>0</v>
      </c>
      <c r="BI304" s="181">
        <f>IF(N304="nulová",J304,0)</f>
        <v>0</v>
      </c>
      <c r="BJ304" s="140" t="s">
        <v>81</v>
      </c>
      <c r="BK304" s="181">
        <f>ROUND(I304*H304,2)</f>
        <v>0</v>
      </c>
      <c r="BL304" s="140" t="s">
        <v>233</v>
      </c>
      <c r="BM304" s="140" t="s">
        <v>1389</v>
      </c>
      <c r="BN304" s="19"/>
      <c r="BO304" s="19"/>
      <c r="BP304" s="19"/>
      <c r="BQ304" s="19"/>
      <c r="BR304" s="21"/>
    </row>
    <row r="305" spans="1:70" ht="135" customHeight="1" x14ac:dyDescent="0.35">
      <c r="A305" s="22"/>
      <c r="B305" s="26"/>
      <c r="C305" s="144"/>
      <c r="D305" s="207" t="s">
        <v>273</v>
      </c>
      <c r="E305" s="144"/>
      <c r="F305" s="208" t="s">
        <v>1390</v>
      </c>
      <c r="G305" s="144"/>
      <c r="H305" s="144"/>
      <c r="I305" s="145"/>
      <c r="J305" s="144"/>
      <c r="K305" s="184"/>
      <c r="L305" s="61"/>
      <c r="M305" s="185"/>
      <c r="N305" s="19"/>
      <c r="O305" s="19"/>
      <c r="P305" s="19"/>
      <c r="Q305" s="19"/>
      <c r="R305" s="19"/>
      <c r="S305" s="19"/>
      <c r="T305" s="65"/>
      <c r="U305" s="64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40" t="s">
        <v>273</v>
      </c>
      <c r="AU305" s="140" t="s">
        <v>83</v>
      </c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21"/>
    </row>
    <row r="306" spans="1:70" ht="16.5" customHeight="1" x14ac:dyDescent="0.3">
      <c r="A306" s="22"/>
      <c r="B306" s="61"/>
      <c r="C306" s="170" t="s">
        <v>1391</v>
      </c>
      <c r="D306" s="170" t="s">
        <v>166</v>
      </c>
      <c r="E306" s="171" t="s">
        <v>1392</v>
      </c>
      <c r="F306" s="171" t="s">
        <v>1384</v>
      </c>
      <c r="G306" s="172" t="s">
        <v>344</v>
      </c>
      <c r="H306" s="173">
        <v>3</v>
      </c>
      <c r="I306" s="174"/>
      <c r="J306" s="175">
        <f>ROUND(I306*H306,2)</f>
        <v>0</v>
      </c>
      <c r="K306" s="194"/>
      <c r="L306" s="61"/>
      <c r="M306" s="177"/>
      <c r="N306" s="178" t="s">
        <v>44</v>
      </c>
      <c r="O306" s="19"/>
      <c r="P306" s="179">
        <f>O306*H306</f>
        <v>0</v>
      </c>
      <c r="Q306" s="179">
        <v>0</v>
      </c>
      <c r="R306" s="179">
        <f>Q306*H306</f>
        <v>0</v>
      </c>
      <c r="S306" s="179">
        <v>0</v>
      </c>
      <c r="T306" s="180">
        <f>S306*H306</f>
        <v>0</v>
      </c>
      <c r="U306" s="64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40" t="s">
        <v>233</v>
      </c>
      <c r="AS306" s="19"/>
      <c r="AT306" s="140" t="s">
        <v>166</v>
      </c>
      <c r="AU306" s="140" t="s">
        <v>83</v>
      </c>
      <c r="AV306" s="19"/>
      <c r="AW306" s="19"/>
      <c r="AX306" s="19"/>
      <c r="AY306" s="140" t="s">
        <v>163</v>
      </c>
      <c r="AZ306" s="19"/>
      <c r="BA306" s="19"/>
      <c r="BB306" s="19"/>
      <c r="BC306" s="19"/>
      <c r="BD306" s="19"/>
      <c r="BE306" s="181">
        <f>IF(N306="základní",J306,0)</f>
        <v>0</v>
      </c>
      <c r="BF306" s="181">
        <f>IF(N306="snížená",J306,0)</f>
        <v>0</v>
      </c>
      <c r="BG306" s="181">
        <f>IF(N306="zákl. přenesená",J306,0)</f>
        <v>0</v>
      </c>
      <c r="BH306" s="181">
        <f>IF(N306="sníž. přenesená",J306,0)</f>
        <v>0</v>
      </c>
      <c r="BI306" s="181">
        <f>IF(N306="nulová",J306,0)</f>
        <v>0</v>
      </c>
      <c r="BJ306" s="140" t="s">
        <v>81</v>
      </c>
      <c r="BK306" s="181">
        <f>ROUND(I306*H306,2)</f>
        <v>0</v>
      </c>
      <c r="BL306" s="140" t="s">
        <v>233</v>
      </c>
      <c r="BM306" s="140" t="s">
        <v>1393</v>
      </c>
      <c r="BN306" s="19"/>
      <c r="BO306" s="19"/>
      <c r="BP306" s="19"/>
      <c r="BQ306" s="19"/>
      <c r="BR306" s="21"/>
    </row>
    <row r="307" spans="1:70" ht="108" customHeight="1" x14ac:dyDescent="0.35">
      <c r="A307" s="22"/>
      <c r="B307" s="26"/>
      <c r="C307" s="144"/>
      <c r="D307" s="207" t="s">
        <v>273</v>
      </c>
      <c r="E307" s="144"/>
      <c r="F307" s="208" t="s">
        <v>1362</v>
      </c>
      <c r="G307" s="144"/>
      <c r="H307" s="144"/>
      <c r="I307" s="145"/>
      <c r="J307" s="144"/>
      <c r="K307" s="184"/>
      <c r="L307" s="61"/>
      <c r="M307" s="185"/>
      <c r="N307" s="19"/>
      <c r="O307" s="19"/>
      <c r="P307" s="19"/>
      <c r="Q307" s="19"/>
      <c r="R307" s="19"/>
      <c r="S307" s="19"/>
      <c r="T307" s="65"/>
      <c r="U307" s="64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40" t="s">
        <v>273</v>
      </c>
      <c r="AU307" s="140" t="s">
        <v>83</v>
      </c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21"/>
    </row>
    <row r="308" spans="1:70" ht="25.5" customHeight="1" x14ac:dyDescent="0.3">
      <c r="A308" s="22"/>
      <c r="B308" s="61"/>
      <c r="C308" s="195" t="s">
        <v>1394</v>
      </c>
      <c r="D308" s="195" t="s">
        <v>271</v>
      </c>
      <c r="E308" s="196" t="s">
        <v>1395</v>
      </c>
      <c r="F308" s="196" t="s">
        <v>1396</v>
      </c>
      <c r="G308" s="197" t="s">
        <v>344</v>
      </c>
      <c r="H308" s="198">
        <v>3</v>
      </c>
      <c r="I308" s="199"/>
      <c r="J308" s="200">
        <f>ROUND(I308*H308,2)</f>
        <v>0</v>
      </c>
      <c r="K308" s="225"/>
      <c r="L308" s="202"/>
      <c r="M308" s="203"/>
      <c r="N308" s="204" t="s">
        <v>44</v>
      </c>
      <c r="O308" s="19"/>
      <c r="P308" s="179">
        <f>O308*H308</f>
        <v>0</v>
      </c>
      <c r="Q308" s="179">
        <v>0</v>
      </c>
      <c r="R308" s="179">
        <f>Q308*H308</f>
        <v>0</v>
      </c>
      <c r="S308" s="179">
        <v>0</v>
      </c>
      <c r="T308" s="180">
        <f>S308*H308</f>
        <v>0</v>
      </c>
      <c r="U308" s="64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40" t="s">
        <v>325</v>
      </c>
      <c r="AS308" s="19"/>
      <c r="AT308" s="140" t="s">
        <v>271</v>
      </c>
      <c r="AU308" s="140" t="s">
        <v>83</v>
      </c>
      <c r="AV308" s="19"/>
      <c r="AW308" s="19"/>
      <c r="AX308" s="19"/>
      <c r="AY308" s="140" t="s">
        <v>163</v>
      </c>
      <c r="AZ308" s="19"/>
      <c r="BA308" s="19"/>
      <c r="BB308" s="19"/>
      <c r="BC308" s="19"/>
      <c r="BD308" s="19"/>
      <c r="BE308" s="181">
        <f>IF(N308="základní",J308,0)</f>
        <v>0</v>
      </c>
      <c r="BF308" s="181">
        <f>IF(N308="snížená",J308,0)</f>
        <v>0</v>
      </c>
      <c r="BG308" s="181">
        <f>IF(N308="zákl. přenesená",J308,0)</f>
        <v>0</v>
      </c>
      <c r="BH308" s="181">
        <f>IF(N308="sníž. přenesená",J308,0)</f>
        <v>0</v>
      </c>
      <c r="BI308" s="181">
        <f>IF(N308="nulová",J308,0)</f>
        <v>0</v>
      </c>
      <c r="BJ308" s="140" t="s">
        <v>81</v>
      </c>
      <c r="BK308" s="181">
        <f>ROUND(I308*H308,2)</f>
        <v>0</v>
      </c>
      <c r="BL308" s="140" t="s">
        <v>233</v>
      </c>
      <c r="BM308" s="140" t="s">
        <v>1397</v>
      </c>
      <c r="BN308" s="19"/>
      <c r="BO308" s="19"/>
      <c r="BP308" s="19"/>
      <c r="BQ308" s="19"/>
      <c r="BR308" s="21"/>
    </row>
    <row r="309" spans="1:70" ht="135" customHeight="1" x14ac:dyDescent="0.35">
      <c r="A309" s="22"/>
      <c r="B309" s="26"/>
      <c r="C309" s="144"/>
      <c r="D309" s="207" t="s">
        <v>273</v>
      </c>
      <c r="E309" s="144"/>
      <c r="F309" s="208" t="s">
        <v>2646</v>
      </c>
      <c r="G309" s="144"/>
      <c r="H309" s="144"/>
      <c r="I309" s="145"/>
      <c r="J309" s="144"/>
      <c r="K309" s="184"/>
      <c r="L309" s="61"/>
      <c r="M309" s="185"/>
      <c r="N309" s="19"/>
      <c r="O309" s="19"/>
      <c r="P309" s="19"/>
      <c r="Q309" s="19"/>
      <c r="R309" s="19"/>
      <c r="S309" s="19"/>
      <c r="T309" s="65"/>
      <c r="U309" s="64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40" t="s">
        <v>273</v>
      </c>
      <c r="AU309" s="140" t="s">
        <v>83</v>
      </c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21"/>
    </row>
    <row r="310" spans="1:70" ht="16.5" customHeight="1" x14ac:dyDescent="0.3">
      <c r="A310" s="22"/>
      <c r="B310" s="61"/>
      <c r="C310" s="170" t="s">
        <v>1398</v>
      </c>
      <c r="D310" s="170" t="s">
        <v>166</v>
      </c>
      <c r="E310" s="171" t="s">
        <v>1399</v>
      </c>
      <c r="F310" s="171" t="s">
        <v>1384</v>
      </c>
      <c r="G310" s="172" t="s">
        <v>344</v>
      </c>
      <c r="H310" s="173">
        <v>2</v>
      </c>
      <c r="I310" s="174"/>
      <c r="J310" s="175">
        <f>ROUND(I310*H310,2)</f>
        <v>0</v>
      </c>
      <c r="K310" s="194"/>
      <c r="L310" s="61"/>
      <c r="M310" s="177"/>
      <c r="N310" s="178" t="s">
        <v>44</v>
      </c>
      <c r="O310" s="19"/>
      <c r="P310" s="179">
        <f>O310*H310</f>
        <v>0</v>
      </c>
      <c r="Q310" s="179">
        <v>0</v>
      </c>
      <c r="R310" s="179">
        <f>Q310*H310</f>
        <v>0</v>
      </c>
      <c r="S310" s="179">
        <v>0</v>
      </c>
      <c r="T310" s="180">
        <f>S310*H310</f>
        <v>0</v>
      </c>
      <c r="U310" s="64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40" t="s">
        <v>233</v>
      </c>
      <c r="AS310" s="19"/>
      <c r="AT310" s="140" t="s">
        <v>166</v>
      </c>
      <c r="AU310" s="140" t="s">
        <v>83</v>
      </c>
      <c r="AV310" s="19"/>
      <c r="AW310" s="19"/>
      <c r="AX310" s="19"/>
      <c r="AY310" s="140" t="s">
        <v>163</v>
      </c>
      <c r="AZ310" s="19"/>
      <c r="BA310" s="19"/>
      <c r="BB310" s="19"/>
      <c r="BC310" s="19"/>
      <c r="BD310" s="19"/>
      <c r="BE310" s="181">
        <f>IF(N310="základní",J310,0)</f>
        <v>0</v>
      </c>
      <c r="BF310" s="181">
        <f>IF(N310="snížená",J310,0)</f>
        <v>0</v>
      </c>
      <c r="BG310" s="181">
        <f>IF(N310="zákl. přenesená",J310,0)</f>
        <v>0</v>
      </c>
      <c r="BH310" s="181">
        <f>IF(N310="sníž. přenesená",J310,0)</f>
        <v>0</v>
      </c>
      <c r="BI310" s="181">
        <f>IF(N310="nulová",J310,0)</f>
        <v>0</v>
      </c>
      <c r="BJ310" s="140" t="s">
        <v>81</v>
      </c>
      <c r="BK310" s="181">
        <f>ROUND(I310*H310,2)</f>
        <v>0</v>
      </c>
      <c r="BL310" s="140" t="s">
        <v>233</v>
      </c>
      <c r="BM310" s="140" t="s">
        <v>1400</v>
      </c>
      <c r="BN310" s="19"/>
      <c r="BO310" s="19"/>
      <c r="BP310" s="19"/>
      <c r="BQ310" s="19"/>
      <c r="BR310" s="21"/>
    </row>
    <row r="311" spans="1:70" ht="108" customHeight="1" x14ac:dyDescent="0.35">
      <c r="A311" s="22"/>
      <c r="B311" s="26"/>
      <c r="C311" s="144"/>
      <c r="D311" s="207" t="s">
        <v>273</v>
      </c>
      <c r="E311" s="144"/>
      <c r="F311" s="208" t="s">
        <v>1362</v>
      </c>
      <c r="G311" s="144"/>
      <c r="H311" s="144"/>
      <c r="I311" s="145"/>
      <c r="J311" s="144"/>
      <c r="K311" s="184"/>
      <c r="L311" s="61"/>
      <c r="M311" s="185"/>
      <c r="N311" s="19"/>
      <c r="O311" s="19"/>
      <c r="P311" s="19"/>
      <c r="Q311" s="19"/>
      <c r="R311" s="19"/>
      <c r="S311" s="19"/>
      <c r="T311" s="65"/>
      <c r="U311" s="64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40" t="s">
        <v>273</v>
      </c>
      <c r="AU311" s="140" t="s">
        <v>83</v>
      </c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21"/>
    </row>
    <row r="312" spans="1:70" ht="25.5" customHeight="1" x14ac:dyDescent="0.3">
      <c r="A312" s="22"/>
      <c r="B312" s="61"/>
      <c r="C312" s="195" t="s">
        <v>1401</v>
      </c>
      <c r="D312" s="195" t="s">
        <v>271</v>
      </c>
      <c r="E312" s="196" t="s">
        <v>1402</v>
      </c>
      <c r="F312" s="196" t="s">
        <v>1403</v>
      </c>
      <c r="G312" s="197" t="s">
        <v>344</v>
      </c>
      <c r="H312" s="198">
        <v>2</v>
      </c>
      <c r="I312" s="199"/>
      <c r="J312" s="200">
        <f>ROUND(I312*H312,2)</f>
        <v>0</v>
      </c>
      <c r="K312" s="225"/>
      <c r="L312" s="202"/>
      <c r="M312" s="203"/>
      <c r="N312" s="204" t="s">
        <v>44</v>
      </c>
      <c r="O312" s="19"/>
      <c r="P312" s="179">
        <f>O312*H312</f>
        <v>0</v>
      </c>
      <c r="Q312" s="179">
        <v>0</v>
      </c>
      <c r="R312" s="179">
        <f>Q312*H312</f>
        <v>0</v>
      </c>
      <c r="S312" s="179">
        <v>0</v>
      </c>
      <c r="T312" s="180">
        <f>S312*H312</f>
        <v>0</v>
      </c>
      <c r="U312" s="64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40" t="s">
        <v>325</v>
      </c>
      <c r="AS312" s="19"/>
      <c r="AT312" s="140" t="s">
        <v>271</v>
      </c>
      <c r="AU312" s="140" t="s">
        <v>83</v>
      </c>
      <c r="AV312" s="19"/>
      <c r="AW312" s="19"/>
      <c r="AX312" s="19"/>
      <c r="AY312" s="140" t="s">
        <v>163</v>
      </c>
      <c r="AZ312" s="19"/>
      <c r="BA312" s="19"/>
      <c r="BB312" s="19"/>
      <c r="BC312" s="19"/>
      <c r="BD312" s="19"/>
      <c r="BE312" s="181">
        <f>IF(N312="základní",J312,0)</f>
        <v>0</v>
      </c>
      <c r="BF312" s="181">
        <f>IF(N312="snížená",J312,0)</f>
        <v>0</v>
      </c>
      <c r="BG312" s="181">
        <f>IF(N312="zákl. přenesená",J312,0)</f>
        <v>0</v>
      </c>
      <c r="BH312" s="181">
        <f>IF(N312="sníž. přenesená",J312,0)</f>
        <v>0</v>
      </c>
      <c r="BI312" s="181">
        <f>IF(N312="nulová",J312,0)</f>
        <v>0</v>
      </c>
      <c r="BJ312" s="140" t="s">
        <v>81</v>
      </c>
      <c r="BK312" s="181">
        <f>ROUND(I312*H312,2)</f>
        <v>0</v>
      </c>
      <c r="BL312" s="140" t="s">
        <v>233</v>
      </c>
      <c r="BM312" s="140" t="s">
        <v>1404</v>
      </c>
      <c r="BN312" s="19"/>
      <c r="BO312" s="19"/>
      <c r="BP312" s="19"/>
      <c r="BQ312" s="19"/>
      <c r="BR312" s="21"/>
    </row>
    <row r="313" spans="1:70" ht="135" customHeight="1" x14ac:dyDescent="0.35">
      <c r="A313" s="22"/>
      <c r="B313" s="26"/>
      <c r="C313" s="144"/>
      <c r="D313" s="207" t="s">
        <v>273</v>
      </c>
      <c r="E313" s="144"/>
      <c r="F313" s="208" t="s">
        <v>1405</v>
      </c>
      <c r="G313" s="144"/>
      <c r="H313" s="144"/>
      <c r="I313" s="145"/>
      <c r="J313" s="144"/>
      <c r="K313" s="184"/>
      <c r="L313" s="61"/>
      <c r="M313" s="185"/>
      <c r="N313" s="19"/>
      <c r="O313" s="19"/>
      <c r="P313" s="19"/>
      <c r="Q313" s="19"/>
      <c r="R313" s="19"/>
      <c r="S313" s="19"/>
      <c r="T313" s="65"/>
      <c r="U313" s="64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40" t="s">
        <v>273</v>
      </c>
      <c r="AU313" s="140" t="s">
        <v>83</v>
      </c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21"/>
    </row>
    <row r="314" spans="1:70" ht="16.5" customHeight="1" x14ac:dyDescent="0.3">
      <c r="A314" s="22"/>
      <c r="B314" s="61"/>
      <c r="C314" s="170" t="s">
        <v>1406</v>
      </c>
      <c r="D314" s="170" t="s">
        <v>166</v>
      </c>
      <c r="E314" s="171" t="s">
        <v>1407</v>
      </c>
      <c r="F314" s="171" t="s">
        <v>1408</v>
      </c>
      <c r="G314" s="172" t="s">
        <v>344</v>
      </c>
      <c r="H314" s="173">
        <v>2</v>
      </c>
      <c r="I314" s="174"/>
      <c r="J314" s="175">
        <f>ROUND(I314*H314,2)</f>
        <v>0</v>
      </c>
      <c r="K314" s="194"/>
      <c r="L314" s="61"/>
      <c r="M314" s="177"/>
      <c r="N314" s="178" t="s">
        <v>44</v>
      </c>
      <c r="O314" s="19"/>
      <c r="P314" s="179">
        <f>O314*H314</f>
        <v>0</v>
      </c>
      <c r="Q314" s="179">
        <v>0</v>
      </c>
      <c r="R314" s="179">
        <f>Q314*H314</f>
        <v>0</v>
      </c>
      <c r="S314" s="179">
        <v>0</v>
      </c>
      <c r="T314" s="180">
        <f>S314*H314</f>
        <v>0</v>
      </c>
      <c r="U314" s="64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40" t="s">
        <v>233</v>
      </c>
      <c r="AS314" s="19"/>
      <c r="AT314" s="140" t="s">
        <v>166</v>
      </c>
      <c r="AU314" s="140" t="s">
        <v>83</v>
      </c>
      <c r="AV314" s="19"/>
      <c r="AW314" s="19"/>
      <c r="AX314" s="19"/>
      <c r="AY314" s="140" t="s">
        <v>163</v>
      </c>
      <c r="AZ314" s="19"/>
      <c r="BA314" s="19"/>
      <c r="BB314" s="19"/>
      <c r="BC314" s="19"/>
      <c r="BD314" s="19"/>
      <c r="BE314" s="181">
        <f>IF(N314="základní",J314,0)</f>
        <v>0</v>
      </c>
      <c r="BF314" s="181">
        <f>IF(N314="snížená",J314,0)</f>
        <v>0</v>
      </c>
      <c r="BG314" s="181">
        <f>IF(N314="zákl. přenesená",J314,0)</f>
        <v>0</v>
      </c>
      <c r="BH314" s="181">
        <f>IF(N314="sníž. přenesená",J314,0)</f>
        <v>0</v>
      </c>
      <c r="BI314" s="181">
        <f>IF(N314="nulová",J314,0)</f>
        <v>0</v>
      </c>
      <c r="BJ314" s="140" t="s">
        <v>81</v>
      </c>
      <c r="BK314" s="181">
        <f>ROUND(I314*H314,2)</f>
        <v>0</v>
      </c>
      <c r="BL314" s="140" t="s">
        <v>233</v>
      </c>
      <c r="BM314" s="140" t="s">
        <v>1409</v>
      </c>
      <c r="BN314" s="19"/>
      <c r="BO314" s="19"/>
      <c r="BP314" s="19"/>
      <c r="BQ314" s="19"/>
      <c r="BR314" s="21"/>
    </row>
    <row r="315" spans="1:70" ht="108" customHeight="1" x14ac:dyDescent="0.35">
      <c r="A315" s="22"/>
      <c r="B315" s="26"/>
      <c r="C315" s="144"/>
      <c r="D315" s="207" t="s">
        <v>273</v>
      </c>
      <c r="E315" s="144"/>
      <c r="F315" s="208" t="s">
        <v>1362</v>
      </c>
      <c r="G315" s="144"/>
      <c r="H315" s="144"/>
      <c r="I315" s="145"/>
      <c r="J315" s="144"/>
      <c r="K315" s="184"/>
      <c r="L315" s="61"/>
      <c r="M315" s="185"/>
      <c r="N315" s="19"/>
      <c r="O315" s="19"/>
      <c r="P315" s="19"/>
      <c r="Q315" s="19"/>
      <c r="R315" s="19"/>
      <c r="S315" s="19"/>
      <c r="T315" s="65"/>
      <c r="U315" s="64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40" t="s">
        <v>273</v>
      </c>
      <c r="AU315" s="140" t="s">
        <v>83</v>
      </c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21"/>
    </row>
    <row r="316" spans="1:70" ht="25.5" customHeight="1" x14ac:dyDescent="0.3">
      <c r="A316" s="22"/>
      <c r="B316" s="61"/>
      <c r="C316" s="195" t="s">
        <v>1410</v>
      </c>
      <c r="D316" s="195" t="s">
        <v>271</v>
      </c>
      <c r="E316" s="196" t="s">
        <v>1411</v>
      </c>
      <c r="F316" s="196" t="s">
        <v>1412</v>
      </c>
      <c r="G316" s="197" t="s">
        <v>344</v>
      </c>
      <c r="H316" s="198">
        <v>2</v>
      </c>
      <c r="I316" s="199"/>
      <c r="J316" s="200">
        <f>ROUND(I316*H316,2)</f>
        <v>0</v>
      </c>
      <c r="K316" s="225"/>
      <c r="L316" s="202"/>
      <c r="M316" s="203"/>
      <c r="N316" s="204" t="s">
        <v>44</v>
      </c>
      <c r="O316" s="19"/>
      <c r="P316" s="179">
        <f>O316*H316</f>
        <v>0</v>
      </c>
      <c r="Q316" s="179">
        <v>0</v>
      </c>
      <c r="R316" s="179">
        <f>Q316*H316</f>
        <v>0</v>
      </c>
      <c r="S316" s="179">
        <v>0</v>
      </c>
      <c r="T316" s="180">
        <f>S316*H316</f>
        <v>0</v>
      </c>
      <c r="U316" s="64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40" t="s">
        <v>325</v>
      </c>
      <c r="AS316" s="19"/>
      <c r="AT316" s="140" t="s">
        <v>271</v>
      </c>
      <c r="AU316" s="140" t="s">
        <v>83</v>
      </c>
      <c r="AV316" s="19"/>
      <c r="AW316" s="19"/>
      <c r="AX316" s="19"/>
      <c r="AY316" s="140" t="s">
        <v>163</v>
      </c>
      <c r="AZ316" s="19"/>
      <c r="BA316" s="19"/>
      <c r="BB316" s="19"/>
      <c r="BC316" s="19"/>
      <c r="BD316" s="19"/>
      <c r="BE316" s="181">
        <f>IF(N316="základní",J316,0)</f>
        <v>0</v>
      </c>
      <c r="BF316" s="181">
        <f>IF(N316="snížená",J316,0)</f>
        <v>0</v>
      </c>
      <c r="BG316" s="181">
        <f>IF(N316="zákl. přenesená",J316,0)</f>
        <v>0</v>
      </c>
      <c r="BH316" s="181">
        <f>IF(N316="sníž. přenesená",J316,0)</f>
        <v>0</v>
      </c>
      <c r="BI316" s="181">
        <f>IF(N316="nulová",J316,0)</f>
        <v>0</v>
      </c>
      <c r="BJ316" s="140" t="s">
        <v>81</v>
      </c>
      <c r="BK316" s="181">
        <f>ROUND(I316*H316,2)</f>
        <v>0</v>
      </c>
      <c r="BL316" s="140" t="s">
        <v>233</v>
      </c>
      <c r="BM316" s="140" t="s">
        <v>1413</v>
      </c>
      <c r="BN316" s="19"/>
      <c r="BO316" s="19"/>
      <c r="BP316" s="19"/>
      <c r="BQ316" s="19"/>
      <c r="BR316" s="21"/>
    </row>
    <row r="317" spans="1:70" ht="148.5" customHeight="1" x14ac:dyDescent="0.35">
      <c r="A317" s="22"/>
      <c r="B317" s="26"/>
      <c r="C317" s="144"/>
      <c r="D317" s="207" t="s">
        <v>273</v>
      </c>
      <c r="E317" s="144"/>
      <c r="F317" s="208" t="s">
        <v>2647</v>
      </c>
      <c r="G317" s="144"/>
      <c r="H317" s="144"/>
      <c r="I317" s="145"/>
      <c r="J317" s="144"/>
      <c r="K317" s="184"/>
      <c r="L317" s="61"/>
      <c r="M317" s="185"/>
      <c r="N317" s="19"/>
      <c r="O317" s="19"/>
      <c r="P317" s="19"/>
      <c r="Q317" s="19"/>
      <c r="R317" s="19"/>
      <c r="S317" s="19"/>
      <c r="T317" s="65"/>
      <c r="U317" s="64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40" t="s">
        <v>273</v>
      </c>
      <c r="AU317" s="140" t="s">
        <v>83</v>
      </c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21"/>
    </row>
    <row r="318" spans="1:70" ht="16.5" customHeight="1" x14ac:dyDescent="0.3">
      <c r="A318" s="22"/>
      <c r="B318" s="61"/>
      <c r="C318" s="170" t="s">
        <v>1414</v>
      </c>
      <c r="D318" s="170" t="s">
        <v>166</v>
      </c>
      <c r="E318" s="171" t="s">
        <v>1415</v>
      </c>
      <c r="F318" s="171" t="s">
        <v>1384</v>
      </c>
      <c r="G318" s="172" t="s">
        <v>344</v>
      </c>
      <c r="H318" s="173">
        <v>1</v>
      </c>
      <c r="I318" s="174"/>
      <c r="J318" s="175">
        <f>ROUND(I318*H318,2)</f>
        <v>0</v>
      </c>
      <c r="K318" s="194"/>
      <c r="L318" s="61"/>
      <c r="M318" s="177"/>
      <c r="N318" s="178" t="s">
        <v>44</v>
      </c>
      <c r="O318" s="19"/>
      <c r="P318" s="179">
        <f>O318*H318</f>
        <v>0</v>
      </c>
      <c r="Q318" s="179">
        <v>0</v>
      </c>
      <c r="R318" s="179">
        <f>Q318*H318</f>
        <v>0</v>
      </c>
      <c r="S318" s="179">
        <v>0</v>
      </c>
      <c r="T318" s="180">
        <f>S318*H318</f>
        <v>0</v>
      </c>
      <c r="U318" s="64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40" t="s">
        <v>233</v>
      </c>
      <c r="AS318" s="19"/>
      <c r="AT318" s="140" t="s">
        <v>166</v>
      </c>
      <c r="AU318" s="140" t="s">
        <v>83</v>
      </c>
      <c r="AV318" s="19"/>
      <c r="AW318" s="19"/>
      <c r="AX318" s="19"/>
      <c r="AY318" s="140" t="s">
        <v>163</v>
      </c>
      <c r="AZ318" s="19"/>
      <c r="BA318" s="19"/>
      <c r="BB318" s="19"/>
      <c r="BC318" s="19"/>
      <c r="BD318" s="19"/>
      <c r="BE318" s="181">
        <f>IF(N318="základní",J318,0)</f>
        <v>0</v>
      </c>
      <c r="BF318" s="181">
        <f>IF(N318="snížená",J318,0)</f>
        <v>0</v>
      </c>
      <c r="BG318" s="181">
        <f>IF(N318="zákl. přenesená",J318,0)</f>
        <v>0</v>
      </c>
      <c r="BH318" s="181">
        <f>IF(N318="sníž. přenesená",J318,0)</f>
        <v>0</v>
      </c>
      <c r="BI318" s="181">
        <f>IF(N318="nulová",J318,0)</f>
        <v>0</v>
      </c>
      <c r="BJ318" s="140" t="s">
        <v>81</v>
      </c>
      <c r="BK318" s="181">
        <f>ROUND(I318*H318,2)</f>
        <v>0</v>
      </c>
      <c r="BL318" s="140" t="s">
        <v>233</v>
      </c>
      <c r="BM318" s="140" t="s">
        <v>1416</v>
      </c>
      <c r="BN318" s="19"/>
      <c r="BO318" s="19"/>
      <c r="BP318" s="19"/>
      <c r="BQ318" s="19"/>
      <c r="BR318" s="21"/>
    </row>
    <row r="319" spans="1:70" ht="108" customHeight="1" x14ac:dyDescent="0.35">
      <c r="A319" s="22"/>
      <c r="B319" s="26"/>
      <c r="C319" s="144"/>
      <c r="D319" s="207" t="s">
        <v>273</v>
      </c>
      <c r="E319" s="144"/>
      <c r="F319" s="208" t="s">
        <v>1362</v>
      </c>
      <c r="G319" s="144"/>
      <c r="H319" s="144"/>
      <c r="I319" s="145"/>
      <c r="J319" s="144"/>
      <c r="K319" s="184"/>
      <c r="L319" s="61"/>
      <c r="M319" s="185"/>
      <c r="N319" s="19"/>
      <c r="O319" s="19"/>
      <c r="P319" s="19"/>
      <c r="Q319" s="19"/>
      <c r="R319" s="19"/>
      <c r="S319" s="19"/>
      <c r="T319" s="65"/>
      <c r="U319" s="64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40" t="s">
        <v>273</v>
      </c>
      <c r="AU319" s="140" t="s">
        <v>83</v>
      </c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21"/>
    </row>
    <row r="320" spans="1:70" ht="25.5" customHeight="1" x14ac:dyDescent="0.3">
      <c r="A320" s="22"/>
      <c r="B320" s="61"/>
      <c r="C320" s="195" t="s">
        <v>1417</v>
      </c>
      <c r="D320" s="195" t="s">
        <v>271</v>
      </c>
      <c r="E320" s="196" t="s">
        <v>1418</v>
      </c>
      <c r="F320" s="196" t="s">
        <v>1419</v>
      </c>
      <c r="G320" s="197" t="s">
        <v>344</v>
      </c>
      <c r="H320" s="198">
        <v>1</v>
      </c>
      <c r="I320" s="199"/>
      <c r="J320" s="200">
        <f>ROUND(I320*H320,2)</f>
        <v>0</v>
      </c>
      <c r="K320" s="225"/>
      <c r="L320" s="202"/>
      <c r="M320" s="203"/>
      <c r="N320" s="204" t="s">
        <v>44</v>
      </c>
      <c r="O320" s="19"/>
      <c r="P320" s="179">
        <f>O320*H320</f>
        <v>0</v>
      </c>
      <c r="Q320" s="179">
        <v>0</v>
      </c>
      <c r="R320" s="179">
        <f>Q320*H320</f>
        <v>0</v>
      </c>
      <c r="S320" s="179">
        <v>0</v>
      </c>
      <c r="T320" s="180">
        <f>S320*H320</f>
        <v>0</v>
      </c>
      <c r="U320" s="64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40" t="s">
        <v>325</v>
      </c>
      <c r="AS320" s="19"/>
      <c r="AT320" s="140" t="s">
        <v>271</v>
      </c>
      <c r="AU320" s="140" t="s">
        <v>83</v>
      </c>
      <c r="AV320" s="19"/>
      <c r="AW320" s="19"/>
      <c r="AX320" s="19"/>
      <c r="AY320" s="140" t="s">
        <v>163</v>
      </c>
      <c r="AZ320" s="19"/>
      <c r="BA320" s="19"/>
      <c r="BB320" s="19"/>
      <c r="BC320" s="19"/>
      <c r="BD320" s="19"/>
      <c r="BE320" s="181">
        <f>IF(N320="základní",J320,0)</f>
        <v>0</v>
      </c>
      <c r="BF320" s="181">
        <f>IF(N320="snížená",J320,0)</f>
        <v>0</v>
      </c>
      <c r="BG320" s="181">
        <f>IF(N320="zákl. přenesená",J320,0)</f>
        <v>0</v>
      </c>
      <c r="BH320" s="181">
        <f>IF(N320="sníž. přenesená",J320,0)</f>
        <v>0</v>
      </c>
      <c r="BI320" s="181">
        <f>IF(N320="nulová",J320,0)</f>
        <v>0</v>
      </c>
      <c r="BJ320" s="140" t="s">
        <v>81</v>
      </c>
      <c r="BK320" s="181">
        <f>ROUND(I320*H320,2)</f>
        <v>0</v>
      </c>
      <c r="BL320" s="140" t="s">
        <v>233</v>
      </c>
      <c r="BM320" s="140" t="s">
        <v>1420</v>
      </c>
      <c r="BN320" s="19"/>
      <c r="BO320" s="19"/>
      <c r="BP320" s="19"/>
      <c r="BQ320" s="19"/>
      <c r="BR320" s="21"/>
    </row>
    <row r="321" spans="1:70" ht="135" customHeight="1" x14ac:dyDescent="0.35">
      <c r="A321" s="22"/>
      <c r="B321" s="26"/>
      <c r="C321" s="144"/>
      <c r="D321" s="207" t="s">
        <v>273</v>
      </c>
      <c r="E321" s="144"/>
      <c r="F321" s="208" t="s">
        <v>2648</v>
      </c>
      <c r="G321" s="144"/>
      <c r="H321" s="144"/>
      <c r="I321" s="145"/>
      <c r="J321" s="144"/>
      <c r="K321" s="184"/>
      <c r="L321" s="61"/>
      <c r="M321" s="185"/>
      <c r="N321" s="19"/>
      <c r="O321" s="19"/>
      <c r="P321" s="19"/>
      <c r="Q321" s="19"/>
      <c r="R321" s="19"/>
      <c r="S321" s="19"/>
      <c r="T321" s="65"/>
      <c r="U321" s="64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40" t="s">
        <v>273</v>
      </c>
      <c r="AU321" s="140" t="s">
        <v>83</v>
      </c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21"/>
    </row>
    <row r="322" spans="1:70" ht="25.5" customHeight="1" x14ac:dyDescent="0.3">
      <c r="A322" s="22"/>
      <c r="B322" s="61"/>
      <c r="C322" s="170" t="s">
        <v>1421</v>
      </c>
      <c r="D322" s="170" t="s">
        <v>166</v>
      </c>
      <c r="E322" s="171" t="s">
        <v>1422</v>
      </c>
      <c r="F322" s="171" t="s">
        <v>1423</v>
      </c>
      <c r="G322" s="172" t="s">
        <v>344</v>
      </c>
      <c r="H322" s="173">
        <v>1</v>
      </c>
      <c r="I322" s="174"/>
      <c r="J322" s="175">
        <f>ROUND(I322*H322,2)</f>
        <v>0</v>
      </c>
      <c r="K322" s="194"/>
      <c r="L322" s="61"/>
      <c r="M322" s="177"/>
      <c r="N322" s="178" t="s">
        <v>44</v>
      </c>
      <c r="O322" s="19"/>
      <c r="P322" s="179">
        <f>O322*H322</f>
        <v>0</v>
      </c>
      <c r="Q322" s="179">
        <v>0</v>
      </c>
      <c r="R322" s="179">
        <f>Q322*H322</f>
        <v>0</v>
      </c>
      <c r="S322" s="179">
        <v>0</v>
      </c>
      <c r="T322" s="180">
        <f>S322*H322</f>
        <v>0</v>
      </c>
      <c r="U322" s="64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40" t="s">
        <v>233</v>
      </c>
      <c r="AS322" s="19"/>
      <c r="AT322" s="140" t="s">
        <v>166</v>
      </c>
      <c r="AU322" s="140" t="s">
        <v>83</v>
      </c>
      <c r="AV322" s="19"/>
      <c r="AW322" s="19"/>
      <c r="AX322" s="19"/>
      <c r="AY322" s="140" t="s">
        <v>163</v>
      </c>
      <c r="AZ322" s="19"/>
      <c r="BA322" s="19"/>
      <c r="BB322" s="19"/>
      <c r="BC322" s="19"/>
      <c r="BD322" s="19"/>
      <c r="BE322" s="181">
        <f>IF(N322="základní",J322,0)</f>
        <v>0</v>
      </c>
      <c r="BF322" s="181">
        <f>IF(N322="snížená",J322,0)</f>
        <v>0</v>
      </c>
      <c r="BG322" s="181">
        <f>IF(N322="zákl. přenesená",J322,0)</f>
        <v>0</v>
      </c>
      <c r="BH322" s="181">
        <f>IF(N322="sníž. přenesená",J322,0)</f>
        <v>0</v>
      </c>
      <c r="BI322" s="181">
        <f>IF(N322="nulová",J322,0)</f>
        <v>0</v>
      </c>
      <c r="BJ322" s="140" t="s">
        <v>81</v>
      </c>
      <c r="BK322" s="181">
        <f>ROUND(I322*H322,2)</f>
        <v>0</v>
      </c>
      <c r="BL322" s="140" t="s">
        <v>233</v>
      </c>
      <c r="BM322" s="140" t="s">
        <v>1424</v>
      </c>
      <c r="BN322" s="19"/>
      <c r="BO322" s="19"/>
      <c r="BP322" s="19"/>
      <c r="BQ322" s="19"/>
      <c r="BR322" s="21"/>
    </row>
    <row r="323" spans="1:70" ht="108" customHeight="1" x14ac:dyDescent="0.35">
      <c r="A323" s="22"/>
      <c r="B323" s="26"/>
      <c r="C323" s="144"/>
      <c r="D323" s="207" t="s">
        <v>273</v>
      </c>
      <c r="E323" s="144"/>
      <c r="F323" s="208" t="s">
        <v>1362</v>
      </c>
      <c r="G323" s="144"/>
      <c r="H323" s="144"/>
      <c r="I323" s="145"/>
      <c r="J323" s="144"/>
      <c r="K323" s="184"/>
      <c r="L323" s="61"/>
      <c r="M323" s="185"/>
      <c r="N323" s="19"/>
      <c r="O323" s="19"/>
      <c r="P323" s="19"/>
      <c r="Q323" s="19"/>
      <c r="R323" s="19"/>
      <c r="S323" s="19"/>
      <c r="T323" s="65"/>
      <c r="U323" s="64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40" t="s">
        <v>273</v>
      </c>
      <c r="AU323" s="140" t="s">
        <v>83</v>
      </c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21"/>
    </row>
    <row r="324" spans="1:70" ht="38.25" customHeight="1" x14ac:dyDescent="0.3">
      <c r="A324" s="22"/>
      <c r="B324" s="61"/>
      <c r="C324" s="195" t="s">
        <v>1425</v>
      </c>
      <c r="D324" s="195" t="s">
        <v>271</v>
      </c>
      <c r="E324" s="196" t="s">
        <v>1426</v>
      </c>
      <c r="F324" s="196" t="s">
        <v>1427</v>
      </c>
      <c r="G324" s="197" t="s">
        <v>344</v>
      </c>
      <c r="H324" s="198">
        <v>1</v>
      </c>
      <c r="I324" s="199"/>
      <c r="J324" s="200">
        <f>ROUND(I324*H324,2)</f>
        <v>0</v>
      </c>
      <c r="K324" s="225"/>
      <c r="L324" s="202"/>
      <c r="M324" s="203"/>
      <c r="N324" s="204" t="s">
        <v>44</v>
      </c>
      <c r="O324" s="19"/>
      <c r="P324" s="179">
        <f>O324*H324</f>
        <v>0</v>
      </c>
      <c r="Q324" s="179">
        <v>0</v>
      </c>
      <c r="R324" s="179">
        <f>Q324*H324</f>
        <v>0</v>
      </c>
      <c r="S324" s="179">
        <v>0</v>
      </c>
      <c r="T324" s="180">
        <f>S324*H324</f>
        <v>0</v>
      </c>
      <c r="U324" s="64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40" t="s">
        <v>325</v>
      </c>
      <c r="AS324" s="19"/>
      <c r="AT324" s="140" t="s">
        <v>271</v>
      </c>
      <c r="AU324" s="140" t="s">
        <v>83</v>
      </c>
      <c r="AV324" s="19"/>
      <c r="AW324" s="19"/>
      <c r="AX324" s="19"/>
      <c r="AY324" s="140" t="s">
        <v>163</v>
      </c>
      <c r="AZ324" s="19"/>
      <c r="BA324" s="19"/>
      <c r="BB324" s="19"/>
      <c r="BC324" s="19"/>
      <c r="BD324" s="19"/>
      <c r="BE324" s="181">
        <f>IF(N324="základní",J324,0)</f>
        <v>0</v>
      </c>
      <c r="BF324" s="181">
        <f>IF(N324="snížená",J324,0)</f>
        <v>0</v>
      </c>
      <c r="BG324" s="181">
        <f>IF(N324="zákl. přenesená",J324,0)</f>
        <v>0</v>
      </c>
      <c r="BH324" s="181">
        <f>IF(N324="sníž. přenesená",J324,0)</f>
        <v>0</v>
      </c>
      <c r="BI324" s="181">
        <f>IF(N324="nulová",J324,0)</f>
        <v>0</v>
      </c>
      <c r="BJ324" s="140" t="s">
        <v>81</v>
      </c>
      <c r="BK324" s="181">
        <f>ROUND(I324*H324,2)</f>
        <v>0</v>
      </c>
      <c r="BL324" s="140" t="s">
        <v>233</v>
      </c>
      <c r="BM324" s="140" t="s">
        <v>1428</v>
      </c>
      <c r="BN324" s="19"/>
      <c r="BO324" s="19"/>
      <c r="BP324" s="19"/>
      <c r="BQ324" s="19"/>
      <c r="BR324" s="21"/>
    </row>
    <row r="325" spans="1:70" ht="135" customHeight="1" x14ac:dyDescent="0.35">
      <c r="A325" s="22"/>
      <c r="B325" s="26"/>
      <c r="C325" s="144"/>
      <c r="D325" s="207" t="s">
        <v>273</v>
      </c>
      <c r="E325" s="144"/>
      <c r="F325" s="208" t="s">
        <v>2649</v>
      </c>
      <c r="G325" s="144"/>
      <c r="H325" s="144"/>
      <c r="I325" s="145"/>
      <c r="J325" s="144"/>
      <c r="K325" s="184"/>
      <c r="L325" s="61"/>
      <c r="M325" s="185"/>
      <c r="N325" s="19"/>
      <c r="O325" s="19"/>
      <c r="P325" s="19"/>
      <c r="Q325" s="19"/>
      <c r="R325" s="19"/>
      <c r="S325" s="19"/>
      <c r="T325" s="65"/>
      <c r="U325" s="64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40" t="s">
        <v>273</v>
      </c>
      <c r="AU325" s="140" t="s">
        <v>83</v>
      </c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21"/>
    </row>
    <row r="326" spans="1:70" ht="25.5" customHeight="1" x14ac:dyDescent="0.3">
      <c r="A326" s="22"/>
      <c r="B326" s="61"/>
      <c r="C326" s="170" t="s">
        <v>1429</v>
      </c>
      <c r="D326" s="170" t="s">
        <v>166</v>
      </c>
      <c r="E326" s="171" t="s">
        <v>1430</v>
      </c>
      <c r="F326" s="171" t="s">
        <v>1431</v>
      </c>
      <c r="G326" s="172" t="s">
        <v>344</v>
      </c>
      <c r="H326" s="173">
        <v>1</v>
      </c>
      <c r="I326" s="174"/>
      <c r="J326" s="175">
        <f>ROUND(I326*H326,2)</f>
        <v>0</v>
      </c>
      <c r="K326" s="194"/>
      <c r="L326" s="61"/>
      <c r="M326" s="177"/>
      <c r="N326" s="178" t="s">
        <v>44</v>
      </c>
      <c r="O326" s="19"/>
      <c r="P326" s="179">
        <f>O326*H326</f>
        <v>0</v>
      </c>
      <c r="Q326" s="179">
        <v>0</v>
      </c>
      <c r="R326" s="179">
        <f>Q326*H326</f>
        <v>0</v>
      </c>
      <c r="S326" s="179">
        <v>0</v>
      </c>
      <c r="T326" s="180">
        <f>S326*H326</f>
        <v>0</v>
      </c>
      <c r="U326" s="64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40" t="s">
        <v>233</v>
      </c>
      <c r="AS326" s="19"/>
      <c r="AT326" s="140" t="s">
        <v>166</v>
      </c>
      <c r="AU326" s="140" t="s">
        <v>83</v>
      </c>
      <c r="AV326" s="19"/>
      <c r="AW326" s="19"/>
      <c r="AX326" s="19"/>
      <c r="AY326" s="140" t="s">
        <v>163</v>
      </c>
      <c r="AZ326" s="19"/>
      <c r="BA326" s="19"/>
      <c r="BB326" s="19"/>
      <c r="BC326" s="19"/>
      <c r="BD326" s="19"/>
      <c r="BE326" s="181">
        <f>IF(N326="základní",J326,0)</f>
        <v>0</v>
      </c>
      <c r="BF326" s="181">
        <f>IF(N326="snížená",J326,0)</f>
        <v>0</v>
      </c>
      <c r="BG326" s="181">
        <f>IF(N326="zákl. přenesená",J326,0)</f>
        <v>0</v>
      </c>
      <c r="BH326" s="181">
        <f>IF(N326="sníž. přenesená",J326,0)</f>
        <v>0</v>
      </c>
      <c r="BI326" s="181">
        <f>IF(N326="nulová",J326,0)</f>
        <v>0</v>
      </c>
      <c r="BJ326" s="140" t="s">
        <v>81</v>
      </c>
      <c r="BK326" s="181">
        <f>ROUND(I326*H326,2)</f>
        <v>0</v>
      </c>
      <c r="BL326" s="140" t="s">
        <v>233</v>
      </c>
      <c r="BM326" s="140" t="s">
        <v>1432</v>
      </c>
      <c r="BN326" s="19"/>
      <c r="BO326" s="19"/>
      <c r="BP326" s="19"/>
      <c r="BQ326" s="19"/>
      <c r="BR326" s="21"/>
    </row>
    <row r="327" spans="1:70" ht="108" customHeight="1" x14ac:dyDescent="0.35">
      <c r="A327" s="22"/>
      <c r="B327" s="26"/>
      <c r="C327" s="144"/>
      <c r="D327" s="207" t="s">
        <v>273</v>
      </c>
      <c r="E327" s="144"/>
      <c r="F327" s="208" t="s">
        <v>1362</v>
      </c>
      <c r="G327" s="144"/>
      <c r="H327" s="144"/>
      <c r="I327" s="145"/>
      <c r="J327" s="144"/>
      <c r="K327" s="184"/>
      <c r="L327" s="61"/>
      <c r="M327" s="185"/>
      <c r="N327" s="19"/>
      <c r="O327" s="19"/>
      <c r="P327" s="19"/>
      <c r="Q327" s="19"/>
      <c r="R327" s="19"/>
      <c r="S327" s="19"/>
      <c r="T327" s="65"/>
      <c r="U327" s="64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40" t="s">
        <v>273</v>
      </c>
      <c r="AU327" s="140" t="s">
        <v>83</v>
      </c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21"/>
    </row>
    <row r="328" spans="1:70" ht="25.5" customHeight="1" x14ac:dyDescent="0.3">
      <c r="A328" s="22"/>
      <c r="B328" s="61"/>
      <c r="C328" s="195" t="s">
        <v>1433</v>
      </c>
      <c r="D328" s="195" t="s">
        <v>271</v>
      </c>
      <c r="E328" s="196" t="s">
        <v>1434</v>
      </c>
      <c r="F328" s="196" t="s">
        <v>1435</v>
      </c>
      <c r="G328" s="197" t="s">
        <v>344</v>
      </c>
      <c r="H328" s="198">
        <v>1</v>
      </c>
      <c r="I328" s="199"/>
      <c r="J328" s="200">
        <f>ROUND(I328*H328,2)</f>
        <v>0</v>
      </c>
      <c r="K328" s="225"/>
      <c r="L328" s="202"/>
      <c r="M328" s="203"/>
      <c r="N328" s="204" t="s">
        <v>44</v>
      </c>
      <c r="O328" s="19"/>
      <c r="P328" s="179">
        <f>O328*H328</f>
        <v>0</v>
      </c>
      <c r="Q328" s="179">
        <v>0</v>
      </c>
      <c r="R328" s="179">
        <f>Q328*H328</f>
        <v>0</v>
      </c>
      <c r="S328" s="179">
        <v>0</v>
      </c>
      <c r="T328" s="180">
        <f>S328*H328</f>
        <v>0</v>
      </c>
      <c r="U328" s="64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40" t="s">
        <v>325</v>
      </c>
      <c r="AS328" s="19"/>
      <c r="AT328" s="140" t="s">
        <v>271</v>
      </c>
      <c r="AU328" s="140" t="s">
        <v>83</v>
      </c>
      <c r="AV328" s="19"/>
      <c r="AW328" s="19"/>
      <c r="AX328" s="19"/>
      <c r="AY328" s="140" t="s">
        <v>163</v>
      </c>
      <c r="AZ328" s="19"/>
      <c r="BA328" s="19"/>
      <c r="BB328" s="19"/>
      <c r="BC328" s="19"/>
      <c r="BD328" s="19"/>
      <c r="BE328" s="181">
        <f>IF(N328="základní",J328,0)</f>
        <v>0</v>
      </c>
      <c r="BF328" s="181">
        <f>IF(N328="snížená",J328,0)</f>
        <v>0</v>
      </c>
      <c r="BG328" s="181">
        <f>IF(N328="zákl. přenesená",J328,0)</f>
        <v>0</v>
      </c>
      <c r="BH328" s="181">
        <f>IF(N328="sníž. přenesená",J328,0)</f>
        <v>0</v>
      </c>
      <c r="BI328" s="181">
        <f>IF(N328="nulová",J328,0)</f>
        <v>0</v>
      </c>
      <c r="BJ328" s="140" t="s">
        <v>81</v>
      </c>
      <c r="BK328" s="181">
        <f>ROUND(I328*H328,2)</f>
        <v>0</v>
      </c>
      <c r="BL328" s="140" t="s">
        <v>233</v>
      </c>
      <c r="BM328" s="140" t="s">
        <v>1436</v>
      </c>
      <c r="BN328" s="19"/>
      <c r="BO328" s="19"/>
      <c r="BP328" s="19"/>
      <c r="BQ328" s="19"/>
      <c r="BR328" s="21"/>
    </row>
    <row r="329" spans="1:70" ht="135" customHeight="1" x14ac:dyDescent="0.35">
      <c r="A329" s="22"/>
      <c r="B329" s="26"/>
      <c r="C329" s="144"/>
      <c r="D329" s="207" t="s">
        <v>273</v>
      </c>
      <c r="E329" s="144"/>
      <c r="F329" s="208" t="s">
        <v>2650</v>
      </c>
      <c r="G329" s="144"/>
      <c r="H329" s="144"/>
      <c r="I329" s="145"/>
      <c r="J329" s="144"/>
      <c r="K329" s="184"/>
      <c r="L329" s="61"/>
      <c r="M329" s="185"/>
      <c r="N329" s="19"/>
      <c r="O329" s="19"/>
      <c r="P329" s="19"/>
      <c r="Q329" s="19"/>
      <c r="R329" s="19"/>
      <c r="S329" s="19"/>
      <c r="T329" s="65"/>
      <c r="U329" s="64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40" t="s">
        <v>273</v>
      </c>
      <c r="AU329" s="140" t="s">
        <v>83</v>
      </c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21"/>
    </row>
    <row r="330" spans="1:70" ht="25.5" customHeight="1" x14ac:dyDescent="0.3">
      <c r="A330" s="22"/>
      <c r="B330" s="61"/>
      <c r="C330" s="170" t="s">
        <v>1437</v>
      </c>
      <c r="D330" s="170" t="s">
        <v>166</v>
      </c>
      <c r="E330" s="171" t="s">
        <v>1438</v>
      </c>
      <c r="F330" s="171" t="s">
        <v>1439</v>
      </c>
      <c r="G330" s="172" t="s">
        <v>344</v>
      </c>
      <c r="H330" s="173">
        <v>1</v>
      </c>
      <c r="I330" s="174"/>
      <c r="J330" s="175">
        <f>ROUND(I330*H330,2)</f>
        <v>0</v>
      </c>
      <c r="K330" s="194"/>
      <c r="L330" s="61"/>
      <c r="M330" s="177"/>
      <c r="N330" s="178" t="s">
        <v>44</v>
      </c>
      <c r="O330" s="19"/>
      <c r="P330" s="179">
        <f>O330*H330</f>
        <v>0</v>
      </c>
      <c r="Q330" s="179">
        <v>0</v>
      </c>
      <c r="R330" s="179">
        <f>Q330*H330</f>
        <v>0</v>
      </c>
      <c r="S330" s="179">
        <v>0</v>
      </c>
      <c r="T330" s="180">
        <f>S330*H330</f>
        <v>0</v>
      </c>
      <c r="U330" s="64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40" t="s">
        <v>233</v>
      </c>
      <c r="AS330" s="19"/>
      <c r="AT330" s="140" t="s">
        <v>166</v>
      </c>
      <c r="AU330" s="140" t="s">
        <v>83</v>
      </c>
      <c r="AV330" s="19"/>
      <c r="AW330" s="19"/>
      <c r="AX330" s="19"/>
      <c r="AY330" s="140" t="s">
        <v>163</v>
      </c>
      <c r="AZ330" s="19"/>
      <c r="BA330" s="19"/>
      <c r="BB330" s="19"/>
      <c r="BC330" s="19"/>
      <c r="BD330" s="19"/>
      <c r="BE330" s="181">
        <f>IF(N330="základní",J330,0)</f>
        <v>0</v>
      </c>
      <c r="BF330" s="181">
        <f>IF(N330="snížená",J330,0)</f>
        <v>0</v>
      </c>
      <c r="BG330" s="181">
        <f>IF(N330="zákl. přenesená",J330,0)</f>
        <v>0</v>
      </c>
      <c r="BH330" s="181">
        <f>IF(N330="sníž. přenesená",J330,0)</f>
        <v>0</v>
      </c>
      <c r="BI330" s="181">
        <f>IF(N330="nulová",J330,0)</f>
        <v>0</v>
      </c>
      <c r="BJ330" s="140" t="s">
        <v>81</v>
      </c>
      <c r="BK330" s="181">
        <f>ROUND(I330*H330,2)</f>
        <v>0</v>
      </c>
      <c r="BL330" s="140" t="s">
        <v>233</v>
      </c>
      <c r="BM330" s="140" t="s">
        <v>1440</v>
      </c>
      <c r="BN330" s="19"/>
      <c r="BO330" s="19"/>
      <c r="BP330" s="19"/>
      <c r="BQ330" s="19"/>
      <c r="BR330" s="21"/>
    </row>
    <row r="331" spans="1:70" ht="108" customHeight="1" x14ac:dyDescent="0.35">
      <c r="A331" s="22"/>
      <c r="B331" s="26"/>
      <c r="C331" s="144"/>
      <c r="D331" s="207" t="s">
        <v>273</v>
      </c>
      <c r="E331" s="144"/>
      <c r="F331" s="208" t="s">
        <v>1362</v>
      </c>
      <c r="G331" s="144"/>
      <c r="H331" s="144"/>
      <c r="I331" s="145"/>
      <c r="J331" s="144"/>
      <c r="K331" s="184"/>
      <c r="L331" s="61"/>
      <c r="M331" s="185"/>
      <c r="N331" s="19"/>
      <c r="O331" s="19"/>
      <c r="P331" s="19"/>
      <c r="Q331" s="19"/>
      <c r="R331" s="19"/>
      <c r="S331" s="19"/>
      <c r="T331" s="65"/>
      <c r="U331" s="64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40" t="s">
        <v>273</v>
      </c>
      <c r="AU331" s="140" t="s">
        <v>83</v>
      </c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21"/>
    </row>
    <row r="332" spans="1:70" ht="25.5" customHeight="1" x14ac:dyDescent="0.3">
      <c r="A332" s="22"/>
      <c r="B332" s="61"/>
      <c r="C332" s="195" t="s">
        <v>1441</v>
      </c>
      <c r="D332" s="195" t="s">
        <v>271</v>
      </c>
      <c r="E332" s="196" t="s">
        <v>1442</v>
      </c>
      <c r="F332" s="196" t="s">
        <v>1443</v>
      </c>
      <c r="G332" s="197" t="s">
        <v>344</v>
      </c>
      <c r="H332" s="198">
        <v>1</v>
      </c>
      <c r="I332" s="199"/>
      <c r="J332" s="200">
        <f>ROUND(I332*H332,2)</f>
        <v>0</v>
      </c>
      <c r="K332" s="225"/>
      <c r="L332" s="202"/>
      <c r="M332" s="203"/>
      <c r="N332" s="204" t="s">
        <v>44</v>
      </c>
      <c r="O332" s="19"/>
      <c r="P332" s="179">
        <f>O332*H332</f>
        <v>0</v>
      </c>
      <c r="Q332" s="179">
        <v>0</v>
      </c>
      <c r="R332" s="179">
        <f>Q332*H332</f>
        <v>0</v>
      </c>
      <c r="S332" s="179">
        <v>0</v>
      </c>
      <c r="T332" s="180">
        <f>S332*H332</f>
        <v>0</v>
      </c>
      <c r="U332" s="64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40" t="s">
        <v>325</v>
      </c>
      <c r="AS332" s="19"/>
      <c r="AT332" s="140" t="s">
        <v>271</v>
      </c>
      <c r="AU332" s="140" t="s">
        <v>83</v>
      </c>
      <c r="AV332" s="19"/>
      <c r="AW332" s="19"/>
      <c r="AX332" s="19"/>
      <c r="AY332" s="140" t="s">
        <v>163</v>
      </c>
      <c r="AZ332" s="19"/>
      <c r="BA332" s="19"/>
      <c r="BB332" s="19"/>
      <c r="BC332" s="19"/>
      <c r="BD332" s="19"/>
      <c r="BE332" s="181">
        <f>IF(N332="základní",J332,0)</f>
        <v>0</v>
      </c>
      <c r="BF332" s="181">
        <f>IF(N332="snížená",J332,0)</f>
        <v>0</v>
      </c>
      <c r="BG332" s="181">
        <f>IF(N332="zákl. přenesená",J332,0)</f>
        <v>0</v>
      </c>
      <c r="BH332" s="181">
        <f>IF(N332="sníž. přenesená",J332,0)</f>
        <v>0</v>
      </c>
      <c r="BI332" s="181">
        <f>IF(N332="nulová",J332,0)</f>
        <v>0</v>
      </c>
      <c r="BJ332" s="140" t="s">
        <v>81</v>
      </c>
      <c r="BK332" s="181">
        <f>ROUND(I332*H332,2)</f>
        <v>0</v>
      </c>
      <c r="BL332" s="140" t="s">
        <v>233</v>
      </c>
      <c r="BM332" s="140" t="s">
        <v>1444</v>
      </c>
      <c r="BN332" s="19"/>
      <c r="BO332" s="19"/>
      <c r="BP332" s="19"/>
      <c r="BQ332" s="19"/>
      <c r="BR332" s="21"/>
    </row>
    <row r="333" spans="1:70" ht="135" customHeight="1" x14ac:dyDescent="0.35">
      <c r="A333" s="22"/>
      <c r="B333" s="26"/>
      <c r="C333" s="62"/>
      <c r="D333" s="205" t="s">
        <v>273</v>
      </c>
      <c r="E333" s="62"/>
      <c r="F333" s="206" t="s">
        <v>2651</v>
      </c>
      <c r="G333" s="62"/>
      <c r="H333" s="62"/>
      <c r="I333" s="118"/>
      <c r="J333" s="62"/>
      <c r="K333" s="119"/>
      <c r="L333" s="61"/>
      <c r="M333" s="185"/>
      <c r="N333" s="59"/>
      <c r="O333" s="59"/>
      <c r="P333" s="59"/>
      <c r="Q333" s="59"/>
      <c r="R333" s="59"/>
      <c r="S333" s="59"/>
      <c r="T333" s="67"/>
      <c r="U333" s="64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40" t="s">
        <v>273</v>
      </c>
      <c r="AU333" s="140" t="s">
        <v>83</v>
      </c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21"/>
    </row>
    <row r="334" spans="1:70" ht="7.9" customHeight="1" x14ac:dyDescent="0.3">
      <c r="A334" s="101"/>
      <c r="B334" s="51"/>
      <c r="C334" s="18"/>
      <c r="D334" s="18"/>
      <c r="E334" s="18"/>
      <c r="F334" s="18"/>
      <c r="G334" s="18"/>
      <c r="H334" s="18"/>
      <c r="I334" s="110"/>
      <c r="J334" s="18"/>
      <c r="K334" s="52"/>
      <c r="L334" s="102"/>
      <c r="M334" s="192"/>
      <c r="N334" s="192"/>
      <c r="O334" s="192"/>
      <c r="P334" s="192"/>
      <c r="Q334" s="192"/>
      <c r="R334" s="192"/>
      <c r="S334" s="192"/>
      <c r="T334" s="192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4"/>
    </row>
  </sheetData>
  <mergeCells count="13">
    <mergeCell ref="E83:H83"/>
    <mergeCell ref="G1:H1"/>
    <mergeCell ref="L2:V2"/>
    <mergeCell ref="E49:H49"/>
    <mergeCell ref="E51:H51"/>
    <mergeCell ref="J55:J56"/>
    <mergeCell ref="E79:H79"/>
    <mergeCell ref="E81:H81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73"/>
  <sheetViews>
    <sheetView showGridLines="0" topLeftCell="A257" workbookViewId="0">
      <selection activeCell="H247" sqref="H247"/>
    </sheetView>
  </sheetViews>
  <sheetFormatPr defaultColWidth="9.33203125" defaultRowHeight="13.5" customHeight="1" x14ac:dyDescent="0.3"/>
  <cols>
    <col min="1" max="1" width="8.33203125" style="234" customWidth="1"/>
    <col min="2" max="2" width="2" style="234" customWidth="1"/>
    <col min="3" max="4" width="4.33203125" style="234" customWidth="1"/>
    <col min="5" max="5" width="17.33203125" style="234" customWidth="1"/>
    <col min="6" max="6" width="75" style="234" customWidth="1"/>
    <col min="7" max="7" width="8.6640625" style="234" customWidth="1"/>
    <col min="8" max="8" width="11.33203125" style="234" customWidth="1"/>
    <col min="9" max="9" width="12.6640625" style="234" customWidth="1"/>
    <col min="10" max="10" width="23.5" style="234" customWidth="1"/>
    <col min="11" max="11" width="15.5" style="234" customWidth="1"/>
    <col min="12" max="18" width="9.33203125" style="234" customWidth="1"/>
    <col min="19" max="19" width="8.33203125" style="234" customWidth="1"/>
    <col min="20" max="20" width="29.6640625" style="234" customWidth="1"/>
    <col min="21" max="21" width="16.33203125" style="234" customWidth="1"/>
    <col min="22" max="22" width="12.33203125" style="234" customWidth="1"/>
    <col min="23" max="23" width="16.33203125" style="234" customWidth="1"/>
    <col min="24" max="24" width="12.33203125" style="234" customWidth="1"/>
    <col min="25" max="25" width="15" style="234" customWidth="1"/>
    <col min="26" max="26" width="11" style="234" customWidth="1"/>
    <col min="27" max="27" width="15" style="234" customWidth="1"/>
    <col min="28" max="28" width="16.33203125" style="234" customWidth="1"/>
    <col min="29" max="29" width="11" style="234" customWidth="1"/>
    <col min="30" max="30" width="15" style="234" customWidth="1"/>
    <col min="31" max="31" width="16.33203125" style="234" customWidth="1"/>
    <col min="32" max="43" width="9.33203125" style="234" customWidth="1"/>
    <col min="44" max="65" width="9.33203125" style="234" hidden="1" customWidth="1"/>
    <col min="66" max="71" width="9.33203125" style="234" customWidth="1"/>
    <col min="72" max="16384" width="9.33203125" style="234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112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262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1446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ROUND(J109,2)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ROUND(SUM(BE109:BE272),2)</f>
        <v>0</v>
      </c>
      <c r="G32" s="19"/>
      <c r="H32" s="19"/>
      <c r="I32" s="124">
        <v>0.21</v>
      </c>
      <c r="J32" s="123">
        <f>ROUND(ROUND((SUM(BE109:BE272)),2)*I32,2)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ROUND(SUM(BF109:BF272),2)</f>
        <v>0</v>
      </c>
      <c r="G33" s="19"/>
      <c r="H33" s="19"/>
      <c r="I33" s="124">
        <v>0.15</v>
      </c>
      <c r="J33" s="123">
        <f>ROUND(ROUND((SUM(BF109:BF272)),2)*I33,2)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ROUND(SUM(BG109:BG272),2)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ROUND(SUM(BH109:BH272),2)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ROUND(SUM(BI109:BI272),2)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262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09 - Oplocení a venkovní plochy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J109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1447</v>
      </c>
      <c r="E61" s="59"/>
      <c r="F61" s="59"/>
      <c r="G61" s="59"/>
      <c r="H61" s="59"/>
      <c r="I61" s="116"/>
      <c r="J61" s="142">
        <f>J110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1448</v>
      </c>
      <c r="E62" s="144"/>
      <c r="F62" s="144"/>
      <c r="G62" s="144"/>
      <c r="H62" s="144"/>
      <c r="I62" s="145"/>
      <c r="J62" s="146">
        <f>J111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14.85" customHeight="1" x14ac:dyDescent="0.3">
      <c r="A63" s="22"/>
      <c r="B63" s="26"/>
      <c r="C63" s="19"/>
      <c r="D63" s="143" t="s">
        <v>1449</v>
      </c>
      <c r="E63" s="144"/>
      <c r="F63" s="144"/>
      <c r="G63" s="144"/>
      <c r="H63" s="144"/>
      <c r="I63" s="145"/>
      <c r="J63" s="146">
        <f>J112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14.85" customHeight="1" x14ac:dyDescent="0.3">
      <c r="A64" s="22"/>
      <c r="B64" s="26"/>
      <c r="C64" s="19"/>
      <c r="D64" s="143" t="s">
        <v>1450</v>
      </c>
      <c r="E64" s="144"/>
      <c r="F64" s="144"/>
      <c r="G64" s="144"/>
      <c r="H64" s="144"/>
      <c r="I64" s="145"/>
      <c r="J64" s="146">
        <f>J129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4.85" customHeight="1" x14ac:dyDescent="0.3">
      <c r="A65" s="22"/>
      <c r="B65" s="26"/>
      <c r="C65" s="19"/>
      <c r="D65" s="143" t="s">
        <v>1451</v>
      </c>
      <c r="E65" s="144"/>
      <c r="F65" s="144"/>
      <c r="G65" s="144"/>
      <c r="H65" s="144"/>
      <c r="I65" s="145"/>
      <c r="J65" s="146">
        <f>J132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4.85" customHeight="1" x14ac:dyDescent="0.3">
      <c r="A66" s="22"/>
      <c r="B66" s="26"/>
      <c r="C66" s="19"/>
      <c r="D66" s="143" t="s">
        <v>1452</v>
      </c>
      <c r="E66" s="144"/>
      <c r="F66" s="144"/>
      <c r="G66" s="144"/>
      <c r="H66" s="144"/>
      <c r="I66" s="145"/>
      <c r="J66" s="146">
        <f>J149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4.85" customHeight="1" x14ac:dyDescent="0.3">
      <c r="A67" s="22"/>
      <c r="B67" s="26"/>
      <c r="C67" s="19"/>
      <c r="D67" s="143" t="s">
        <v>1453</v>
      </c>
      <c r="E67" s="144"/>
      <c r="F67" s="144"/>
      <c r="G67" s="144"/>
      <c r="H67" s="144"/>
      <c r="I67" s="145"/>
      <c r="J67" s="146">
        <f>J157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4.85" customHeight="1" x14ac:dyDescent="0.3">
      <c r="A68" s="22"/>
      <c r="B68" s="26"/>
      <c r="C68" s="19"/>
      <c r="D68" s="143" t="s">
        <v>1454</v>
      </c>
      <c r="E68" s="144"/>
      <c r="F68" s="144"/>
      <c r="G68" s="144"/>
      <c r="H68" s="144"/>
      <c r="I68" s="145"/>
      <c r="J68" s="146">
        <f>J159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19.899999999999999" customHeight="1" x14ac:dyDescent="0.3">
      <c r="A69" s="22"/>
      <c r="B69" s="26"/>
      <c r="C69" s="19"/>
      <c r="D69" s="143" t="s">
        <v>1455</v>
      </c>
      <c r="E69" s="144"/>
      <c r="F69" s="144"/>
      <c r="G69" s="144"/>
      <c r="H69" s="144"/>
      <c r="I69" s="145"/>
      <c r="J69" s="146">
        <f>J161</f>
        <v>0</v>
      </c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14.85" customHeight="1" x14ac:dyDescent="0.3">
      <c r="A70" s="22"/>
      <c r="B70" s="26"/>
      <c r="C70" s="19"/>
      <c r="D70" s="143" t="s">
        <v>1449</v>
      </c>
      <c r="E70" s="144"/>
      <c r="F70" s="144"/>
      <c r="G70" s="144"/>
      <c r="H70" s="144"/>
      <c r="I70" s="145"/>
      <c r="J70" s="146">
        <f>J162</f>
        <v>0</v>
      </c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4.85" customHeight="1" x14ac:dyDescent="0.3">
      <c r="A71" s="22"/>
      <c r="B71" s="26"/>
      <c r="C71" s="19"/>
      <c r="D71" s="143" t="s">
        <v>1450</v>
      </c>
      <c r="E71" s="144"/>
      <c r="F71" s="144"/>
      <c r="G71" s="144"/>
      <c r="H71" s="144"/>
      <c r="I71" s="145"/>
      <c r="J71" s="146">
        <f>J175</f>
        <v>0</v>
      </c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4.85" customHeight="1" x14ac:dyDescent="0.3">
      <c r="A72" s="22"/>
      <c r="B72" s="26"/>
      <c r="C72" s="19"/>
      <c r="D72" s="143" t="s">
        <v>1451</v>
      </c>
      <c r="E72" s="144"/>
      <c r="F72" s="144"/>
      <c r="G72" s="144"/>
      <c r="H72" s="144"/>
      <c r="I72" s="145"/>
      <c r="J72" s="146">
        <f>J178</f>
        <v>0</v>
      </c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4.85" customHeight="1" x14ac:dyDescent="0.3">
      <c r="A73" s="22"/>
      <c r="B73" s="26"/>
      <c r="C73" s="19"/>
      <c r="D73" s="143" t="s">
        <v>1452</v>
      </c>
      <c r="E73" s="144"/>
      <c r="F73" s="144"/>
      <c r="G73" s="144"/>
      <c r="H73" s="144"/>
      <c r="I73" s="145"/>
      <c r="J73" s="146">
        <f>J182</f>
        <v>0</v>
      </c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4.85" customHeight="1" x14ac:dyDescent="0.3">
      <c r="A74" s="22"/>
      <c r="B74" s="26"/>
      <c r="C74" s="19"/>
      <c r="D74" s="143" t="s">
        <v>1454</v>
      </c>
      <c r="E74" s="144"/>
      <c r="F74" s="144"/>
      <c r="G74" s="144"/>
      <c r="H74" s="144"/>
      <c r="I74" s="145"/>
      <c r="J74" s="146">
        <f>J190</f>
        <v>0</v>
      </c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9.899999999999999" customHeight="1" x14ac:dyDescent="0.3">
      <c r="A75" s="22"/>
      <c r="B75" s="26"/>
      <c r="C75" s="19"/>
      <c r="D75" s="143" t="s">
        <v>1456</v>
      </c>
      <c r="E75" s="144"/>
      <c r="F75" s="144"/>
      <c r="G75" s="144"/>
      <c r="H75" s="144"/>
      <c r="I75" s="145"/>
      <c r="J75" s="146">
        <f>J192</f>
        <v>0</v>
      </c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4.85" customHeight="1" x14ac:dyDescent="0.3">
      <c r="A76" s="22"/>
      <c r="B76" s="26"/>
      <c r="C76" s="19"/>
      <c r="D76" s="143" t="s">
        <v>1449</v>
      </c>
      <c r="E76" s="144"/>
      <c r="F76" s="144"/>
      <c r="G76" s="144"/>
      <c r="H76" s="144"/>
      <c r="I76" s="145"/>
      <c r="J76" s="146">
        <f>J193</f>
        <v>0</v>
      </c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4.85" customHeight="1" x14ac:dyDescent="0.3">
      <c r="A77" s="22"/>
      <c r="B77" s="26"/>
      <c r="C77" s="19"/>
      <c r="D77" s="143" t="s">
        <v>1450</v>
      </c>
      <c r="E77" s="144"/>
      <c r="F77" s="144"/>
      <c r="G77" s="144"/>
      <c r="H77" s="144"/>
      <c r="I77" s="145"/>
      <c r="J77" s="146">
        <f>J206</f>
        <v>0</v>
      </c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4.85" customHeight="1" x14ac:dyDescent="0.3">
      <c r="A78" s="22"/>
      <c r="B78" s="26"/>
      <c r="C78" s="19"/>
      <c r="D78" s="143" t="s">
        <v>1451</v>
      </c>
      <c r="E78" s="144"/>
      <c r="F78" s="144"/>
      <c r="G78" s="144"/>
      <c r="H78" s="144"/>
      <c r="I78" s="145"/>
      <c r="J78" s="146">
        <f>J209</f>
        <v>0</v>
      </c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14.85" customHeight="1" x14ac:dyDescent="0.3">
      <c r="A79" s="22"/>
      <c r="B79" s="26"/>
      <c r="C79" s="19"/>
      <c r="D79" s="143" t="s">
        <v>1452</v>
      </c>
      <c r="E79" s="144"/>
      <c r="F79" s="144"/>
      <c r="G79" s="144"/>
      <c r="H79" s="144"/>
      <c r="I79" s="145"/>
      <c r="J79" s="146">
        <f>J215</f>
        <v>0</v>
      </c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4.85" customHeight="1" x14ac:dyDescent="0.3">
      <c r="A80" s="22"/>
      <c r="B80" s="26"/>
      <c r="C80" s="19"/>
      <c r="D80" s="143" t="s">
        <v>1454</v>
      </c>
      <c r="E80" s="144"/>
      <c r="F80" s="144"/>
      <c r="G80" s="144"/>
      <c r="H80" s="144"/>
      <c r="I80" s="145"/>
      <c r="J80" s="146">
        <f>J223</f>
        <v>0</v>
      </c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9.899999999999999" customHeight="1" x14ac:dyDescent="0.3">
      <c r="A81" s="22"/>
      <c r="B81" s="26"/>
      <c r="C81" s="19"/>
      <c r="D81" s="143" t="s">
        <v>1457</v>
      </c>
      <c r="E81" s="144"/>
      <c r="F81" s="144"/>
      <c r="G81" s="144"/>
      <c r="H81" s="144"/>
      <c r="I81" s="145"/>
      <c r="J81" s="146">
        <f>J225</f>
        <v>0</v>
      </c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4.85" customHeight="1" x14ac:dyDescent="0.3">
      <c r="A82" s="22"/>
      <c r="B82" s="26"/>
      <c r="C82" s="19"/>
      <c r="D82" s="143" t="s">
        <v>1449</v>
      </c>
      <c r="E82" s="144"/>
      <c r="F82" s="144"/>
      <c r="G82" s="144"/>
      <c r="H82" s="144"/>
      <c r="I82" s="145"/>
      <c r="J82" s="146">
        <f>J226</f>
        <v>0</v>
      </c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14.85" customHeight="1" x14ac:dyDescent="0.3">
      <c r="A83" s="22"/>
      <c r="B83" s="26"/>
      <c r="C83" s="19"/>
      <c r="D83" s="143" t="s">
        <v>1451</v>
      </c>
      <c r="E83" s="144"/>
      <c r="F83" s="144"/>
      <c r="G83" s="144"/>
      <c r="H83" s="144"/>
      <c r="I83" s="145"/>
      <c r="J83" s="146">
        <f>J239</f>
        <v>0</v>
      </c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14.85" customHeight="1" x14ac:dyDescent="0.3">
      <c r="A84" s="22"/>
      <c r="B84" s="26"/>
      <c r="C84" s="19"/>
      <c r="D84" s="143" t="s">
        <v>1454</v>
      </c>
      <c r="E84" s="144"/>
      <c r="F84" s="144"/>
      <c r="G84" s="144"/>
      <c r="H84" s="144"/>
      <c r="I84" s="145"/>
      <c r="J84" s="146">
        <f>J248</f>
        <v>0</v>
      </c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19.899999999999999" customHeight="1" x14ac:dyDescent="0.3">
      <c r="A85" s="22"/>
      <c r="B85" s="26"/>
      <c r="C85" s="19"/>
      <c r="D85" s="143" t="s">
        <v>1458</v>
      </c>
      <c r="E85" s="144"/>
      <c r="F85" s="144"/>
      <c r="G85" s="144"/>
      <c r="H85" s="144"/>
      <c r="I85" s="145"/>
      <c r="J85" s="146">
        <f>J250</f>
        <v>0</v>
      </c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14.85" customHeight="1" x14ac:dyDescent="0.3">
      <c r="A86" s="22"/>
      <c r="B86" s="26"/>
      <c r="C86" s="19"/>
      <c r="D86" s="143" t="s">
        <v>1459</v>
      </c>
      <c r="E86" s="144"/>
      <c r="F86" s="144"/>
      <c r="G86" s="144"/>
      <c r="H86" s="144"/>
      <c r="I86" s="145"/>
      <c r="J86" s="146">
        <f>J251</f>
        <v>0</v>
      </c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4.85" customHeight="1" x14ac:dyDescent="0.3">
      <c r="A87" s="22"/>
      <c r="B87" s="26"/>
      <c r="C87" s="19"/>
      <c r="D87" s="143" t="s">
        <v>1460</v>
      </c>
      <c r="E87" s="144"/>
      <c r="F87" s="144"/>
      <c r="G87" s="144"/>
      <c r="H87" s="144"/>
      <c r="I87" s="145"/>
      <c r="J87" s="146">
        <f>J256</f>
        <v>0</v>
      </c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21.75" customHeight="1" x14ac:dyDescent="0.3">
      <c r="A88" s="22"/>
      <c r="B88" s="26"/>
      <c r="C88" s="19"/>
      <c r="D88" s="62"/>
      <c r="E88" s="62"/>
      <c r="F88" s="62"/>
      <c r="G88" s="62"/>
      <c r="H88" s="62"/>
      <c r="I88" s="118"/>
      <c r="J88" s="62"/>
      <c r="K88" s="28"/>
      <c r="L88" s="26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7.9" customHeight="1" x14ac:dyDescent="0.3">
      <c r="A89" s="22"/>
      <c r="B89" s="51"/>
      <c r="C89" s="18"/>
      <c r="D89" s="18"/>
      <c r="E89" s="18"/>
      <c r="F89" s="18"/>
      <c r="G89" s="18"/>
      <c r="H89" s="18"/>
      <c r="I89" s="110"/>
      <c r="J89" s="18"/>
      <c r="K89" s="52"/>
      <c r="L89" s="26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13.5" customHeight="1" x14ac:dyDescent="0.3">
      <c r="A90" s="17"/>
      <c r="B90" s="24"/>
      <c r="C90" s="24"/>
      <c r="D90" s="24"/>
      <c r="E90" s="24"/>
      <c r="F90" s="24"/>
      <c r="G90" s="24"/>
      <c r="H90" s="24"/>
      <c r="I90" s="111"/>
      <c r="J90" s="24"/>
      <c r="K90" s="24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1"/>
    </row>
    <row r="91" spans="1:70" ht="13.5" customHeight="1" x14ac:dyDescent="0.3">
      <c r="A91" s="17"/>
      <c r="B91" s="19"/>
      <c r="C91" s="19"/>
      <c r="D91" s="19"/>
      <c r="E91" s="19"/>
      <c r="F91" s="19"/>
      <c r="G91" s="19"/>
      <c r="H91" s="19"/>
      <c r="I91" s="112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1"/>
    </row>
    <row r="92" spans="1:70" ht="13.5" customHeight="1" x14ac:dyDescent="0.3">
      <c r="A92" s="17"/>
      <c r="B92" s="18"/>
      <c r="C92" s="18"/>
      <c r="D92" s="18"/>
      <c r="E92" s="18"/>
      <c r="F92" s="18"/>
      <c r="G92" s="18"/>
      <c r="H92" s="18"/>
      <c r="I92" s="110"/>
      <c r="J92" s="18"/>
      <c r="K92" s="18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1"/>
    </row>
    <row r="93" spans="1:70" ht="7.9" customHeight="1" x14ac:dyDescent="0.3">
      <c r="A93" s="22"/>
      <c r="B93" s="23"/>
      <c r="C93" s="24"/>
      <c r="D93" s="24"/>
      <c r="E93" s="24"/>
      <c r="F93" s="24"/>
      <c r="G93" s="24"/>
      <c r="H93" s="24"/>
      <c r="I93" s="111"/>
      <c r="J93" s="24"/>
      <c r="K93" s="25"/>
      <c r="L93" s="26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21"/>
    </row>
    <row r="94" spans="1:70" ht="36.950000000000003" customHeight="1" x14ac:dyDescent="0.35">
      <c r="A94" s="22"/>
      <c r="B94" s="26"/>
      <c r="C94" s="53" t="s">
        <v>147</v>
      </c>
      <c r="D94" s="19"/>
      <c r="E94" s="19"/>
      <c r="F94" s="19"/>
      <c r="G94" s="19"/>
      <c r="H94" s="19"/>
      <c r="I94" s="112"/>
      <c r="J94" s="19"/>
      <c r="K94" s="28"/>
      <c r="L94" s="26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21"/>
    </row>
    <row r="95" spans="1:70" ht="7.9" customHeight="1" x14ac:dyDescent="0.3">
      <c r="A95" s="22"/>
      <c r="B95" s="26"/>
      <c r="C95" s="19"/>
      <c r="D95" s="19"/>
      <c r="E95" s="19"/>
      <c r="F95" s="19"/>
      <c r="G95" s="19"/>
      <c r="H95" s="19"/>
      <c r="I95" s="112"/>
      <c r="J95" s="19"/>
      <c r="K95" s="28"/>
      <c r="L95" s="26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21"/>
    </row>
    <row r="96" spans="1:70" ht="14.45" customHeight="1" x14ac:dyDescent="0.35">
      <c r="A96" s="22"/>
      <c r="B96" s="26"/>
      <c r="C96" s="54" t="s">
        <v>24</v>
      </c>
      <c r="D96" s="19"/>
      <c r="E96" s="19"/>
      <c r="F96" s="19"/>
      <c r="G96" s="19"/>
      <c r="H96" s="19"/>
      <c r="I96" s="112"/>
      <c r="J96" s="19"/>
      <c r="K96" s="28"/>
      <c r="L96" s="26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1"/>
    </row>
    <row r="97" spans="1:70" ht="16.5" customHeight="1" x14ac:dyDescent="0.35">
      <c r="A97" s="22"/>
      <c r="B97" s="26"/>
      <c r="C97" s="19"/>
      <c r="D97" s="19"/>
      <c r="E97" s="428" t="str">
        <f>E7</f>
        <v>Novostavba víceúčelového objektu (dostavba objektu)</v>
      </c>
      <c r="F97" s="429"/>
      <c r="G97" s="429"/>
      <c r="H97" s="429"/>
      <c r="I97" s="112"/>
      <c r="J97" s="19"/>
      <c r="K97" s="28"/>
      <c r="L97" s="26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21"/>
    </row>
    <row r="98" spans="1:70" ht="15" customHeight="1" x14ac:dyDescent="0.3">
      <c r="A98" s="22"/>
      <c r="B98" s="26"/>
      <c r="C98" s="34" t="s">
        <v>132</v>
      </c>
      <c r="D98" s="19"/>
      <c r="E98" s="19"/>
      <c r="F98" s="19"/>
      <c r="G98" s="19"/>
      <c r="H98" s="19"/>
      <c r="I98" s="112"/>
      <c r="J98" s="19"/>
      <c r="K98" s="28"/>
      <c r="L98" s="26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21"/>
    </row>
    <row r="99" spans="1:70" ht="16.5" customHeight="1" x14ac:dyDescent="0.3">
      <c r="A99" s="22"/>
      <c r="B99" s="26"/>
      <c r="C99" s="19"/>
      <c r="D99" s="19"/>
      <c r="E99" s="428" t="s">
        <v>262</v>
      </c>
      <c r="F99" s="377"/>
      <c r="G99" s="377"/>
      <c r="H99" s="377"/>
      <c r="I99" s="112"/>
      <c r="J99" s="19"/>
      <c r="K99" s="28"/>
      <c r="L99" s="26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21"/>
    </row>
    <row r="100" spans="1:70" ht="14.45" customHeight="1" x14ac:dyDescent="0.35">
      <c r="A100" s="22"/>
      <c r="B100" s="26"/>
      <c r="C100" s="54" t="s">
        <v>263</v>
      </c>
      <c r="D100" s="19"/>
      <c r="E100" s="19"/>
      <c r="F100" s="19"/>
      <c r="G100" s="19"/>
      <c r="H100" s="19"/>
      <c r="I100" s="112"/>
      <c r="J100" s="19"/>
      <c r="K100" s="28"/>
      <c r="L100" s="26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21"/>
    </row>
    <row r="101" spans="1:70" ht="17.25" customHeight="1" x14ac:dyDescent="0.3">
      <c r="A101" s="22"/>
      <c r="B101" s="26"/>
      <c r="C101" s="19"/>
      <c r="D101" s="19"/>
      <c r="E101" s="391" t="str">
        <f>E11</f>
        <v>09 - Oplocení a venkovní plochy</v>
      </c>
      <c r="F101" s="377"/>
      <c r="G101" s="377"/>
      <c r="H101" s="377"/>
      <c r="I101" s="112"/>
      <c r="J101" s="19"/>
      <c r="K101" s="28"/>
      <c r="L101" s="26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21"/>
    </row>
    <row r="102" spans="1:70" ht="7.9" customHeight="1" x14ac:dyDescent="0.3">
      <c r="A102" s="22"/>
      <c r="B102" s="26"/>
      <c r="C102" s="19"/>
      <c r="D102" s="19"/>
      <c r="E102" s="19"/>
      <c r="F102" s="19"/>
      <c r="G102" s="19"/>
      <c r="H102" s="19"/>
      <c r="I102" s="112"/>
      <c r="J102" s="19"/>
      <c r="K102" s="28"/>
      <c r="L102" s="26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21"/>
    </row>
    <row r="103" spans="1:70" ht="18" customHeight="1" x14ac:dyDescent="0.35">
      <c r="A103" s="22"/>
      <c r="B103" s="26"/>
      <c r="C103" s="54" t="s">
        <v>27</v>
      </c>
      <c r="D103" s="19"/>
      <c r="E103" s="19"/>
      <c r="F103" s="115" t="str">
        <f>F14</f>
        <v>ulice L. Zápotockého a Klikorkova</v>
      </c>
      <c r="G103" s="19"/>
      <c r="H103" s="19"/>
      <c r="I103" s="114" t="s">
        <v>29</v>
      </c>
      <c r="J103" s="58">
        <f>IF(J14="","",J14)</f>
        <v>44136</v>
      </c>
      <c r="K103" s="28"/>
      <c r="L103" s="26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21"/>
    </row>
    <row r="104" spans="1:70" ht="7.9" customHeight="1" x14ac:dyDescent="0.3">
      <c r="A104" s="22"/>
      <c r="B104" s="26"/>
      <c r="C104" s="19"/>
      <c r="D104" s="19"/>
      <c r="E104" s="19"/>
      <c r="F104" s="19"/>
      <c r="G104" s="19"/>
      <c r="H104" s="19"/>
      <c r="I104" s="112"/>
      <c r="J104" s="19"/>
      <c r="K104" s="28"/>
      <c r="L104" s="26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21"/>
    </row>
    <row r="105" spans="1:70" ht="15" customHeight="1" x14ac:dyDescent="0.35">
      <c r="A105" s="22"/>
      <c r="B105" s="26"/>
      <c r="C105" s="54" t="s">
        <v>30</v>
      </c>
      <c r="D105" s="19"/>
      <c r="E105" s="19"/>
      <c r="F105" s="115" t="str">
        <f>E17</f>
        <v>Qarta architektura, s.r.o., Jindřišská 17, Praha 1</v>
      </c>
      <c r="G105" s="19"/>
      <c r="H105" s="19"/>
      <c r="I105" s="114" t="s">
        <v>36</v>
      </c>
      <c r="J105" s="115" t="str">
        <f>E23</f>
        <v>Qarta architektura, s.r.o., Jindřišská 17, Praha 1</v>
      </c>
      <c r="K105" s="28"/>
      <c r="L105" s="26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21"/>
    </row>
    <row r="106" spans="1:70" ht="14.45" customHeight="1" x14ac:dyDescent="0.35">
      <c r="A106" s="22"/>
      <c r="B106" s="26"/>
      <c r="C106" s="54" t="s">
        <v>35</v>
      </c>
      <c r="D106" s="19"/>
      <c r="E106" s="19"/>
      <c r="F106" s="115" t="str">
        <f>IF(E20="","",E20)</f>
        <v/>
      </c>
      <c r="G106" s="19"/>
      <c r="H106" s="19"/>
      <c r="I106" s="112"/>
      <c r="J106" s="19"/>
      <c r="K106" s="28"/>
      <c r="L106" s="26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21"/>
    </row>
    <row r="107" spans="1:70" ht="10.35" customHeight="1" x14ac:dyDescent="0.3">
      <c r="A107" s="22"/>
      <c r="B107" s="26"/>
      <c r="C107" s="59"/>
      <c r="D107" s="59"/>
      <c r="E107" s="59"/>
      <c r="F107" s="59"/>
      <c r="G107" s="59"/>
      <c r="H107" s="59"/>
      <c r="I107" s="116"/>
      <c r="J107" s="59"/>
      <c r="K107" s="117"/>
      <c r="L107" s="26"/>
      <c r="M107" s="59"/>
      <c r="N107" s="59"/>
      <c r="O107" s="59"/>
      <c r="P107" s="59"/>
      <c r="Q107" s="59"/>
      <c r="R107" s="59"/>
      <c r="S107" s="59"/>
      <c r="T107" s="5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21"/>
    </row>
    <row r="108" spans="1:70" ht="29.25" customHeight="1" x14ac:dyDescent="0.35">
      <c r="A108" s="22"/>
      <c r="B108" s="61"/>
      <c r="C108" s="147" t="s">
        <v>148</v>
      </c>
      <c r="D108" s="148" t="s">
        <v>58</v>
      </c>
      <c r="E108" s="148" t="s">
        <v>54</v>
      </c>
      <c r="F108" s="148" t="s">
        <v>149</v>
      </c>
      <c r="G108" s="148" t="s">
        <v>150</v>
      </c>
      <c r="H108" s="148" t="s">
        <v>151</v>
      </c>
      <c r="I108" s="148" t="s">
        <v>152</v>
      </c>
      <c r="J108" s="148" t="s">
        <v>137</v>
      </c>
      <c r="K108" s="149" t="s">
        <v>153</v>
      </c>
      <c r="L108" s="61"/>
      <c r="M108" s="150" t="s">
        <v>154</v>
      </c>
      <c r="N108" s="151" t="s">
        <v>43</v>
      </c>
      <c r="O108" s="151" t="s">
        <v>155</v>
      </c>
      <c r="P108" s="151" t="s">
        <v>156</v>
      </c>
      <c r="Q108" s="152" t="s">
        <v>157</v>
      </c>
      <c r="R108" s="152" t="s">
        <v>158</v>
      </c>
      <c r="S108" s="151" t="s">
        <v>159</v>
      </c>
      <c r="T108" s="153" t="s">
        <v>160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21"/>
    </row>
    <row r="109" spans="1:70" ht="29.25" customHeight="1" x14ac:dyDescent="0.35">
      <c r="A109" s="22"/>
      <c r="B109" s="26"/>
      <c r="C109" s="154" t="s">
        <v>138</v>
      </c>
      <c r="D109" s="62"/>
      <c r="E109" s="62"/>
      <c r="F109" s="62"/>
      <c r="G109" s="62"/>
      <c r="H109" s="62"/>
      <c r="I109" s="118"/>
      <c r="J109" s="155">
        <f>BK109</f>
        <v>0</v>
      </c>
      <c r="K109" s="119"/>
      <c r="L109" s="61"/>
      <c r="M109" s="75"/>
      <c r="N109" s="62"/>
      <c r="O109" s="62"/>
      <c r="P109" s="156">
        <f>P110</f>
        <v>0</v>
      </c>
      <c r="Q109" s="62"/>
      <c r="R109" s="156">
        <f>R110</f>
        <v>221.84646327999997</v>
      </c>
      <c r="S109" s="62"/>
      <c r="T109" s="157">
        <f>T110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40" t="s">
        <v>72</v>
      </c>
      <c r="AU109" s="140" t="s">
        <v>139</v>
      </c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58">
        <f>BK110</f>
        <v>0</v>
      </c>
      <c r="BL109" s="19"/>
      <c r="BM109" s="19"/>
      <c r="BN109" s="19"/>
      <c r="BO109" s="19"/>
      <c r="BP109" s="19"/>
      <c r="BQ109" s="19"/>
      <c r="BR109" s="21"/>
    </row>
    <row r="110" spans="1:70" ht="37.35" customHeight="1" x14ac:dyDescent="0.35">
      <c r="A110" s="22"/>
      <c r="B110" s="26"/>
      <c r="C110" s="19"/>
      <c r="D110" s="159" t="s">
        <v>72</v>
      </c>
      <c r="E110" s="160" t="s">
        <v>266</v>
      </c>
      <c r="F110" s="160" t="s">
        <v>266</v>
      </c>
      <c r="G110" s="19"/>
      <c r="H110" s="19"/>
      <c r="I110" s="112"/>
      <c r="J110" s="161">
        <f>BK110</f>
        <v>0</v>
      </c>
      <c r="K110" s="28"/>
      <c r="L110" s="61"/>
      <c r="M110" s="64"/>
      <c r="N110" s="19"/>
      <c r="O110" s="19"/>
      <c r="P110" s="162">
        <f>P111+P161+P192+P225+P250</f>
        <v>0</v>
      </c>
      <c r="Q110" s="19"/>
      <c r="R110" s="162">
        <f>R111+R161+R192+R225+R250</f>
        <v>221.84646327999997</v>
      </c>
      <c r="S110" s="19"/>
      <c r="T110" s="163">
        <f>T111+T161+T192+T225+T250</f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59" t="s">
        <v>81</v>
      </c>
      <c r="AS110" s="19"/>
      <c r="AT110" s="164" t="s">
        <v>72</v>
      </c>
      <c r="AU110" s="164" t="s">
        <v>73</v>
      </c>
      <c r="AV110" s="19"/>
      <c r="AW110" s="19"/>
      <c r="AX110" s="19"/>
      <c r="AY110" s="159" t="s">
        <v>163</v>
      </c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65">
        <f>BK111+BK161+BK192+BK225+BK250</f>
        <v>0</v>
      </c>
      <c r="BL110" s="19"/>
      <c r="BM110" s="19"/>
      <c r="BN110" s="19"/>
      <c r="BO110" s="19"/>
      <c r="BP110" s="19"/>
      <c r="BQ110" s="19"/>
      <c r="BR110" s="21"/>
    </row>
    <row r="111" spans="1:70" ht="19.899999999999999" customHeight="1" x14ac:dyDescent="0.3">
      <c r="A111" s="22"/>
      <c r="B111" s="26"/>
      <c r="C111" s="19"/>
      <c r="D111" s="159" t="s">
        <v>72</v>
      </c>
      <c r="E111" s="235" t="s">
        <v>1461</v>
      </c>
      <c r="F111" s="235" t="s">
        <v>1462</v>
      </c>
      <c r="G111" s="19"/>
      <c r="H111" s="19"/>
      <c r="I111" s="112"/>
      <c r="J111" s="93">
        <f>BK111</f>
        <v>0</v>
      </c>
      <c r="K111" s="28"/>
      <c r="L111" s="61"/>
      <c r="M111" s="64"/>
      <c r="N111" s="19"/>
      <c r="O111" s="19"/>
      <c r="P111" s="162">
        <f>P112+P129+P132+P149+P157+P159</f>
        <v>0</v>
      </c>
      <c r="Q111" s="19"/>
      <c r="R111" s="162">
        <f>R112+R129+R132+R149+R157+R159</f>
        <v>62.708935690000004</v>
      </c>
      <c r="S111" s="19"/>
      <c r="T111" s="163">
        <f>T112+T129+T132+T149+T157+T159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59" t="s">
        <v>81</v>
      </c>
      <c r="AS111" s="19"/>
      <c r="AT111" s="164" t="s">
        <v>72</v>
      </c>
      <c r="AU111" s="164" t="s">
        <v>81</v>
      </c>
      <c r="AV111" s="19"/>
      <c r="AW111" s="19"/>
      <c r="AX111" s="19"/>
      <c r="AY111" s="159" t="s">
        <v>163</v>
      </c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65">
        <f>BK112+BK129+BK132+BK149+BK157+BK159</f>
        <v>0</v>
      </c>
      <c r="BL111" s="19"/>
      <c r="BM111" s="19"/>
      <c r="BN111" s="19"/>
      <c r="BO111" s="19"/>
      <c r="BP111" s="19"/>
      <c r="BQ111" s="19"/>
      <c r="BR111" s="21"/>
    </row>
    <row r="112" spans="1:70" ht="14.85" customHeight="1" x14ac:dyDescent="0.3">
      <c r="A112" s="22"/>
      <c r="B112" s="26"/>
      <c r="C112" s="59"/>
      <c r="D112" s="166" t="s">
        <v>72</v>
      </c>
      <c r="E112" s="167" t="s">
        <v>81</v>
      </c>
      <c r="F112" s="167" t="s">
        <v>89</v>
      </c>
      <c r="G112" s="59"/>
      <c r="H112" s="59"/>
      <c r="I112" s="116"/>
      <c r="J112" s="168">
        <f>BK112</f>
        <v>0</v>
      </c>
      <c r="K112" s="117"/>
      <c r="L112" s="61"/>
      <c r="M112" s="169"/>
      <c r="N112" s="19"/>
      <c r="O112" s="19"/>
      <c r="P112" s="162">
        <f>SUM(P113:P128)</f>
        <v>0</v>
      </c>
      <c r="Q112" s="19"/>
      <c r="R112" s="162">
        <f>SUM(R113:R128)</f>
        <v>0</v>
      </c>
      <c r="S112" s="19"/>
      <c r="T112" s="163">
        <f>SUM(T113:T128)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59" t="s">
        <v>81</v>
      </c>
      <c r="AS112" s="19"/>
      <c r="AT112" s="164" t="s">
        <v>72</v>
      </c>
      <c r="AU112" s="164" t="s">
        <v>83</v>
      </c>
      <c r="AV112" s="19"/>
      <c r="AW112" s="19"/>
      <c r="AX112" s="19"/>
      <c r="AY112" s="159" t="s">
        <v>163</v>
      </c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65">
        <f>SUM(BK113:BK128)</f>
        <v>0</v>
      </c>
      <c r="BL112" s="19"/>
      <c r="BM112" s="19"/>
      <c r="BN112" s="19"/>
      <c r="BO112" s="19"/>
      <c r="BP112" s="19"/>
      <c r="BQ112" s="19"/>
      <c r="BR112" s="21"/>
    </row>
    <row r="113" spans="1:70" ht="25.5" customHeight="1" x14ac:dyDescent="0.3">
      <c r="A113" s="22"/>
      <c r="B113" s="61"/>
      <c r="C113" s="170" t="s">
        <v>81</v>
      </c>
      <c r="D113" s="170" t="s">
        <v>166</v>
      </c>
      <c r="E113" s="171" t="s">
        <v>275</v>
      </c>
      <c r="F113" s="171" t="s">
        <v>276</v>
      </c>
      <c r="G113" s="172" t="s">
        <v>274</v>
      </c>
      <c r="H113" s="173">
        <v>12.401999999999999</v>
      </c>
      <c r="I113" s="174"/>
      <c r="J113" s="175">
        <f>ROUND(I113*H113,2)</f>
        <v>0</v>
      </c>
      <c r="K113" s="176" t="s">
        <v>270</v>
      </c>
      <c r="L113" s="61"/>
      <c r="M113" s="177"/>
      <c r="N113" s="178" t="s">
        <v>44</v>
      </c>
      <c r="O113" s="19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182</v>
      </c>
      <c r="AS113" s="19"/>
      <c r="AT113" s="140" t="s">
        <v>166</v>
      </c>
      <c r="AU113" s="140" t="s">
        <v>178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182</v>
      </c>
      <c r="BM113" s="140" t="s">
        <v>1463</v>
      </c>
      <c r="BN113" s="19"/>
      <c r="BO113" s="19"/>
      <c r="BP113" s="19"/>
      <c r="BQ113" s="19"/>
      <c r="BR113" s="21"/>
    </row>
    <row r="114" spans="1:70" ht="38.25" customHeight="1" x14ac:dyDescent="0.3">
      <c r="A114" s="22"/>
      <c r="B114" s="61"/>
      <c r="C114" s="170" t="s">
        <v>83</v>
      </c>
      <c r="D114" s="170" t="s">
        <v>166</v>
      </c>
      <c r="E114" s="171" t="s">
        <v>277</v>
      </c>
      <c r="F114" s="171" t="s">
        <v>278</v>
      </c>
      <c r="G114" s="172" t="s">
        <v>274</v>
      </c>
      <c r="H114" s="173">
        <v>3.101</v>
      </c>
      <c r="I114" s="174"/>
      <c r="J114" s="175">
        <f>ROUND(I114*H114,2)</f>
        <v>0</v>
      </c>
      <c r="K114" s="176" t="s">
        <v>270</v>
      </c>
      <c r="L114" s="61"/>
      <c r="M114" s="177"/>
      <c r="N114" s="178" t="s">
        <v>44</v>
      </c>
      <c r="O114" s="19"/>
      <c r="P114" s="179">
        <f>O114*H114</f>
        <v>0</v>
      </c>
      <c r="Q114" s="179">
        <v>0</v>
      </c>
      <c r="R114" s="179">
        <f>Q114*H114</f>
        <v>0</v>
      </c>
      <c r="S114" s="179">
        <v>0</v>
      </c>
      <c r="T114" s="180">
        <f>S114*H114</f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40" t="s">
        <v>182</v>
      </c>
      <c r="AS114" s="19"/>
      <c r="AT114" s="140" t="s">
        <v>166</v>
      </c>
      <c r="AU114" s="140" t="s">
        <v>178</v>
      </c>
      <c r="AV114" s="19"/>
      <c r="AW114" s="19"/>
      <c r="AX114" s="19"/>
      <c r="AY114" s="140" t="s">
        <v>163</v>
      </c>
      <c r="AZ114" s="19"/>
      <c r="BA114" s="19"/>
      <c r="BB114" s="19"/>
      <c r="BC114" s="19"/>
      <c r="BD114" s="19"/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140" t="s">
        <v>81</v>
      </c>
      <c r="BK114" s="181">
        <f>ROUND(I114*H114,2)</f>
        <v>0</v>
      </c>
      <c r="BL114" s="140" t="s">
        <v>182</v>
      </c>
      <c r="BM114" s="140" t="s">
        <v>1464</v>
      </c>
      <c r="BN114" s="19"/>
      <c r="BO114" s="19"/>
      <c r="BP114" s="19"/>
      <c r="BQ114" s="19"/>
      <c r="BR114" s="21"/>
    </row>
    <row r="115" spans="1:70" ht="27" customHeight="1" x14ac:dyDescent="0.35">
      <c r="A115" s="22"/>
      <c r="B115" s="26"/>
      <c r="C115" s="62"/>
      <c r="D115" s="205" t="s">
        <v>273</v>
      </c>
      <c r="E115" s="62"/>
      <c r="F115" s="206" t="s">
        <v>279</v>
      </c>
      <c r="G115" s="62"/>
      <c r="H115" s="62"/>
      <c r="I115" s="118"/>
      <c r="J115" s="62"/>
      <c r="K115" s="119"/>
      <c r="L115" s="61"/>
      <c r="M115" s="75"/>
      <c r="N115" s="19"/>
      <c r="O115" s="19"/>
      <c r="P115" s="19"/>
      <c r="Q115" s="19"/>
      <c r="R115" s="19"/>
      <c r="S115" s="19"/>
      <c r="T115" s="65"/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40" t="s">
        <v>273</v>
      </c>
      <c r="AU115" s="140" t="s">
        <v>178</v>
      </c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21"/>
    </row>
    <row r="116" spans="1:70" ht="13.15" customHeight="1" x14ac:dyDescent="0.35">
      <c r="A116" s="22"/>
      <c r="B116" s="26"/>
      <c r="C116" s="59"/>
      <c r="D116" s="209" t="s">
        <v>280</v>
      </c>
      <c r="E116" s="59"/>
      <c r="F116" s="210" t="s">
        <v>1465</v>
      </c>
      <c r="G116" s="59"/>
      <c r="H116" s="211">
        <v>3.101</v>
      </c>
      <c r="I116" s="116"/>
      <c r="J116" s="59"/>
      <c r="K116" s="117"/>
      <c r="L116" s="61"/>
      <c r="M116" s="169"/>
      <c r="N116" s="19"/>
      <c r="O116" s="19"/>
      <c r="P116" s="19"/>
      <c r="Q116" s="19"/>
      <c r="R116" s="19"/>
      <c r="S116" s="19"/>
      <c r="T116" s="65"/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212" t="s">
        <v>280</v>
      </c>
      <c r="AU116" s="212" t="s">
        <v>178</v>
      </c>
      <c r="AV116" s="55" t="s">
        <v>83</v>
      </c>
      <c r="AW116" s="55" t="s">
        <v>12</v>
      </c>
      <c r="AX116" s="55" t="s">
        <v>81</v>
      </c>
      <c r="AY116" s="212" t="s">
        <v>163</v>
      </c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21"/>
    </row>
    <row r="117" spans="1:70" ht="38.25" customHeight="1" x14ac:dyDescent="0.3">
      <c r="A117" s="22"/>
      <c r="B117" s="61"/>
      <c r="C117" s="170" t="s">
        <v>178</v>
      </c>
      <c r="D117" s="170" t="s">
        <v>166</v>
      </c>
      <c r="E117" s="171" t="s">
        <v>1466</v>
      </c>
      <c r="F117" s="171" t="s">
        <v>1467</v>
      </c>
      <c r="G117" s="172" t="s">
        <v>274</v>
      </c>
      <c r="H117" s="173">
        <v>0.4</v>
      </c>
      <c r="I117" s="174"/>
      <c r="J117" s="175">
        <f>ROUND(I117*H117,2)</f>
        <v>0</v>
      </c>
      <c r="K117" s="176" t="s">
        <v>270</v>
      </c>
      <c r="L117" s="61"/>
      <c r="M117" s="177"/>
      <c r="N117" s="178" t="s">
        <v>44</v>
      </c>
      <c r="O117" s="19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182</v>
      </c>
      <c r="AS117" s="19"/>
      <c r="AT117" s="140" t="s">
        <v>166</v>
      </c>
      <c r="AU117" s="140" t="s">
        <v>178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182</v>
      </c>
      <c r="BM117" s="140" t="s">
        <v>1468</v>
      </c>
      <c r="BN117" s="19"/>
      <c r="BO117" s="19"/>
      <c r="BP117" s="19"/>
      <c r="BQ117" s="19"/>
      <c r="BR117" s="21"/>
    </row>
    <row r="118" spans="1:70" ht="51" customHeight="1" x14ac:dyDescent="0.3">
      <c r="A118" s="22"/>
      <c r="B118" s="61"/>
      <c r="C118" s="170" t="s">
        <v>182</v>
      </c>
      <c r="D118" s="170" t="s">
        <v>166</v>
      </c>
      <c r="E118" s="171" t="s">
        <v>1469</v>
      </c>
      <c r="F118" s="171" t="s">
        <v>1470</v>
      </c>
      <c r="G118" s="172" t="s">
        <v>274</v>
      </c>
      <c r="H118" s="173">
        <v>0.1</v>
      </c>
      <c r="I118" s="174"/>
      <c r="J118" s="175">
        <f>ROUND(I118*H118,2)</f>
        <v>0</v>
      </c>
      <c r="K118" s="176" t="s">
        <v>270</v>
      </c>
      <c r="L118" s="61"/>
      <c r="M118" s="177"/>
      <c r="N118" s="178" t="s">
        <v>44</v>
      </c>
      <c r="O118" s="19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40" t="s">
        <v>182</v>
      </c>
      <c r="AS118" s="19"/>
      <c r="AT118" s="140" t="s">
        <v>166</v>
      </c>
      <c r="AU118" s="140" t="s">
        <v>178</v>
      </c>
      <c r="AV118" s="19"/>
      <c r="AW118" s="19"/>
      <c r="AX118" s="19"/>
      <c r="AY118" s="140" t="s">
        <v>163</v>
      </c>
      <c r="AZ118" s="19"/>
      <c r="BA118" s="19"/>
      <c r="BB118" s="19"/>
      <c r="BC118" s="19"/>
      <c r="BD118" s="19"/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40" t="s">
        <v>81</v>
      </c>
      <c r="BK118" s="181">
        <f>ROUND(I118*H118,2)</f>
        <v>0</v>
      </c>
      <c r="BL118" s="140" t="s">
        <v>182</v>
      </c>
      <c r="BM118" s="140" t="s">
        <v>1471</v>
      </c>
      <c r="BN118" s="19"/>
      <c r="BO118" s="19"/>
      <c r="BP118" s="19"/>
      <c r="BQ118" s="19"/>
      <c r="BR118" s="21"/>
    </row>
    <row r="119" spans="1:70" ht="27" customHeight="1" x14ac:dyDescent="0.35">
      <c r="A119" s="22"/>
      <c r="B119" s="26"/>
      <c r="C119" s="62"/>
      <c r="D119" s="205" t="s">
        <v>273</v>
      </c>
      <c r="E119" s="62"/>
      <c r="F119" s="206" t="s">
        <v>279</v>
      </c>
      <c r="G119" s="62"/>
      <c r="H119" s="62"/>
      <c r="I119" s="118"/>
      <c r="J119" s="62"/>
      <c r="K119" s="119"/>
      <c r="L119" s="61"/>
      <c r="M119" s="75"/>
      <c r="N119" s="19"/>
      <c r="O119" s="19"/>
      <c r="P119" s="19"/>
      <c r="Q119" s="19"/>
      <c r="R119" s="19"/>
      <c r="S119" s="19"/>
      <c r="T119" s="65"/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40" t="s">
        <v>273</v>
      </c>
      <c r="AU119" s="140" t="s">
        <v>178</v>
      </c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21"/>
    </row>
    <row r="120" spans="1:70" ht="13.15" customHeight="1" x14ac:dyDescent="0.35">
      <c r="A120" s="22"/>
      <c r="B120" s="26"/>
      <c r="C120" s="59"/>
      <c r="D120" s="209" t="s">
        <v>280</v>
      </c>
      <c r="E120" s="59"/>
      <c r="F120" s="210" t="s">
        <v>1472</v>
      </c>
      <c r="G120" s="59"/>
      <c r="H120" s="211">
        <v>0.1</v>
      </c>
      <c r="I120" s="116"/>
      <c r="J120" s="59"/>
      <c r="K120" s="117"/>
      <c r="L120" s="61"/>
      <c r="M120" s="169"/>
      <c r="N120" s="19"/>
      <c r="O120" s="19"/>
      <c r="P120" s="19"/>
      <c r="Q120" s="19"/>
      <c r="R120" s="19"/>
      <c r="S120" s="19"/>
      <c r="T120" s="65"/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212" t="s">
        <v>280</v>
      </c>
      <c r="AU120" s="212" t="s">
        <v>178</v>
      </c>
      <c r="AV120" s="55" t="s">
        <v>83</v>
      </c>
      <c r="AW120" s="55" t="s">
        <v>12</v>
      </c>
      <c r="AX120" s="55" t="s">
        <v>81</v>
      </c>
      <c r="AY120" s="212" t="s">
        <v>163</v>
      </c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21"/>
    </row>
    <row r="121" spans="1:70" ht="38.25" customHeight="1" x14ac:dyDescent="0.3">
      <c r="A121" s="22"/>
      <c r="B121" s="61"/>
      <c r="C121" s="170" t="s">
        <v>162</v>
      </c>
      <c r="D121" s="170" t="s">
        <v>166</v>
      </c>
      <c r="E121" s="171" t="s">
        <v>282</v>
      </c>
      <c r="F121" s="171" t="s">
        <v>283</v>
      </c>
      <c r="G121" s="172" t="s">
        <v>274</v>
      </c>
      <c r="H121" s="173">
        <v>12.802</v>
      </c>
      <c r="I121" s="174"/>
      <c r="J121" s="175">
        <f>ROUND(I121*H121,2)</f>
        <v>0</v>
      </c>
      <c r="K121" s="176" t="s">
        <v>270</v>
      </c>
      <c r="L121" s="61"/>
      <c r="M121" s="177"/>
      <c r="N121" s="178" t="s">
        <v>44</v>
      </c>
      <c r="O121" s="19"/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40" t="s">
        <v>182</v>
      </c>
      <c r="AS121" s="19"/>
      <c r="AT121" s="140" t="s">
        <v>166</v>
      </c>
      <c r="AU121" s="140" t="s">
        <v>178</v>
      </c>
      <c r="AV121" s="19"/>
      <c r="AW121" s="19"/>
      <c r="AX121" s="19"/>
      <c r="AY121" s="140" t="s">
        <v>163</v>
      </c>
      <c r="AZ121" s="19"/>
      <c r="BA121" s="19"/>
      <c r="BB121" s="19"/>
      <c r="BC121" s="19"/>
      <c r="BD121" s="19"/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40" t="s">
        <v>81</v>
      </c>
      <c r="BK121" s="181">
        <f>ROUND(I121*H121,2)</f>
        <v>0</v>
      </c>
      <c r="BL121" s="140" t="s">
        <v>182</v>
      </c>
      <c r="BM121" s="140" t="s">
        <v>1473</v>
      </c>
      <c r="BN121" s="19"/>
      <c r="BO121" s="19"/>
      <c r="BP121" s="19"/>
      <c r="BQ121" s="19"/>
      <c r="BR121" s="21"/>
    </row>
    <row r="122" spans="1:70" ht="27" customHeight="1" x14ac:dyDescent="0.35">
      <c r="A122" s="22"/>
      <c r="B122" s="26"/>
      <c r="C122" s="144"/>
      <c r="D122" s="207" t="s">
        <v>273</v>
      </c>
      <c r="E122" s="144"/>
      <c r="F122" s="208" t="s">
        <v>292</v>
      </c>
      <c r="G122" s="144"/>
      <c r="H122" s="144"/>
      <c r="I122" s="145"/>
      <c r="J122" s="144"/>
      <c r="K122" s="184"/>
      <c r="L122" s="61"/>
      <c r="M122" s="185"/>
      <c r="N122" s="19"/>
      <c r="O122" s="19"/>
      <c r="P122" s="19"/>
      <c r="Q122" s="19"/>
      <c r="R122" s="19"/>
      <c r="S122" s="19"/>
      <c r="T122" s="65"/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40" t="s">
        <v>273</v>
      </c>
      <c r="AU122" s="140" t="s">
        <v>178</v>
      </c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21"/>
    </row>
    <row r="123" spans="1:70" ht="51" customHeight="1" x14ac:dyDescent="0.3">
      <c r="A123" s="22"/>
      <c r="B123" s="61"/>
      <c r="C123" s="170" t="s">
        <v>189</v>
      </c>
      <c r="D123" s="170" t="s">
        <v>166</v>
      </c>
      <c r="E123" s="171" t="s">
        <v>284</v>
      </c>
      <c r="F123" s="171" t="s">
        <v>285</v>
      </c>
      <c r="G123" s="172" t="s">
        <v>274</v>
      </c>
      <c r="H123" s="173">
        <v>128.02000000000001</v>
      </c>
      <c r="I123" s="174"/>
      <c r="J123" s="175">
        <f>ROUND(I123*H123,2)</f>
        <v>0</v>
      </c>
      <c r="K123" s="176" t="s">
        <v>270</v>
      </c>
      <c r="L123" s="61"/>
      <c r="M123" s="177"/>
      <c r="N123" s="178" t="s">
        <v>44</v>
      </c>
      <c r="O123" s="19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40" t="s">
        <v>182</v>
      </c>
      <c r="AS123" s="19"/>
      <c r="AT123" s="140" t="s">
        <v>166</v>
      </c>
      <c r="AU123" s="140" t="s">
        <v>178</v>
      </c>
      <c r="AV123" s="19"/>
      <c r="AW123" s="19"/>
      <c r="AX123" s="19"/>
      <c r="AY123" s="140" t="s">
        <v>163</v>
      </c>
      <c r="AZ123" s="19"/>
      <c r="BA123" s="19"/>
      <c r="BB123" s="19"/>
      <c r="BC123" s="19"/>
      <c r="BD123" s="19"/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140" t="s">
        <v>81</v>
      </c>
      <c r="BK123" s="181">
        <f>ROUND(I123*H123,2)</f>
        <v>0</v>
      </c>
      <c r="BL123" s="140" t="s">
        <v>182</v>
      </c>
      <c r="BM123" s="140" t="s">
        <v>1474</v>
      </c>
      <c r="BN123" s="19"/>
      <c r="BO123" s="19"/>
      <c r="BP123" s="19"/>
      <c r="BQ123" s="19"/>
      <c r="BR123" s="21"/>
    </row>
    <row r="124" spans="1:70" ht="27" customHeight="1" x14ac:dyDescent="0.35">
      <c r="A124" s="22"/>
      <c r="B124" s="26"/>
      <c r="C124" s="62"/>
      <c r="D124" s="205" t="s">
        <v>273</v>
      </c>
      <c r="E124" s="62"/>
      <c r="F124" s="206" t="s">
        <v>286</v>
      </c>
      <c r="G124" s="62"/>
      <c r="H124" s="62"/>
      <c r="I124" s="118"/>
      <c r="J124" s="62"/>
      <c r="K124" s="119"/>
      <c r="L124" s="61"/>
      <c r="M124" s="75"/>
      <c r="N124" s="19"/>
      <c r="O124" s="19"/>
      <c r="P124" s="19"/>
      <c r="Q124" s="19"/>
      <c r="R124" s="19"/>
      <c r="S124" s="19"/>
      <c r="T124" s="65"/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40" t="s">
        <v>273</v>
      </c>
      <c r="AU124" s="140" t="s">
        <v>178</v>
      </c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21"/>
    </row>
    <row r="125" spans="1:70" ht="13.15" customHeight="1" x14ac:dyDescent="0.35">
      <c r="A125" s="22"/>
      <c r="B125" s="26"/>
      <c r="C125" s="59"/>
      <c r="D125" s="209" t="s">
        <v>280</v>
      </c>
      <c r="E125" s="59"/>
      <c r="F125" s="210" t="s">
        <v>1475</v>
      </c>
      <c r="G125" s="59"/>
      <c r="H125" s="211">
        <v>128.02000000000001</v>
      </c>
      <c r="I125" s="116"/>
      <c r="J125" s="59"/>
      <c r="K125" s="117"/>
      <c r="L125" s="61"/>
      <c r="M125" s="169"/>
      <c r="N125" s="19"/>
      <c r="O125" s="19"/>
      <c r="P125" s="19"/>
      <c r="Q125" s="19"/>
      <c r="R125" s="19"/>
      <c r="S125" s="19"/>
      <c r="T125" s="65"/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212" t="s">
        <v>280</v>
      </c>
      <c r="AU125" s="212" t="s">
        <v>178</v>
      </c>
      <c r="AV125" s="55" t="s">
        <v>83</v>
      </c>
      <c r="AW125" s="55" t="s">
        <v>12</v>
      </c>
      <c r="AX125" s="55" t="s">
        <v>81</v>
      </c>
      <c r="AY125" s="212" t="s">
        <v>163</v>
      </c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21"/>
    </row>
    <row r="126" spans="1:70" ht="16.5" customHeight="1" x14ac:dyDescent="0.3">
      <c r="A126" s="22"/>
      <c r="B126" s="61"/>
      <c r="C126" s="170" t="s">
        <v>193</v>
      </c>
      <c r="D126" s="170" t="s">
        <v>166</v>
      </c>
      <c r="E126" s="171" t="s">
        <v>290</v>
      </c>
      <c r="F126" s="171" t="s">
        <v>291</v>
      </c>
      <c r="G126" s="172" t="s">
        <v>274</v>
      </c>
      <c r="H126" s="173">
        <v>12.802</v>
      </c>
      <c r="I126" s="174"/>
      <c r="J126" s="175">
        <f>ROUND(I126*H126,2)</f>
        <v>0</v>
      </c>
      <c r="K126" s="176" t="s">
        <v>270</v>
      </c>
      <c r="L126" s="61"/>
      <c r="M126" s="177"/>
      <c r="N126" s="178" t="s">
        <v>44</v>
      </c>
      <c r="O126" s="19"/>
      <c r="P126" s="179">
        <f>O126*H126</f>
        <v>0</v>
      </c>
      <c r="Q126" s="179">
        <v>0</v>
      </c>
      <c r="R126" s="179">
        <f>Q126*H126</f>
        <v>0</v>
      </c>
      <c r="S126" s="179">
        <v>0</v>
      </c>
      <c r="T126" s="180">
        <f>S126*H126</f>
        <v>0</v>
      </c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40" t="s">
        <v>182</v>
      </c>
      <c r="AS126" s="19"/>
      <c r="AT126" s="140" t="s">
        <v>166</v>
      </c>
      <c r="AU126" s="140" t="s">
        <v>178</v>
      </c>
      <c r="AV126" s="19"/>
      <c r="AW126" s="19"/>
      <c r="AX126" s="19"/>
      <c r="AY126" s="140" t="s">
        <v>163</v>
      </c>
      <c r="AZ126" s="19"/>
      <c r="BA126" s="19"/>
      <c r="BB126" s="19"/>
      <c r="BC126" s="19"/>
      <c r="BD126" s="19"/>
      <c r="BE126" s="181">
        <f>IF(N126="základní",J126,0)</f>
        <v>0</v>
      </c>
      <c r="BF126" s="181">
        <f>IF(N126="snížená",J126,0)</f>
        <v>0</v>
      </c>
      <c r="BG126" s="181">
        <f>IF(N126="zákl. přenesená",J126,0)</f>
        <v>0</v>
      </c>
      <c r="BH126" s="181">
        <f>IF(N126="sníž. přenesená",J126,0)</f>
        <v>0</v>
      </c>
      <c r="BI126" s="181">
        <f>IF(N126="nulová",J126,0)</f>
        <v>0</v>
      </c>
      <c r="BJ126" s="140" t="s">
        <v>81</v>
      </c>
      <c r="BK126" s="181">
        <f>ROUND(I126*H126,2)</f>
        <v>0</v>
      </c>
      <c r="BL126" s="140" t="s">
        <v>182</v>
      </c>
      <c r="BM126" s="140" t="s">
        <v>1476</v>
      </c>
      <c r="BN126" s="19"/>
      <c r="BO126" s="19"/>
      <c r="BP126" s="19"/>
      <c r="BQ126" s="19"/>
      <c r="BR126" s="21"/>
    </row>
    <row r="127" spans="1:70" ht="16.5" customHeight="1" x14ac:dyDescent="0.3">
      <c r="A127" s="22"/>
      <c r="B127" s="61"/>
      <c r="C127" s="170" t="s">
        <v>197</v>
      </c>
      <c r="D127" s="170" t="s">
        <v>166</v>
      </c>
      <c r="E127" s="171" t="s">
        <v>294</v>
      </c>
      <c r="F127" s="171" t="s">
        <v>295</v>
      </c>
      <c r="G127" s="172" t="s">
        <v>272</v>
      </c>
      <c r="H127" s="173">
        <v>23.044</v>
      </c>
      <c r="I127" s="174"/>
      <c r="J127" s="175">
        <f>ROUND(I127*H127,2)</f>
        <v>0</v>
      </c>
      <c r="K127" s="176" t="s">
        <v>270</v>
      </c>
      <c r="L127" s="61"/>
      <c r="M127" s="177"/>
      <c r="N127" s="178" t="s">
        <v>44</v>
      </c>
      <c r="O127" s="19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182</v>
      </c>
      <c r="AS127" s="19"/>
      <c r="AT127" s="140" t="s">
        <v>166</v>
      </c>
      <c r="AU127" s="140" t="s">
        <v>178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40" t="s">
        <v>81</v>
      </c>
      <c r="BK127" s="181">
        <f>ROUND(I127*H127,2)</f>
        <v>0</v>
      </c>
      <c r="BL127" s="140" t="s">
        <v>182</v>
      </c>
      <c r="BM127" s="140" t="s">
        <v>1477</v>
      </c>
      <c r="BN127" s="19"/>
      <c r="BO127" s="19"/>
      <c r="BP127" s="19"/>
      <c r="BQ127" s="19"/>
      <c r="BR127" s="21"/>
    </row>
    <row r="128" spans="1:70" ht="13.15" customHeight="1" x14ac:dyDescent="0.35">
      <c r="A128" s="22"/>
      <c r="B128" s="26"/>
      <c r="C128" s="62"/>
      <c r="D128" s="205" t="s">
        <v>280</v>
      </c>
      <c r="E128" s="62"/>
      <c r="F128" s="220" t="s">
        <v>1478</v>
      </c>
      <c r="G128" s="62"/>
      <c r="H128" s="221">
        <v>23.044</v>
      </c>
      <c r="I128" s="118"/>
      <c r="J128" s="62"/>
      <c r="K128" s="119"/>
      <c r="L128" s="61"/>
      <c r="M128" s="75"/>
      <c r="N128" s="19"/>
      <c r="O128" s="19"/>
      <c r="P128" s="19"/>
      <c r="Q128" s="19"/>
      <c r="R128" s="19"/>
      <c r="S128" s="19"/>
      <c r="T128" s="65"/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212" t="s">
        <v>280</v>
      </c>
      <c r="AU128" s="212" t="s">
        <v>178</v>
      </c>
      <c r="AV128" s="55" t="s">
        <v>83</v>
      </c>
      <c r="AW128" s="55" t="s">
        <v>12</v>
      </c>
      <c r="AX128" s="55" t="s">
        <v>81</v>
      </c>
      <c r="AY128" s="212" t="s">
        <v>163</v>
      </c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21"/>
    </row>
    <row r="129" spans="1:70" ht="22.35" customHeight="1" x14ac:dyDescent="0.3">
      <c r="A129" s="22"/>
      <c r="B129" s="26"/>
      <c r="C129" s="59"/>
      <c r="D129" s="166" t="s">
        <v>72</v>
      </c>
      <c r="E129" s="167" t="s">
        <v>83</v>
      </c>
      <c r="F129" s="167" t="s">
        <v>317</v>
      </c>
      <c r="G129" s="59"/>
      <c r="H129" s="59"/>
      <c r="I129" s="116"/>
      <c r="J129" s="168">
        <f>BK129</f>
        <v>0</v>
      </c>
      <c r="K129" s="117"/>
      <c r="L129" s="61"/>
      <c r="M129" s="169"/>
      <c r="N129" s="19"/>
      <c r="O129" s="19"/>
      <c r="P129" s="162">
        <f>SUM(P130:P131)</f>
        <v>0</v>
      </c>
      <c r="Q129" s="19"/>
      <c r="R129" s="162">
        <f>SUM(R130:R131)</f>
        <v>26.939577489999998</v>
      </c>
      <c r="S129" s="19"/>
      <c r="T129" s="163">
        <f>SUM(T130:T131)</f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59" t="s">
        <v>81</v>
      </c>
      <c r="AS129" s="19"/>
      <c r="AT129" s="164" t="s">
        <v>72</v>
      </c>
      <c r="AU129" s="164" t="s">
        <v>83</v>
      </c>
      <c r="AV129" s="19"/>
      <c r="AW129" s="19"/>
      <c r="AX129" s="19"/>
      <c r="AY129" s="159" t="s">
        <v>163</v>
      </c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65">
        <f>SUM(BK130:BK131)</f>
        <v>0</v>
      </c>
      <c r="BL129" s="19"/>
      <c r="BM129" s="19"/>
      <c r="BN129" s="19"/>
      <c r="BO129" s="19"/>
      <c r="BP129" s="19"/>
      <c r="BQ129" s="19"/>
      <c r="BR129" s="21"/>
    </row>
    <row r="130" spans="1:70" ht="25.5" customHeight="1" x14ac:dyDescent="0.3">
      <c r="A130" s="22"/>
      <c r="B130" s="61"/>
      <c r="C130" s="170" t="s">
        <v>201</v>
      </c>
      <c r="D130" s="170" t="s">
        <v>166</v>
      </c>
      <c r="E130" s="171" t="s">
        <v>1479</v>
      </c>
      <c r="F130" s="171" t="s">
        <v>1480</v>
      </c>
      <c r="G130" s="172" t="s">
        <v>274</v>
      </c>
      <c r="H130" s="173">
        <v>10.981</v>
      </c>
      <c r="I130" s="174"/>
      <c r="J130" s="175">
        <f>ROUND(I130*H130,2)</f>
        <v>0</v>
      </c>
      <c r="K130" s="176" t="s">
        <v>270</v>
      </c>
      <c r="L130" s="61"/>
      <c r="M130" s="177"/>
      <c r="N130" s="178" t="s">
        <v>44</v>
      </c>
      <c r="O130" s="19"/>
      <c r="P130" s="179">
        <f>O130*H130</f>
        <v>0</v>
      </c>
      <c r="Q130" s="179">
        <v>2.45329</v>
      </c>
      <c r="R130" s="179">
        <f>Q130*H130</f>
        <v>26.939577489999998</v>
      </c>
      <c r="S130" s="179">
        <v>0</v>
      </c>
      <c r="T130" s="180">
        <f>S130*H130</f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40" t="s">
        <v>182</v>
      </c>
      <c r="AS130" s="19"/>
      <c r="AT130" s="140" t="s">
        <v>166</v>
      </c>
      <c r="AU130" s="140" t="s">
        <v>178</v>
      </c>
      <c r="AV130" s="19"/>
      <c r="AW130" s="19"/>
      <c r="AX130" s="19"/>
      <c r="AY130" s="140" t="s">
        <v>163</v>
      </c>
      <c r="AZ130" s="19"/>
      <c r="BA130" s="19"/>
      <c r="BB130" s="19"/>
      <c r="BC130" s="19"/>
      <c r="BD130" s="19"/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140" t="s">
        <v>81</v>
      </c>
      <c r="BK130" s="181">
        <f>ROUND(I130*H130,2)</f>
        <v>0</v>
      </c>
      <c r="BL130" s="140" t="s">
        <v>182</v>
      </c>
      <c r="BM130" s="140" t="s">
        <v>1481</v>
      </c>
      <c r="BN130" s="19"/>
      <c r="BO130" s="19"/>
      <c r="BP130" s="19"/>
      <c r="BQ130" s="19"/>
      <c r="BR130" s="21"/>
    </row>
    <row r="131" spans="1:70" ht="13.15" customHeight="1" x14ac:dyDescent="0.35">
      <c r="A131" s="22"/>
      <c r="B131" s="26"/>
      <c r="C131" s="62"/>
      <c r="D131" s="205" t="s">
        <v>280</v>
      </c>
      <c r="E131" s="62"/>
      <c r="F131" s="220" t="s">
        <v>1482</v>
      </c>
      <c r="G131" s="62"/>
      <c r="H131" s="221">
        <v>10.981</v>
      </c>
      <c r="I131" s="118"/>
      <c r="J131" s="62"/>
      <c r="K131" s="119"/>
      <c r="L131" s="61"/>
      <c r="M131" s="75"/>
      <c r="N131" s="19"/>
      <c r="O131" s="19"/>
      <c r="P131" s="19"/>
      <c r="Q131" s="19"/>
      <c r="R131" s="19"/>
      <c r="S131" s="19"/>
      <c r="T131" s="65"/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212" t="s">
        <v>280</v>
      </c>
      <c r="AU131" s="212" t="s">
        <v>178</v>
      </c>
      <c r="AV131" s="55" t="s">
        <v>83</v>
      </c>
      <c r="AW131" s="55" t="s">
        <v>12</v>
      </c>
      <c r="AX131" s="55" t="s">
        <v>81</v>
      </c>
      <c r="AY131" s="212" t="s">
        <v>163</v>
      </c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21"/>
    </row>
    <row r="132" spans="1:70" ht="22.35" customHeight="1" x14ac:dyDescent="0.3">
      <c r="A132" s="22"/>
      <c r="B132" s="26"/>
      <c r="C132" s="59"/>
      <c r="D132" s="166" t="s">
        <v>72</v>
      </c>
      <c r="E132" s="167" t="s">
        <v>178</v>
      </c>
      <c r="F132" s="167" t="s">
        <v>322</v>
      </c>
      <c r="G132" s="59"/>
      <c r="H132" s="59"/>
      <c r="I132" s="116"/>
      <c r="J132" s="168">
        <f>BK132</f>
        <v>0</v>
      </c>
      <c r="K132" s="117"/>
      <c r="L132" s="61"/>
      <c r="M132" s="169"/>
      <c r="N132" s="19"/>
      <c r="O132" s="19"/>
      <c r="P132" s="162">
        <f>SUM(P133:P148)</f>
        <v>0</v>
      </c>
      <c r="Q132" s="19"/>
      <c r="R132" s="162">
        <f>SUM(R133:R148)</f>
        <v>29.527691300000004</v>
      </c>
      <c r="S132" s="19"/>
      <c r="T132" s="163">
        <f>SUM(T133:T148)</f>
        <v>0</v>
      </c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59" t="s">
        <v>81</v>
      </c>
      <c r="AS132" s="19"/>
      <c r="AT132" s="164" t="s">
        <v>72</v>
      </c>
      <c r="AU132" s="164" t="s">
        <v>83</v>
      </c>
      <c r="AV132" s="19"/>
      <c r="AW132" s="19"/>
      <c r="AX132" s="19"/>
      <c r="AY132" s="159" t="s">
        <v>163</v>
      </c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65">
        <f>SUM(BK133:BK148)</f>
        <v>0</v>
      </c>
      <c r="BL132" s="19"/>
      <c r="BM132" s="19"/>
      <c r="BN132" s="19"/>
      <c r="BO132" s="19"/>
      <c r="BP132" s="19"/>
      <c r="BQ132" s="19"/>
      <c r="BR132" s="21"/>
    </row>
    <row r="133" spans="1:70" ht="25.5" customHeight="1" x14ac:dyDescent="0.3">
      <c r="A133" s="22"/>
      <c r="B133" s="61"/>
      <c r="C133" s="170" t="s">
        <v>207</v>
      </c>
      <c r="D133" s="170" t="s">
        <v>166</v>
      </c>
      <c r="E133" s="171" t="s">
        <v>1483</v>
      </c>
      <c r="F133" s="171" t="s">
        <v>1484</v>
      </c>
      <c r="G133" s="172" t="s">
        <v>269</v>
      </c>
      <c r="H133" s="173">
        <v>68.5</v>
      </c>
      <c r="I133" s="174"/>
      <c r="J133" s="175">
        <f>ROUND(I133*H133,2)</f>
        <v>0</v>
      </c>
      <c r="K133" s="176" t="s">
        <v>270</v>
      </c>
      <c r="L133" s="61"/>
      <c r="M133" s="177"/>
      <c r="N133" s="178" t="s">
        <v>44</v>
      </c>
      <c r="O133" s="19"/>
      <c r="P133" s="179">
        <f>O133*H133</f>
        <v>0</v>
      </c>
      <c r="Q133" s="179">
        <v>0.34661999999999998</v>
      </c>
      <c r="R133" s="179">
        <f>Q133*H133</f>
        <v>23.743469999999999</v>
      </c>
      <c r="S133" s="179">
        <v>0</v>
      </c>
      <c r="T133" s="180">
        <f>S133*H133</f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182</v>
      </c>
      <c r="AS133" s="19"/>
      <c r="AT133" s="140" t="s">
        <v>166</v>
      </c>
      <c r="AU133" s="140" t="s">
        <v>178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40" t="s">
        <v>81</v>
      </c>
      <c r="BK133" s="181">
        <f>ROUND(I133*H133,2)</f>
        <v>0</v>
      </c>
      <c r="BL133" s="140" t="s">
        <v>182</v>
      </c>
      <c r="BM133" s="140" t="s">
        <v>1485</v>
      </c>
      <c r="BN133" s="19"/>
      <c r="BO133" s="19"/>
      <c r="BP133" s="19"/>
      <c r="BQ133" s="19"/>
      <c r="BR133" s="21"/>
    </row>
    <row r="134" spans="1:70" ht="67.5" customHeight="1" x14ac:dyDescent="0.35">
      <c r="A134" s="22"/>
      <c r="B134" s="26"/>
      <c r="C134" s="144"/>
      <c r="D134" s="207" t="s">
        <v>273</v>
      </c>
      <c r="E134" s="144"/>
      <c r="F134" s="208" t="s">
        <v>1486</v>
      </c>
      <c r="G134" s="144"/>
      <c r="H134" s="144"/>
      <c r="I134" s="145"/>
      <c r="J134" s="144"/>
      <c r="K134" s="184"/>
      <c r="L134" s="61"/>
      <c r="M134" s="185"/>
      <c r="N134" s="19"/>
      <c r="O134" s="19"/>
      <c r="P134" s="19"/>
      <c r="Q134" s="19"/>
      <c r="R134" s="19"/>
      <c r="S134" s="19"/>
      <c r="T134" s="65"/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40" t="s">
        <v>273</v>
      </c>
      <c r="AU134" s="140" t="s">
        <v>178</v>
      </c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21"/>
    </row>
    <row r="135" spans="1:70" ht="38.25" customHeight="1" x14ac:dyDescent="0.3">
      <c r="A135" s="22"/>
      <c r="B135" s="61"/>
      <c r="C135" s="170" t="s">
        <v>211</v>
      </c>
      <c r="D135" s="170" t="s">
        <v>166</v>
      </c>
      <c r="E135" s="171" t="s">
        <v>1487</v>
      </c>
      <c r="F135" s="171" t="s">
        <v>1488</v>
      </c>
      <c r="G135" s="172" t="s">
        <v>281</v>
      </c>
      <c r="H135" s="173">
        <v>28.12</v>
      </c>
      <c r="I135" s="174"/>
      <c r="J135" s="175">
        <f>ROUND(I135*H135,2)</f>
        <v>0</v>
      </c>
      <c r="K135" s="176" t="s">
        <v>270</v>
      </c>
      <c r="L135" s="61"/>
      <c r="M135" s="177"/>
      <c r="N135" s="178" t="s">
        <v>44</v>
      </c>
      <c r="O135" s="19"/>
      <c r="P135" s="179">
        <f>O135*H135</f>
        <v>0</v>
      </c>
      <c r="Q135" s="179">
        <v>6.5780000000000005E-2</v>
      </c>
      <c r="R135" s="179">
        <f>Q135*H135</f>
        <v>1.8497336000000002</v>
      </c>
      <c r="S135" s="179">
        <v>0</v>
      </c>
      <c r="T135" s="180">
        <f>S135*H135</f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182</v>
      </c>
      <c r="AS135" s="19"/>
      <c r="AT135" s="140" t="s">
        <v>166</v>
      </c>
      <c r="AU135" s="140" t="s">
        <v>178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40" t="s">
        <v>81</v>
      </c>
      <c r="BK135" s="181">
        <f>ROUND(I135*H135,2)</f>
        <v>0</v>
      </c>
      <c r="BL135" s="140" t="s">
        <v>182</v>
      </c>
      <c r="BM135" s="140" t="s">
        <v>1489</v>
      </c>
      <c r="BN135" s="19"/>
      <c r="BO135" s="19"/>
      <c r="BP135" s="19"/>
      <c r="BQ135" s="19"/>
      <c r="BR135" s="21"/>
    </row>
    <row r="136" spans="1:70" ht="38.25" customHeight="1" x14ac:dyDescent="0.3">
      <c r="A136" s="22"/>
      <c r="B136" s="61"/>
      <c r="C136" s="170" t="s">
        <v>216</v>
      </c>
      <c r="D136" s="170" t="s">
        <v>166</v>
      </c>
      <c r="E136" s="171" t="s">
        <v>1490</v>
      </c>
      <c r="F136" s="171" t="s">
        <v>1491</v>
      </c>
      <c r="G136" s="172" t="s">
        <v>344</v>
      </c>
      <c r="H136" s="173">
        <v>14</v>
      </c>
      <c r="I136" s="174"/>
      <c r="J136" s="175">
        <f>ROUND(I136*H136,2)</f>
        <v>0</v>
      </c>
      <c r="K136" s="176" t="s">
        <v>270</v>
      </c>
      <c r="L136" s="61"/>
      <c r="M136" s="177"/>
      <c r="N136" s="178" t="s">
        <v>44</v>
      </c>
      <c r="O136" s="19"/>
      <c r="P136" s="179">
        <f>O136*H136</f>
        <v>0</v>
      </c>
      <c r="Q136" s="179">
        <v>5.9999999999999995E-4</v>
      </c>
      <c r="R136" s="179">
        <f>Q136*H136</f>
        <v>8.3999999999999995E-3</v>
      </c>
      <c r="S136" s="179">
        <v>0</v>
      </c>
      <c r="T136" s="180">
        <f>S136*H136</f>
        <v>0</v>
      </c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40" t="s">
        <v>182</v>
      </c>
      <c r="AS136" s="19"/>
      <c r="AT136" s="140" t="s">
        <v>166</v>
      </c>
      <c r="AU136" s="140" t="s">
        <v>178</v>
      </c>
      <c r="AV136" s="19"/>
      <c r="AW136" s="19"/>
      <c r="AX136" s="19"/>
      <c r="AY136" s="140" t="s">
        <v>163</v>
      </c>
      <c r="AZ136" s="19"/>
      <c r="BA136" s="19"/>
      <c r="BB136" s="19"/>
      <c r="BC136" s="19"/>
      <c r="BD136" s="19"/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140" t="s">
        <v>81</v>
      </c>
      <c r="BK136" s="181">
        <f>ROUND(I136*H136,2)</f>
        <v>0</v>
      </c>
      <c r="BL136" s="140" t="s">
        <v>182</v>
      </c>
      <c r="BM136" s="140" t="s">
        <v>1492</v>
      </c>
      <c r="BN136" s="19"/>
      <c r="BO136" s="19"/>
      <c r="BP136" s="19"/>
      <c r="BQ136" s="19"/>
      <c r="BR136" s="21"/>
    </row>
    <row r="137" spans="1:70" ht="27" customHeight="1" x14ac:dyDescent="0.35">
      <c r="A137" s="22"/>
      <c r="B137" s="26"/>
      <c r="C137" s="144"/>
      <c r="D137" s="207" t="s">
        <v>273</v>
      </c>
      <c r="E137" s="144"/>
      <c r="F137" s="208" t="s">
        <v>1493</v>
      </c>
      <c r="G137" s="144"/>
      <c r="H137" s="144"/>
      <c r="I137" s="145"/>
      <c r="J137" s="144"/>
      <c r="K137" s="184"/>
      <c r="L137" s="61"/>
      <c r="M137" s="185"/>
      <c r="N137" s="19"/>
      <c r="O137" s="19"/>
      <c r="P137" s="19"/>
      <c r="Q137" s="19"/>
      <c r="R137" s="19"/>
      <c r="S137" s="19"/>
      <c r="T137" s="65"/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40" t="s">
        <v>273</v>
      </c>
      <c r="AU137" s="140" t="s">
        <v>178</v>
      </c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21"/>
    </row>
    <row r="138" spans="1:70" ht="38.25" customHeight="1" x14ac:dyDescent="0.3">
      <c r="A138" s="22"/>
      <c r="B138" s="61"/>
      <c r="C138" s="170" t="s">
        <v>220</v>
      </c>
      <c r="D138" s="170" t="s">
        <v>166</v>
      </c>
      <c r="E138" s="171" t="s">
        <v>1494</v>
      </c>
      <c r="F138" s="171" t="s">
        <v>1495</v>
      </c>
      <c r="G138" s="172" t="s">
        <v>344</v>
      </c>
      <c r="H138" s="173">
        <v>1</v>
      </c>
      <c r="I138" s="174"/>
      <c r="J138" s="175">
        <f>ROUND(I138*H138,2)</f>
        <v>0</v>
      </c>
      <c r="K138" s="176" t="s">
        <v>270</v>
      </c>
      <c r="L138" s="61"/>
      <c r="M138" s="177"/>
      <c r="N138" s="178" t="s">
        <v>44</v>
      </c>
      <c r="O138" s="19"/>
      <c r="P138" s="179">
        <f>O138*H138</f>
        <v>0</v>
      </c>
      <c r="Q138" s="179">
        <v>3.0599999999999998E-3</v>
      </c>
      <c r="R138" s="179">
        <f>Q138*H138</f>
        <v>3.0599999999999998E-3</v>
      </c>
      <c r="S138" s="179">
        <v>0</v>
      </c>
      <c r="T138" s="180">
        <f>S138*H138</f>
        <v>0</v>
      </c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40" t="s">
        <v>182</v>
      </c>
      <c r="AS138" s="19"/>
      <c r="AT138" s="140" t="s">
        <v>166</v>
      </c>
      <c r="AU138" s="140" t="s">
        <v>178</v>
      </c>
      <c r="AV138" s="19"/>
      <c r="AW138" s="19"/>
      <c r="AX138" s="19"/>
      <c r="AY138" s="140" t="s">
        <v>163</v>
      </c>
      <c r="AZ138" s="19"/>
      <c r="BA138" s="19"/>
      <c r="BB138" s="19"/>
      <c r="BC138" s="19"/>
      <c r="BD138" s="19"/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140" t="s">
        <v>81</v>
      </c>
      <c r="BK138" s="181">
        <f>ROUND(I138*H138,2)</f>
        <v>0</v>
      </c>
      <c r="BL138" s="140" t="s">
        <v>182</v>
      </c>
      <c r="BM138" s="140" t="s">
        <v>1496</v>
      </c>
      <c r="BN138" s="19"/>
      <c r="BO138" s="19"/>
      <c r="BP138" s="19"/>
      <c r="BQ138" s="19"/>
      <c r="BR138" s="21"/>
    </row>
    <row r="139" spans="1:70" ht="38.25" customHeight="1" x14ac:dyDescent="0.3">
      <c r="A139" s="22"/>
      <c r="B139" s="61"/>
      <c r="C139" s="170" t="s">
        <v>224</v>
      </c>
      <c r="D139" s="170" t="s">
        <v>166</v>
      </c>
      <c r="E139" s="171" t="s">
        <v>1497</v>
      </c>
      <c r="F139" s="171" t="s">
        <v>1498</v>
      </c>
      <c r="G139" s="172" t="s">
        <v>274</v>
      </c>
      <c r="H139" s="173">
        <v>1.31</v>
      </c>
      <c r="I139" s="174"/>
      <c r="J139" s="175">
        <f>ROUND(I139*H139,2)</f>
        <v>0</v>
      </c>
      <c r="K139" s="194"/>
      <c r="L139" s="61"/>
      <c r="M139" s="177"/>
      <c r="N139" s="178" t="s">
        <v>44</v>
      </c>
      <c r="O139" s="19"/>
      <c r="P139" s="179">
        <f>O139*H139</f>
        <v>0</v>
      </c>
      <c r="Q139" s="179">
        <v>1.3136699999999999</v>
      </c>
      <c r="R139" s="179">
        <f>Q139*H139</f>
        <v>1.7209076999999999</v>
      </c>
      <c r="S139" s="179">
        <v>0</v>
      </c>
      <c r="T139" s="180">
        <f>S139*H139</f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40" t="s">
        <v>182</v>
      </c>
      <c r="AS139" s="19"/>
      <c r="AT139" s="140" t="s">
        <v>166</v>
      </c>
      <c r="AU139" s="140" t="s">
        <v>178</v>
      </c>
      <c r="AV139" s="19"/>
      <c r="AW139" s="19"/>
      <c r="AX139" s="19"/>
      <c r="AY139" s="140" t="s">
        <v>163</v>
      </c>
      <c r="AZ139" s="19"/>
      <c r="BA139" s="19"/>
      <c r="BB139" s="19"/>
      <c r="BC139" s="19"/>
      <c r="BD139" s="19"/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140" t="s">
        <v>81</v>
      </c>
      <c r="BK139" s="181">
        <f>ROUND(I139*H139,2)</f>
        <v>0</v>
      </c>
      <c r="BL139" s="140" t="s">
        <v>182</v>
      </c>
      <c r="BM139" s="140" t="s">
        <v>1499</v>
      </c>
      <c r="BN139" s="19"/>
      <c r="BO139" s="19"/>
      <c r="BP139" s="19"/>
      <c r="BQ139" s="19"/>
      <c r="BR139" s="21"/>
    </row>
    <row r="140" spans="1:70" ht="67.5" customHeight="1" x14ac:dyDescent="0.35">
      <c r="A140" s="22"/>
      <c r="B140" s="26"/>
      <c r="C140" s="144"/>
      <c r="D140" s="207" t="s">
        <v>273</v>
      </c>
      <c r="E140" s="144"/>
      <c r="F140" s="208" t="s">
        <v>1486</v>
      </c>
      <c r="G140" s="144"/>
      <c r="H140" s="144"/>
      <c r="I140" s="145"/>
      <c r="J140" s="144"/>
      <c r="K140" s="184"/>
      <c r="L140" s="61"/>
      <c r="M140" s="185"/>
      <c r="N140" s="19"/>
      <c r="O140" s="19"/>
      <c r="P140" s="19"/>
      <c r="Q140" s="19"/>
      <c r="R140" s="19"/>
      <c r="S140" s="19"/>
      <c r="T140" s="65"/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40" t="s">
        <v>273</v>
      </c>
      <c r="AU140" s="140" t="s">
        <v>178</v>
      </c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21"/>
    </row>
    <row r="141" spans="1:70" ht="25.5" customHeight="1" x14ac:dyDescent="0.3">
      <c r="A141" s="22"/>
      <c r="B141" s="61"/>
      <c r="C141" s="170" t="s">
        <v>16</v>
      </c>
      <c r="D141" s="170" t="s">
        <v>166</v>
      </c>
      <c r="E141" s="171" t="s">
        <v>1500</v>
      </c>
      <c r="F141" s="171" t="s">
        <v>1501</v>
      </c>
      <c r="G141" s="172" t="s">
        <v>281</v>
      </c>
      <c r="H141" s="173">
        <v>23.3</v>
      </c>
      <c r="I141" s="174"/>
      <c r="J141" s="175">
        <f>ROUND(I141*H141,2)</f>
        <v>0</v>
      </c>
      <c r="K141" s="176" t="s">
        <v>270</v>
      </c>
      <c r="L141" s="61"/>
      <c r="M141" s="177"/>
      <c r="N141" s="178" t="s">
        <v>44</v>
      </c>
      <c r="O141" s="19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40" t="s">
        <v>182</v>
      </c>
      <c r="AS141" s="19"/>
      <c r="AT141" s="140" t="s">
        <v>166</v>
      </c>
      <c r="AU141" s="140" t="s">
        <v>178</v>
      </c>
      <c r="AV141" s="19"/>
      <c r="AW141" s="19"/>
      <c r="AX141" s="19"/>
      <c r="AY141" s="140" t="s">
        <v>163</v>
      </c>
      <c r="AZ141" s="19"/>
      <c r="BA141" s="19"/>
      <c r="BB141" s="19"/>
      <c r="BC141" s="19"/>
      <c r="BD141" s="19"/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40" t="s">
        <v>81</v>
      </c>
      <c r="BK141" s="181">
        <f>ROUND(I141*H141,2)</f>
        <v>0</v>
      </c>
      <c r="BL141" s="140" t="s">
        <v>182</v>
      </c>
      <c r="BM141" s="140" t="s">
        <v>1502</v>
      </c>
      <c r="BN141" s="19"/>
      <c r="BO141" s="19"/>
      <c r="BP141" s="19"/>
      <c r="BQ141" s="19"/>
      <c r="BR141" s="21"/>
    </row>
    <row r="142" spans="1:70" ht="16.5" customHeight="1" x14ac:dyDescent="0.3">
      <c r="A142" s="22"/>
      <c r="B142" s="61"/>
      <c r="C142" s="195" t="s">
        <v>233</v>
      </c>
      <c r="D142" s="195" t="s">
        <v>271</v>
      </c>
      <c r="E142" s="196" t="s">
        <v>1146</v>
      </c>
      <c r="F142" s="196" t="s">
        <v>1503</v>
      </c>
      <c r="G142" s="197" t="s">
        <v>269</v>
      </c>
      <c r="H142" s="198">
        <v>26.6</v>
      </c>
      <c r="I142" s="199"/>
      <c r="J142" s="200">
        <f>ROUND(I142*H142,2)</f>
        <v>0</v>
      </c>
      <c r="K142" s="225"/>
      <c r="L142" s="202"/>
      <c r="M142" s="203"/>
      <c r="N142" s="204" t="s">
        <v>44</v>
      </c>
      <c r="O142" s="19"/>
      <c r="P142" s="179">
        <f>O142*H142</f>
        <v>0</v>
      </c>
      <c r="Q142" s="179">
        <v>8.5000000000000006E-3</v>
      </c>
      <c r="R142" s="179">
        <f>Q142*H142</f>
        <v>0.22610000000000002</v>
      </c>
      <c r="S142" s="179">
        <v>0</v>
      </c>
      <c r="T142" s="180">
        <f>S142*H142</f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40" t="s">
        <v>197</v>
      </c>
      <c r="AS142" s="19"/>
      <c r="AT142" s="140" t="s">
        <v>271</v>
      </c>
      <c r="AU142" s="140" t="s">
        <v>178</v>
      </c>
      <c r="AV142" s="19"/>
      <c r="AW142" s="19"/>
      <c r="AX142" s="19"/>
      <c r="AY142" s="140" t="s">
        <v>163</v>
      </c>
      <c r="AZ142" s="19"/>
      <c r="BA142" s="19"/>
      <c r="BB142" s="19"/>
      <c r="BC142" s="19"/>
      <c r="BD142" s="19"/>
      <c r="BE142" s="181">
        <f>IF(N142="základní",J142,0)</f>
        <v>0</v>
      </c>
      <c r="BF142" s="181">
        <f>IF(N142="snížená",J142,0)</f>
        <v>0</v>
      </c>
      <c r="BG142" s="181">
        <f>IF(N142="zákl. přenesená",J142,0)</f>
        <v>0</v>
      </c>
      <c r="BH142" s="181">
        <f>IF(N142="sníž. přenesená",J142,0)</f>
        <v>0</v>
      </c>
      <c r="BI142" s="181">
        <f>IF(N142="nulová",J142,0)</f>
        <v>0</v>
      </c>
      <c r="BJ142" s="140" t="s">
        <v>81</v>
      </c>
      <c r="BK142" s="181">
        <f>ROUND(I142*H142,2)</f>
        <v>0</v>
      </c>
      <c r="BL142" s="140" t="s">
        <v>182</v>
      </c>
      <c r="BM142" s="140" t="s">
        <v>1504</v>
      </c>
      <c r="BN142" s="19"/>
      <c r="BO142" s="19"/>
      <c r="BP142" s="19"/>
      <c r="BQ142" s="19"/>
      <c r="BR142" s="21"/>
    </row>
    <row r="143" spans="1:70" ht="121.5" customHeight="1" x14ac:dyDescent="0.35">
      <c r="A143" s="22"/>
      <c r="B143" s="26"/>
      <c r="C143" s="144"/>
      <c r="D143" s="207" t="s">
        <v>273</v>
      </c>
      <c r="E143" s="144"/>
      <c r="F143" s="208" t="s">
        <v>2623</v>
      </c>
      <c r="G143" s="144"/>
      <c r="H143" s="144"/>
      <c r="I143" s="145"/>
      <c r="J143" s="144"/>
      <c r="K143" s="184"/>
      <c r="L143" s="61"/>
      <c r="M143" s="185"/>
      <c r="N143" s="19"/>
      <c r="O143" s="19"/>
      <c r="P143" s="19"/>
      <c r="Q143" s="19"/>
      <c r="R143" s="19"/>
      <c r="S143" s="19"/>
      <c r="T143" s="65"/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40" t="s">
        <v>273</v>
      </c>
      <c r="AU143" s="140" t="s">
        <v>178</v>
      </c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21"/>
    </row>
    <row r="144" spans="1:70" ht="38.25" customHeight="1" x14ac:dyDescent="0.3">
      <c r="A144" s="22"/>
      <c r="B144" s="61"/>
      <c r="C144" s="170" t="s">
        <v>237</v>
      </c>
      <c r="D144" s="170" t="s">
        <v>166</v>
      </c>
      <c r="E144" s="171" t="s">
        <v>1505</v>
      </c>
      <c r="F144" s="171" t="s">
        <v>1506</v>
      </c>
      <c r="G144" s="172" t="s">
        <v>344</v>
      </c>
      <c r="H144" s="173">
        <v>11</v>
      </c>
      <c r="I144" s="174"/>
      <c r="J144" s="175">
        <f>ROUND(I144*H144,2)</f>
        <v>0</v>
      </c>
      <c r="K144" s="176" t="s">
        <v>270</v>
      </c>
      <c r="L144" s="61"/>
      <c r="M144" s="177"/>
      <c r="N144" s="178" t="s">
        <v>44</v>
      </c>
      <c r="O144" s="19"/>
      <c r="P144" s="179">
        <f>O144*H144</f>
        <v>0</v>
      </c>
      <c r="Q144" s="179">
        <v>0.17488999999999999</v>
      </c>
      <c r="R144" s="179">
        <f>Q144*H144</f>
        <v>1.9237899999999999</v>
      </c>
      <c r="S144" s="179">
        <v>0</v>
      </c>
      <c r="T144" s="180">
        <f>S144*H144</f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40" t="s">
        <v>182</v>
      </c>
      <c r="AS144" s="19"/>
      <c r="AT144" s="140" t="s">
        <v>166</v>
      </c>
      <c r="AU144" s="140" t="s">
        <v>178</v>
      </c>
      <c r="AV144" s="19"/>
      <c r="AW144" s="19"/>
      <c r="AX144" s="19"/>
      <c r="AY144" s="140" t="s">
        <v>163</v>
      </c>
      <c r="AZ144" s="19"/>
      <c r="BA144" s="19"/>
      <c r="BB144" s="19"/>
      <c r="BC144" s="19"/>
      <c r="BD144" s="19"/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40" t="s">
        <v>81</v>
      </c>
      <c r="BK144" s="181">
        <f>ROUND(I144*H144,2)</f>
        <v>0</v>
      </c>
      <c r="BL144" s="140" t="s">
        <v>182</v>
      </c>
      <c r="BM144" s="140" t="s">
        <v>1507</v>
      </c>
      <c r="BN144" s="19"/>
      <c r="BO144" s="19"/>
      <c r="BP144" s="19"/>
      <c r="BQ144" s="19"/>
      <c r="BR144" s="21"/>
    </row>
    <row r="145" spans="1:70" ht="16.5" customHeight="1" x14ac:dyDescent="0.3">
      <c r="A145" s="22"/>
      <c r="B145" s="61"/>
      <c r="C145" s="195" t="s">
        <v>238</v>
      </c>
      <c r="D145" s="195" t="s">
        <v>271</v>
      </c>
      <c r="E145" s="196" t="s">
        <v>1151</v>
      </c>
      <c r="F145" s="196" t="s">
        <v>1508</v>
      </c>
      <c r="G145" s="197" t="s">
        <v>344</v>
      </c>
      <c r="H145" s="198">
        <v>7</v>
      </c>
      <c r="I145" s="199"/>
      <c r="J145" s="200">
        <f>ROUND(I145*H145,2)</f>
        <v>0</v>
      </c>
      <c r="K145" s="225"/>
      <c r="L145" s="202"/>
      <c r="M145" s="203"/>
      <c r="N145" s="204" t="s">
        <v>44</v>
      </c>
      <c r="O145" s="19"/>
      <c r="P145" s="179">
        <f>O145*H145</f>
        <v>0</v>
      </c>
      <c r="Q145" s="179">
        <v>4.5300000000000002E-3</v>
      </c>
      <c r="R145" s="179">
        <f>Q145*H145</f>
        <v>3.1710000000000002E-2</v>
      </c>
      <c r="S145" s="179">
        <v>0</v>
      </c>
      <c r="T145" s="180">
        <f>S145*H145</f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40" t="s">
        <v>197</v>
      </c>
      <c r="AS145" s="19"/>
      <c r="AT145" s="140" t="s">
        <v>271</v>
      </c>
      <c r="AU145" s="140" t="s">
        <v>178</v>
      </c>
      <c r="AV145" s="19"/>
      <c r="AW145" s="19"/>
      <c r="AX145" s="19"/>
      <c r="AY145" s="140" t="s">
        <v>163</v>
      </c>
      <c r="AZ145" s="19"/>
      <c r="BA145" s="19"/>
      <c r="BB145" s="19"/>
      <c r="BC145" s="19"/>
      <c r="BD145" s="19"/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140" t="s">
        <v>81</v>
      </c>
      <c r="BK145" s="181">
        <f>ROUND(I145*H145,2)</f>
        <v>0</v>
      </c>
      <c r="BL145" s="140" t="s">
        <v>182</v>
      </c>
      <c r="BM145" s="140" t="s">
        <v>1509</v>
      </c>
      <c r="BN145" s="19"/>
      <c r="BO145" s="19"/>
      <c r="BP145" s="19"/>
      <c r="BQ145" s="19"/>
      <c r="BR145" s="21"/>
    </row>
    <row r="146" spans="1:70" ht="81" customHeight="1" x14ac:dyDescent="0.35">
      <c r="A146" s="22"/>
      <c r="B146" s="26"/>
      <c r="C146" s="144"/>
      <c r="D146" s="207" t="s">
        <v>273</v>
      </c>
      <c r="E146" s="144"/>
      <c r="F146" s="208" t="s">
        <v>2624</v>
      </c>
      <c r="G146" s="144"/>
      <c r="H146" s="144"/>
      <c r="I146" s="145"/>
      <c r="J146" s="144"/>
      <c r="K146" s="184"/>
      <c r="L146" s="61"/>
      <c r="M146" s="185"/>
      <c r="N146" s="19"/>
      <c r="O146" s="19"/>
      <c r="P146" s="19"/>
      <c r="Q146" s="19"/>
      <c r="R146" s="19"/>
      <c r="S146" s="19"/>
      <c r="T146" s="65"/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40" t="s">
        <v>273</v>
      </c>
      <c r="AU146" s="140" t="s">
        <v>178</v>
      </c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21"/>
    </row>
    <row r="147" spans="1:70" ht="16.5" customHeight="1" x14ac:dyDescent="0.3">
      <c r="A147" s="22"/>
      <c r="B147" s="61"/>
      <c r="C147" s="195" t="s">
        <v>242</v>
      </c>
      <c r="D147" s="195" t="s">
        <v>271</v>
      </c>
      <c r="E147" s="196" t="s">
        <v>1155</v>
      </c>
      <c r="F147" s="196" t="s">
        <v>1510</v>
      </c>
      <c r="G147" s="197" t="s">
        <v>344</v>
      </c>
      <c r="H147" s="198">
        <v>4</v>
      </c>
      <c r="I147" s="199"/>
      <c r="J147" s="200">
        <f>ROUND(I147*H147,2)</f>
        <v>0</v>
      </c>
      <c r="K147" s="225"/>
      <c r="L147" s="202"/>
      <c r="M147" s="203"/>
      <c r="N147" s="204" t="s">
        <v>44</v>
      </c>
      <c r="O147" s="19"/>
      <c r="P147" s="179">
        <f>O147*H147</f>
        <v>0</v>
      </c>
      <c r="Q147" s="179">
        <v>5.13E-3</v>
      </c>
      <c r="R147" s="179">
        <f>Q147*H147</f>
        <v>2.052E-2</v>
      </c>
      <c r="S147" s="179">
        <v>0</v>
      </c>
      <c r="T147" s="180">
        <f>S147*H147</f>
        <v>0</v>
      </c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40" t="s">
        <v>197</v>
      </c>
      <c r="AS147" s="19"/>
      <c r="AT147" s="140" t="s">
        <v>271</v>
      </c>
      <c r="AU147" s="140" t="s">
        <v>178</v>
      </c>
      <c r="AV147" s="19"/>
      <c r="AW147" s="19"/>
      <c r="AX147" s="19"/>
      <c r="AY147" s="140" t="s">
        <v>163</v>
      </c>
      <c r="AZ147" s="19"/>
      <c r="BA147" s="19"/>
      <c r="BB147" s="19"/>
      <c r="BC147" s="19"/>
      <c r="BD147" s="19"/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140" t="s">
        <v>81</v>
      </c>
      <c r="BK147" s="181">
        <f>ROUND(I147*H147,2)</f>
        <v>0</v>
      </c>
      <c r="BL147" s="140" t="s">
        <v>182</v>
      </c>
      <c r="BM147" s="140" t="s">
        <v>1511</v>
      </c>
      <c r="BN147" s="19"/>
      <c r="BO147" s="19"/>
      <c r="BP147" s="19"/>
      <c r="BQ147" s="19"/>
      <c r="BR147" s="21"/>
    </row>
    <row r="148" spans="1:70" ht="81" customHeight="1" x14ac:dyDescent="0.35">
      <c r="A148" s="22"/>
      <c r="B148" s="26"/>
      <c r="C148" s="62"/>
      <c r="D148" s="205" t="s">
        <v>273</v>
      </c>
      <c r="E148" s="62"/>
      <c r="F148" s="206" t="s">
        <v>2624</v>
      </c>
      <c r="G148" s="62"/>
      <c r="H148" s="62"/>
      <c r="I148" s="118"/>
      <c r="J148" s="62"/>
      <c r="K148" s="119"/>
      <c r="L148" s="61"/>
      <c r="M148" s="75"/>
      <c r="N148" s="19"/>
      <c r="O148" s="19"/>
      <c r="P148" s="19"/>
      <c r="Q148" s="19"/>
      <c r="R148" s="19"/>
      <c r="S148" s="19"/>
      <c r="T148" s="65"/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40" t="s">
        <v>273</v>
      </c>
      <c r="AU148" s="140" t="s">
        <v>178</v>
      </c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21"/>
    </row>
    <row r="149" spans="1:70" ht="22.35" customHeight="1" x14ac:dyDescent="0.3">
      <c r="A149" s="22"/>
      <c r="B149" s="26"/>
      <c r="C149" s="59"/>
      <c r="D149" s="166" t="s">
        <v>72</v>
      </c>
      <c r="E149" s="167" t="s">
        <v>377</v>
      </c>
      <c r="F149" s="167" t="s">
        <v>396</v>
      </c>
      <c r="G149" s="59"/>
      <c r="H149" s="59"/>
      <c r="I149" s="116"/>
      <c r="J149" s="168">
        <f>BK149</f>
        <v>0</v>
      </c>
      <c r="K149" s="117"/>
      <c r="L149" s="61"/>
      <c r="M149" s="169"/>
      <c r="N149" s="19"/>
      <c r="O149" s="19"/>
      <c r="P149" s="162">
        <f>SUM(P150:P156)</f>
        <v>0</v>
      </c>
      <c r="Q149" s="19"/>
      <c r="R149" s="162">
        <f>SUM(R150:R156)</f>
        <v>6.2416669000000011</v>
      </c>
      <c r="S149" s="19"/>
      <c r="T149" s="163">
        <f>SUM(T150:T156)</f>
        <v>0</v>
      </c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59" t="s">
        <v>81</v>
      </c>
      <c r="AS149" s="19"/>
      <c r="AT149" s="164" t="s">
        <v>72</v>
      </c>
      <c r="AU149" s="164" t="s">
        <v>83</v>
      </c>
      <c r="AV149" s="19"/>
      <c r="AW149" s="19"/>
      <c r="AX149" s="19"/>
      <c r="AY149" s="159" t="s">
        <v>163</v>
      </c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65">
        <f>SUM(BK150:BK156)</f>
        <v>0</v>
      </c>
      <c r="BL149" s="19"/>
      <c r="BM149" s="19"/>
      <c r="BN149" s="19"/>
      <c r="BO149" s="19"/>
      <c r="BP149" s="19"/>
      <c r="BQ149" s="19"/>
      <c r="BR149" s="21"/>
    </row>
    <row r="150" spans="1:70" ht="25.5" customHeight="1" x14ac:dyDescent="0.3">
      <c r="A150" s="22"/>
      <c r="B150" s="61"/>
      <c r="C150" s="170" t="s">
        <v>246</v>
      </c>
      <c r="D150" s="170" t="s">
        <v>166</v>
      </c>
      <c r="E150" s="171" t="s">
        <v>1512</v>
      </c>
      <c r="F150" s="171" t="s">
        <v>1513</v>
      </c>
      <c r="G150" s="172" t="s">
        <v>269</v>
      </c>
      <c r="H150" s="173">
        <v>137.27000000000001</v>
      </c>
      <c r="I150" s="174"/>
      <c r="J150" s="175">
        <f t="shared" ref="J150:J155" si="0">ROUND(I150*H150,2)</f>
        <v>0</v>
      </c>
      <c r="K150" s="176" t="s">
        <v>270</v>
      </c>
      <c r="L150" s="61"/>
      <c r="M150" s="177"/>
      <c r="N150" s="178" t="s">
        <v>44</v>
      </c>
      <c r="O150" s="19"/>
      <c r="P150" s="179">
        <f t="shared" ref="P150:P155" si="1">O150*H150</f>
        <v>0</v>
      </c>
      <c r="Q150" s="179">
        <v>4.9399999999999999E-3</v>
      </c>
      <c r="R150" s="179">
        <f t="shared" ref="R150:R155" si="2">Q150*H150</f>
        <v>0.67811379999999999</v>
      </c>
      <c r="S150" s="179">
        <v>0</v>
      </c>
      <c r="T150" s="180">
        <f t="shared" ref="T150:T155" si="3">S150*H150</f>
        <v>0</v>
      </c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40" t="s">
        <v>182</v>
      </c>
      <c r="AS150" s="19"/>
      <c r="AT150" s="140" t="s">
        <v>166</v>
      </c>
      <c r="AU150" s="140" t="s">
        <v>178</v>
      </c>
      <c r="AV150" s="19"/>
      <c r="AW150" s="19"/>
      <c r="AX150" s="19"/>
      <c r="AY150" s="140" t="s">
        <v>163</v>
      </c>
      <c r="AZ150" s="19"/>
      <c r="BA150" s="19"/>
      <c r="BB150" s="19"/>
      <c r="BC150" s="19"/>
      <c r="BD150" s="19"/>
      <c r="BE150" s="181">
        <f t="shared" ref="BE150:BE155" si="4">IF(N150="základní",J150,0)</f>
        <v>0</v>
      </c>
      <c r="BF150" s="181">
        <f t="shared" ref="BF150:BF155" si="5">IF(N150="snížená",J150,0)</f>
        <v>0</v>
      </c>
      <c r="BG150" s="181">
        <f t="shared" ref="BG150:BG155" si="6">IF(N150="zákl. přenesená",J150,0)</f>
        <v>0</v>
      </c>
      <c r="BH150" s="181">
        <f t="shared" ref="BH150:BH155" si="7">IF(N150="sníž. přenesená",J150,0)</f>
        <v>0</v>
      </c>
      <c r="BI150" s="181">
        <f t="shared" ref="BI150:BI155" si="8">IF(N150="nulová",J150,0)</f>
        <v>0</v>
      </c>
      <c r="BJ150" s="140" t="s">
        <v>81</v>
      </c>
      <c r="BK150" s="181">
        <f t="shared" ref="BK150:BK155" si="9">ROUND(I150*H150,2)</f>
        <v>0</v>
      </c>
      <c r="BL150" s="140" t="s">
        <v>182</v>
      </c>
      <c r="BM150" s="140" t="s">
        <v>1514</v>
      </c>
      <c r="BN150" s="19"/>
      <c r="BO150" s="19"/>
      <c r="BP150" s="19"/>
      <c r="BQ150" s="19"/>
      <c r="BR150" s="21"/>
    </row>
    <row r="151" spans="1:70" ht="25.5" customHeight="1" x14ac:dyDescent="0.3">
      <c r="A151" s="22"/>
      <c r="B151" s="61"/>
      <c r="C151" s="170" t="s">
        <v>15</v>
      </c>
      <c r="D151" s="170" t="s">
        <v>166</v>
      </c>
      <c r="E151" s="171" t="s">
        <v>1515</v>
      </c>
      <c r="F151" s="171" t="s">
        <v>1516</v>
      </c>
      <c r="G151" s="172" t="s">
        <v>269</v>
      </c>
      <c r="H151" s="173">
        <v>137.27000000000001</v>
      </c>
      <c r="I151" s="174"/>
      <c r="J151" s="175">
        <f t="shared" si="0"/>
        <v>0</v>
      </c>
      <c r="K151" s="176" t="s">
        <v>270</v>
      </c>
      <c r="L151" s="61"/>
      <c r="M151" s="177"/>
      <c r="N151" s="178" t="s">
        <v>44</v>
      </c>
      <c r="O151" s="19"/>
      <c r="P151" s="179">
        <f t="shared" si="1"/>
        <v>0</v>
      </c>
      <c r="Q151" s="179">
        <v>2.5999999999999998E-4</v>
      </c>
      <c r="R151" s="179">
        <f t="shared" si="2"/>
        <v>3.5690199999999998E-2</v>
      </c>
      <c r="S151" s="179">
        <v>0</v>
      </c>
      <c r="T151" s="180">
        <f t="shared" si="3"/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182</v>
      </c>
      <c r="AS151" s="19"/>
      <c r="AT151" s="140" t="s">
        <v>166</v>
      </c>
      <c r="AU151" s="140" t="s">
        <v>178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 t="shared" si="4"/>
        <v>0</v>
      </c>
      <c r="BF151" s="181">
        <f t="shared" si="5"/>
        <v>0</v>
      </c>
      <c r="BG151" s="181">
        <f t="shared" si="6"/>
        <v>0</v>
      </c>
      <c r="BH151" s="181">
        <f t="shared" si="7"/>
        <v>0</v>
      </c>
      <c r="BI151" s="181">
        <f t="shared" si="8"/>
        <v>0</v>
      </c>
      <c r="BJ151" s="140" t="s">
        <v>81</v>
      </c>
      <c r="BK151" s="181">
        <f t="shared" si="9"/>
        <v>0</v>
      </c>
      <c r="BL151" s="140" t="s">
        <v>182</v>
      </c>
      <c r="BM151" s="140" t="s">
        <v>1517</v>
      </c>
      <c r="BN151" s="19"/>
      <c r="BO151" s="19"/>
      <c r="BP151" s="19"/>
      <c r="BQ151" s="19"/>
      <c r="BR151" s="21"/>
    </row>
    <row r="152" spans="1:70" ht="25.5" customHeight="1" x14ac:dyDescent="0.3">
      <c r="A152" s="22"/>
      <c r="B152" s="61"/>
      <c r="C152" s="170" t="s">
        <v>252</v>
      </c>
      <c r="D152" s="170" t="s">
        <v>166</v>
      </c>
      <c r="E152" s="171" t="s">
        <v>1518</v>
      </c>
      <c r="F152" s="171" t="s">
        <v>1519</v>
      </c>
      <c r="G152" s="172" t="s">
        <v>269</v>
      </c>
      <c r="H152" s="173">
        <v>137.27000000000001</v>
      </c>
      <c r="I152" s="174"/>
      <c r="J152" s="175">
        <f t="shared" si="0"/>
        <v>0</v>
      </c>
      <c r="K152" s="176" t="s">
        <v>270</v>
      </c>
      <c r="L152" s="61"/>
      <c r="M152" s="177"/>
      <c r="N152" s="178" t="s">
        <v>44</v>
      </c>
      <c r="O152" s="19"/>
      <c r="P152" s="179">
        <f t="shared" si="1"/>
        <v>0</v>
      </c>
      <c r="Q152" s="179">
        <v>4.8900000000000002E-3</v>
      </c>
      <c r="R152" s="179">
        <f t="shared" si="2"/>
        <v>0.67125030000000008</v>
      </c>
      <c r="S152" s="179">
        <v>0</v>
      </c>
      <c r="T152" s="180">
        <f t="shared" si="3"/>
        <v>0</v>
      </c>
      <c r="U152" s="64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40" t="s">
        <v>182</v>
      </c>
      <c r="AS152" s="19"/>
      <c r="AT152" s="140" t="s">
        <v>166</v>
      </c>
      <c r="AU152" s="140" t="s">
        <v>178</v>
      </c>
      <c r="AV152" s="19"/>
      <c r="AW152" s="19"/>
      <c r="AX152" s="19"/>
      <c r="AY152" s="140" t="s">
        <v>163</v>
      </c>
      <c r="AZ152" s="19"/>
      <c r="BA152" s="19"/>
      <c r="BB152" s="19"/>
      <c r="BC152" s="19"/>
      <c r="BD152" s="19"/>
      <c r="BE152" s="181">
        <f t="shared" si="4"/>
        <v>0</v>
      </c>
      <c r="BF152" s="181">
        <f t="shared" si="5"/>
        <v>0</v>
      </c>
      <c r="BG152" s="181">
        <f t="shared" si="6"/>
        <v>0</v>
      </c>
      <c r="BH152" s="181">
        <f t="shared" si="7"/>
        <v>0</v>
      </c>
      <c r="BI152" s="181">
        <f t="shared" si="8"/>
        <v>0</v>
      </c>
      <c r="BJ152" s="140" t="s">
        <v>81</v>
      </c>
      <c r="BK152" s="181">
        <f t="shared" si="9"/>
        <v>0</v>
      </c>
      <c r="BL152" s="140" t="s">
        <v>182</v>
      </c>
      <c r="BM152" s="140" t="s">
        <v>1520</v>
      </c>
      <c r="BN152" s="19"/>
      <c r="BO152" s="19"/>
      <c r="BP152" s="19"/>
      <c r="BQ152" s="19"/>
      <c r="BR152" s="21"/>
    </row>
    <row r="153" spans="1:70" ht="25.5" customHeight="1" x14ac:dyDescent="0.3">
      <c r="A153" s="22"/>
      <c r="B153" s="61"/>
      <c r="C153" s="170" t="s">
        <v>258</v>
      </c>
      <c r="D153" s="170" t="s">
        <v>166</v>
      </c>
      <c r="E153" s="171" t="s">
        <v>1521</v>
      </c>
      <c r="F153" s="171" t="s">
        <v>1522</v>
      </c>
      <c r="G153" s="172" t="s">
        <v>269</v>
      </c>
      <c r="H153" s="173">
        <v>137.27000000000001</v>
      </c>
      <c r="I153" s="174"/>
      <c r="J153" s="175">
        <f t="shared" si="0"/>
        <v>0</v>
      </c>
      <c r="K153" s="176" t="s">
        <v>270</v>
      </c>
      <c r="L153" s="61"/>
      <c r="M153" s="177"/>
      <c r="N153" s="178" t="s">
        <v>44</v>
      </c>
      <c r="O153" s="19"/>
      <c r="P153" s="179">
        <f t="shared" si="1"/>
        <v>0</v>
      </c>
      <c r="Q153" s="179">
        <v>2.3099999999999999E-2</v>
      </c>
      <c r="R153" s="179">
        <f t="shared" si="2"/>
        <v>3.1709369999999999</v>
      </c>
      <c r="S153" s="179">
        <v>0</v>
      </c>
      <c r="T153" s="180">
        <f t="shared" si="3"/>
        <v>0</v>
      </c>
      <c r="U153" s="64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40" t="s">
        <v>182</v>
      </c>
      <c r="AS153" s="19"/>
      <c r="AT153" s="140" t="s">
        <v>166</v>
      </c>
      <c r="AU153" s="140" t="s">
        <v>178</v>
      </c>
      <c r="AV153" s="19"/>
      <c r="AW153" s="19"/>
      <c r="AX153" s="19"/>
      <c r="AY153" s="140" t="s">
        <v>163</v>
      </c>
      <c r="AZ153" s="19"/>
      <c r="BA153" s="19"/>
      <c r="BB153" s="19"/>
      <c r="BC153" s="19"/>
      <c r="BD153" s="19"/>
      <c r="BE153" s="181">
        <f t="shared" si="4"/>
        <v>0</v>
      </c>
      <c r="BF153" s="181">
        <f t="shared" si="5"/>
        <v>0</v>
      </c>
      <c r="BG153" s="181">
        <f t="shared" si="6"/>
        <v>0</v>
      </c>
      <c r="BH153" s="181">
        <f t="shared" si="7"/>
        <v>0</v>
      </c>
      <c r="BI153" s="181">
        <f t="shared" si="8"/>
        <v>0</v>
      </c>
      <c r="BJ153" s="140" t="s">
        <v>81</v>
      </c>
      <c r="BK153" s="181">
        <f t="shared" si="9"/>
        <v>0</v>
      </c>
      <c r="BL153" s="140" t="s">
        <v>182</v>
      </c>
      <c r="BM153" s="140" t="s">
        <v>1523</v>
      </c>
      <c r="BN153" s="19"/>
      <c r="BO153" s="19"/>
      <c r="BP153" s="19"/>
      <c r="BQ153" s="19"/>
      <c r="BR153" s="21"/>
    </row>
    <row r="154" spans="1:70" ht="25.5" customHeight="1" x14ac:dyDescent="0.3">
      <c r="A154" s="22"/>
      <c r="B154" s="61"/>
      <c r="C154" s="170" t="s">
        <v>287</v>
      </c>
      <c r="D154" s="170" t="s">
        <v>166</v>
      </c>
      <c r="E154" s="171" t="s">
        <v>1524</v>
      </c>
      <c r="F154" s="171" t="s">
        <v>1525</v>
      </c>
      <c r="G154" s="172" t="s">
        <v>269</v>
      </c>
      <c r="H154" s="173">
        <v>137.27000000000001</v>
      </c>
      <c r="I154" s="174"/>
      <c r="J154" s="175">
        <f t="shared" si="0"/>
        <v>0</v>
      </c>
      <c r="K154" s="176" t="s">
        <v>270</v>
      </c>
      <c r="L154" s="61"/>
      <c r="M154" s="177"/>
      <c r="N154" s="178" t="s">
        <v>44</v>
      </c>
      <c r="O154" s="19"/>
      <c r="P154" s="179">
        <f t="shared" si="1"/>
        <v>0</v>
      </c>
      <c r="Q154" s="179">
        <v>7.9000000000000008E-3</v>
      </c>
      <c r="R154" s="179">
        <f t="shared" si="2"/>
        <v>1.0844330000000002</v>
      </c>
      <c r="S154" s="179">
        <v>0</v>
      </c>
      <c r="T154" s="180">
        <f t="shared" si="3"/>
        <v>0</v>
      </c>
      <c r="U154" s="64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40" t="s">
        <v>182</v>
      </c>
      <c r="AS154" s="19"/>
      <c r="AT154" s="140" t="s">
        <v>166</v>
      </c>
      <c r="AU154" s="140" t="s">
        <v>178</v>
      </c>
      <c r="AV154" s="19"/>
      <c r="AW154" s="19"/>
      <c r="AX154" s="19"/>
      <c r="AY154" s="140" t="s">
        <v>163</v>
      </c>
      <c r="AZ154" s="19"/>
      <c r="BA154" s="19"/>
      <c r="BB154" s="19"/>
      <c r="BC154" s="19"/>
      <c r="BD154" s="19"/>
      <c r="BE154" s="181">
        <f t="shared" si="4"/>
        <v>0</v>
      </c>
      <c r="BF154" s="181">
        <f t="shared" si="5"/>
        <v>0</v>
      </c>
      <c r="BG154" s="181">
        <f t="shared" si="6"/>
        <v>0</v>
      </c>
      <c r="BH154" s="181">
        <f t="shared" si="7"/>
        <v>0</v>
      </c>
      <c r="BI154" s="181">
        <f t="shared" si="8"/>
        <v>0</v>
      </c>
      <c r="BJ154" s="140" t="s">
        <v>81</v>
      </c>
      <c r="BK154" s="181">
        <f t="shared" si="9"/>
        <v>0</v>
      </c>
      <c r="BL154" s="140" t="s">
        <v>182</v>
      </c>
      <c r="BM154" s="140" t="s">
        <v>1526</v>
      </c>
      <c r="BN154" s="19"/>
      <c r="BO154" s="19"/>
      <c r="BP154" s="19"/>
      <c r="BQ154" s="19"/>
      <c r="BR154" s="21"/>
    </row>
    <row r="155" spans="1:70" ht="25.5" customHeight="1" x14ac:dyDescent="0.3">
      <c r="A155" s="22"/>
      <c r="B155" s="61"/>
      <c r="C155" s="170" t="s">
        <v>288</v>
      </c>
      <c r="D155" s="170" t="s">
        <v>166</v>
      </c>
      <c r="E155" s="171" t="s">
        <v>1527</v>
      </c>
      <c r="F155" s="171" t="s">
        <v>1528</v>
      </c>
      <c r="G155" s="172" t="s">
        <v>269</v>
      </c>
      <c r="H155" s="173">
        <v>137.27000000000001</v>
      </c>
      <c r="I155" s="174"/>
      <c r="J155" s="175">
        <f t="shared" si="0"/>
        <v>0</v>
      </c>
      <c r="K155" s="176" t="s">
        <v>270</v>
      </c>
      <c r="L155" s="61"/>
      <c r="M155" s="177"/>
      <c r="N155" s="178" t="s">
        <v>44</v>
      </c>
      <c r="O155" s="19"/>
      <c r="P155" s="179">
        <f t="shared" si="1"/>
        <v>0</v>
      </c>
      <c r="Q155" s="179">
        <v>4.3800000000000002E-3</v>
      </c>
      <c r="R155" s="179">
        <f t="shared" si="2"/>
        <v>0.60124260000000007</v>
      </c>
      <c r="S155" s="179">
        <v>0</v>
      </c>
      <c r="T155" s="180">
        <f t="shared" si="3"/>
        <v>0</v>
      </c>
      <c r="U155" s="64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40" t="s">
        <v>182</v>
      </c>
      <c r="AS155" s="19"/>
      <c r="AT155" s="140" t="s">
        <v>166</v>
      </c>
      <c r="AU155" s="140" t="s">
        <v>178</v>
      </c>
      <c r="AV155" s="19"/>
      <c r="AW155" s="19"/>
      <c r="AX155" s="19"/>
      <c r="AY155" s="140" t="s">
        <v>163</v>
      </c>
      <c r="AZ155" s="19"/>
      <c r="BA155" s="19"/>
      <c r="BB155" s="19"/>
      <c r="BC155" s="19"/>
      <c r="BD155" s="19"/>
      <c r="BE155" s="181">
        <f t="shared" si="4"/>
        <v>0</v>
      </c>
      <c r="BF155" s="181">
        <f t="shared" si="5"/>
        <v>0</v>
      </c>
      <c r="BG155" s="181">
        <f t="shared" si="6"/>
        <v>0</v>
      </c>
      <c r="BH155" s="181">
        <f t="shared" si="7"/>
        <v>0</v>
      </c>
      <c r="BI155" s="181">
        <f t="shared" si="8"/>
        <v>0</v>
      </c>
      <c r="BJ155" s="140" t="s">
        <v>81</v>
      </c>
      <c r="BK155" s="181">
        <f t="shared" si="9"/>
        <v>0</v>
      </c>
      <c r="BL155" s="140" t="s">
        <v>182</v>
      </c>
      <c r="BM155" s="140" t="s">
        <v>1529</v>
      </c>
      <c r="BN155" s="19"/>
      <c r="BO155" s="19"/>
      <c r="BP155" s="19"/>
      <c r="BQ155" s="19"/>
      <c r="BR155" s="21"/>
    </row>
    <row r="156" spans="1:70" ht="27" customHeight="1" x14ac:dyDescent="0.35">
      <c r="A156" s="22"/>
      <c r="B156" s="26"/>
      <c r="C156" s="62"/>
      <c r="D156" s="205" t="s">
        <v>273</v>
      </c>
      <c r="E156" s="62"/>
      <c r="F156" s="206" t="s">
        <v>1530</v>
      </c>
      <c r="G156" s="62"/>
      <c r="H156" s="62"/>
      <c r="I156" s="118"/>
      <c r="J156" s="62"/>
      <c r="K156" s="119"/>
      <c r="L156" s="61"/>
      <c r="M156" s="75"/>
      <c r="N156" s="19"/>
      <c r="O156" s="19"/>
      <c r="P156" s="19"/>
      <c r="Q156" s="19"/>
      <c r="R156" s="19"/>
      <c r="S156" s="19"/>
      <c r="T156" s="65"/>
      <c r="U156" s="64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40" t="s">
        <v>273</v>
      </c>
      <c r="AU156" s="140" t="s">
        <v>178</v>
      </c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21"/>
    </row>
    <row r="157" spans="1:70" ht="22.35" customHeight="1" x14ac:dyDescent="0.3">
      <c r="A157" s="22"/>
      <c r="B157" s="26"/>
      <c r="C157" s="59"/>
      <c r="D157" s="166" t="s">
        <v>72</v>
      </c>
      <c r="E157" s="167" t="s">
        <v>341</v>
      </c>
      <c r="F157" s="167" t="s">
        <v>342</v>
      </c>
      <c r="G157" s="59"/>
      <c r="H157" s="59"/>
      <c r="I157" s="116"/>
      <c r="J157" s="168">
        <f>BK157</f>
        <v>0</v>
      </c>
      <c r="K157" s="117"/>
      <c r="L157" s="61"/>
      <c r="M157" s="169"/>
      <c r="N157" s="19"/>
      <c r="O157" s="19"/>
      <c r="P157" s="162">
        <f>P158</f>
        <v>0</v>
      </c>
      <c r="Q157" s="19"/>
      <c r="R157" s="162">
        <f>R158</f>
        <v>0</v>
      </c>
      <c r="S157" s="19"/>
      <c r="T157" s="163">
        <f>T158</f>
        <v>0</v>
      </c>
      <c r="U157" s="64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59" t="s">
        <v>81</v>
      </c>
      <c r="AS157" s="19"/>
      <c r="AT157" s="164" t="s">
        <v>72</v>
      </c>
      <c r="AU157" s="164" t="s">
        <v>83</v>
      </c>
      <c r="AV157" s="19"/>
      <c r="AW157" s="19"/>
      <c r="AX157" s="19"/>
      <c r="AY157" s="159" t="s">
        <v>163</v>
      </c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65">
        <f>BK158</f>
        <v>0</v>
      </c>
      <c r="BL157" s="19"/>
      <c r="BM157" s="19"/>
      <c r="BN157" s="19"/>
      <c r="BO157" s="19"/>
      <c r="BP157" s="19"/>
      <c r="BQ157" s="19"/>
      <c r="BR157" s="21"/>
    </row>
    <row r="158" spans="1:70" ht="16.5" customHeight="1" x14ac:dyDescent="0.3">
      <c r="A158" s="22"/>
      <c r="B158" s="61"/>
      <c r="C158" s="170" t="s">
        <v>289</v>
      </c>
      <c r="D158" s="170" t="s">
        <v>166</v>
      </c>
      <c r="E158" s="171" t="s">
        <v>1531</v>
      </c>
      <c r="F158" s="171" t="s">
        <v>1532</v>
      </c>
      <c r="G158" s="172" t="s">
        <v>344</v>
      </c>
      <c r="H158" s="173">
        <v>2</v>
      </c>
      <c r="I158" s="174"/>
      <c r="J158" s="175">
        <f>ROUND(I158*H158,2)</f>
        <v>0</v>
      </c>
      <c r="K158" s="194"/>
      <c r="L158" s="61"/>
      <c r="M158" s="177"/>
      <c r="N158" s="178" t="s">
        <v>44</v>
      </c>
      <c r="O158" s="19"/>
      <c r="P158" s="179">
        <f>O158*H158</f>
        <v>0</v>
      </c>
      <c r="Q158" s="179">
        <v>0</v>
      </c>
      <c r="R158" s="179">
        <f>Q158*H158</f>
        <v>0</v>
      </c>
      <c r="S158" s="179">
        <v>0</v>
      </c>
      <c r="T158" s="180">
        <f>S158*H158</f>
        <v>0</v>
      </c>
      <c r="U158" s="64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40" t="s">
        <v>182</v>
      </c>
      <c r="AS158" s="19"/>
      <c r="AT158" s="140" t="s">
        <v>166</v>
      </c>
      <c r="AU158" s="140" t="s">
        <v>178</v>
      </c>
      <c r="AV158" s="19"/>
      <c r="AW158" s="19"/>
      <c r="AX158" s="19"/>
      <c r="AY158" s="140" t="s">
        <v>163</v>
      </c>
      <c r="AZ158" s="19"/>
      <c r="BA158" s="19"/>
      <c r="BB158" s="19"/>
      <c r="BC158" s="19"/>
      <c r="BD158" s="19"/>
      <c r="BE158" s="181">
        <f>IF(N158="základní",J158,0)</f>
        <v>0</v>
      </c>
      <c r="BF158" s="181">
        <f>IF(N158="snížená",J158,0)</f>
        <v>0</v>
      </c>
      <c r="BG158" s="181">
        <f>IF(N158="zákl. přenesená",J158,0)</f>
        <v>0</v>
      </c>
      <c r="BH158" s="181">
        <f>IF(N158="sníž. přenesená",J158,0)</f>
        <v>0</v>
      </c>
      <c r="BI158" s="181">
        <f>IF(N158="nulová",J158,0)</f>
        <v>0</v>
      </c>
      <c r="BJ158" s="140" t="s">
        <v>81</v>
      </c>
      <c r="BK158" s="181">
        <f>ROUND(I158*H158,2)</f>
        <v>0</v>
      </c>
      <c r="BL158" s="140" t="s">
        <v>182</v>
      </c>
      <c r="BM158" s="140" t="s">
        <v>1533</v>
      </c>
      <c r="BN158" s="19"/>
      <c r="BO158" s="19"/>
      <c r="BP158" s="19"/>
      <c r="BQ158" s="19"/>
      <c r="BR158" s="21"/>
    </row>
    <row r="159" spans="1:70" ht="22.35" customHeight="1" x14ac:dyDescent="0.3">
      <c r="A159" s="22"/>
      <c r="B159" s="26"/>
      <c r="C159" s="144"/>
      <c r="D159" s="182" t="s">
        <v>72</v>
      </c>
      <c r="E159" s="143" t="s">
        <v>346</v>
      </c>
      <c r="F159" s="143" t="s">
        <v>347</v>
      </c>
      <c r="G159" s="144"/>
      <c r="H159" s="144"/>
      <c r="I159" s="145"/>
      <c r="J159" s="183">
        <f>BK159</f>
        <v>0</v>
      </c>
      <c r="K159" s="184"/>
      <c r="L159" s="61"/>
      <c r="M159" s="185"/>
      <c r="N159" s="19"/>
      <c r="O159" s="19"/>
      <c r="P159" s="162">
        <f>P160</f>
        <v>0</v>
      </c>
      <c r="Q159" s="19"/>
      <c r="R159" s="162">
        <f>R160</f>
        <v>0</v>
      </c>
      <c r="S159" s="19"/>
      <c r="T159" s="163">
        <f>T160</f>
        <v>0</v>
      </c>
      <c r="U159" s="64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59" t="s">
        <v>81</v>
      </c>
      <c r="AS159" s="19"/>
      <c r="AT159" s="164" t="s">
        <v>72</v>
      </c>
      <c r="AU159" s="164" t="s">
        <v>83</v>
      </c>
      <c r="AV159" s="19"/>
      <c r="AW159" s="19"/>
      <c r="AX159" s="19"/>
      <c r="AY159" s="159" t="s">
        <v>163</v>
      </c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65">
        <f>BK160</f>
        <v>0</v>
      </c>
      <c r="BL159" s="19"/>
      <c r="BM159" s="19"/>
      <c r="BN159" s="19"/>
      <c r="BO159" s="19"/>
      <c r="BP159" s="19"/>
      <c r="BQ159" s="19"/>
      <c r="BR159" s="21"/>
    </row>
    <row r="160" spans="1:70" ht="38.25" customHeight="1" x14ac:dyDescent="0.3">
      <c r="A160" s="22"/>
      <c r="B160" s="61"/>
      <c r="C160" s="170" t="s">
        <v>293</v>
      </c>
      <c r="D160" s="170" t="s">
        <v>166</v>
      </c>
      <c r="E160" s="171" t="s">
        <v>1534</v>
      </c>
      <c r="F160" s="171" t="s">
        <v>1535</v>
      </c>
      <c r="G160" s="172" t="s">
        <v>272</v>
      </c>
      <c r="H160" s="173">
        <v>62.709000000000003</v>
      </c>
      <c r="I160" s="174"/>
      <c r="J160" s="175">
        <f>ROUND(I160*H160,2)</f>
        <v>0</v>
      </c>
      <c r="K160" s="176" t="s">
        <v>270</v>
      </c>
      <c r="L160" s="61"/>
      <c r="M160" s="177"/>
      <c r="N160" s="178" t="s">
        <v>44</v>
      </c>
      <c r="O160" s="19"/>
      <c r="P160" s="179">
        <f>O160*H160</f>
        <v>0</v>
      </c>
      <c r="Q160" s="179">
        <v>0</v>
      </c>
      <c r="R160" s="179">
        <f>Q160*H160</f>
        <v>0</v>
      </c>
      <c r="S160" s="179">
        <v>0</v>
      </c>
      <c r="T160" s="180">
        <f>S160*H160</f>
        <v>0</v>
      </c>
      <c r="U160" s="64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40" t="s">
        <v>182</v>
      </c>
      <c r="AS160" s="19"/>
      <c r="AT160" s="140" t="s">
        <v>166</v>
      </c>
      <c r="AU160" s="140" t="s">
        <v>178</v>
      </c>
      <c r="AV160" s="19"/>
      <c r="AW160" s="19"/>
      <c r="AX160" s="19"/>
      <c r="AY160" s="140" t="s">
        <v>163</v>
      </c>
      <c r="AZ160" s="19"/>
      <c r="BA160" s="19"/>
      <c r="BB160" s="19"/>
      <c r="BC160" s="19"/>
      <c r="BD160" s="19"/>
      <c r="BE160" s="181">
        <f>IF(N160="základní",J160,0)</f>
        <v>0</v>
      </c>
      <c r="BF160" s="181">
        <f>IF(N160="snížená",J160,0)</f>
        <v>0</v>
      </c>
      <c r="BG160" s="181">
        <f>IF(N160="zákl. přenesená",J160,0)</f>
        <v>0</v>
      </c>
      <c r="BH160" s="181">
        <f>IF(N160="sníž. přenesená",J160,0)</f>
        <v>0</v>
      </c>
      <c r="BI160" s="181">
        <f>IF(N160="nulová",J160,0)</f>
        <v>0</v>
      </c>
      <c r="BJ160" s="140" t="s">
        <v>81</v>
      </c>
      <c r="BK160" s="181">
        <f>ROUND(I160*H160,2)</f>
        <v>0</v>
      </c>
      <c r="BL160" s="140" t="s">
        <v>182</v>
      </c>
      <c r="BM160" s="140" t="s">
        <v>1536</v>
      </c>
      <c r="BN160" s="19"/>
      <c r="BO160" s="19"/>
      <c r="BP160" s="19"/>
      <c r="BQ160" s="19"/>
      <c r="BR160" s="21"/>
    </row>
    <row r="161" spans="1:70" ht="29.85" customHeight="1" x14ac:dyDescent="0.3">
      <c r="A161" s="22"/>
      <c r="B161" s="26"/>
      <c r="C161" s="62"/>
      <c r="D161" s="222" t="s">
        <v>72</v>
      </c>
      <c r="E161" s="236" t="s">
        <v>1537</v>
      </c>
      <c r="F161" s="236" t="s">
        <v>1538</v>
      </c>
      <c r="G161" s="62"/>
      <c r="H161" s="62"/>
      <c r="I161" s="118"/>
      <c r="J161" s="237">
        <f>BK161</f>
        <v>0</v>
      </c>
      <c r="K161" s="119"/>
      <c r="L161" s="61"/>
      <c r="M161" s="75"/>
      <c r="N161" s="19"/>
      <c r="O161" s="19"/>
      <c r="P161" s="162">
        <f>P162+P175+P178+P182+P190</f>
        <v>0</v>
      </c>
      <c r="Q161" s="19"/>
      <c r="R161" s="162">
        <f>R162+R175+R178+R182+R190</f>
        <v>54.406728409999985</v>
      </c>
      <c r="S161" s="19"/>
      <c r="T161" s="163">
        <f>T162+T175+T178+T182+T190</f>
        <v>0</v>
      </c>
      <c r="U161" s="64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59" t="s">
        <v>81</v>
      </c>
      <c r="AS161" s="19"/>
      <c r="AT161" s="164" t="s">
        <v>72</v>
      </c>
      <c r="AU161" s="164" t="s">
        <v>81</v>
      </c>
      <c r="AV161" s="19"/>
      <c r="AW161" s="19"/>
      <c r="AX161" s="19"/>
      <c r="AY161" s="159" t="s">
        <v>163</v>
      </c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65">
        <f>BK162+BK175+BK178+BK182+BK190</f>
        <v>0</v>
      </c>
      <c r="BL161" s="19"/>
      <c r="BM161" s="19"/>
      <c r="BN161" s="19"/>
      <c r="BO161" s="19"/>
      <c r="BP161" s="19"/>
      <c r="BQ161" s="19"/>
      <c r="BR161" s="21"/>
    </row>
    <row r="162" spans="1:70" ht="14.85" customHeight="1" x14ac:dyDescent="0.3">
      <c r="A162" s="22"/>
      <c r="B162" s="26"/>
      <c r="C162" s="59"/>
      <c r="D162" s="166" t="s">
        <v>72</v>
      </c>
      <c r="E162" s="167" t="s">
        <v>81</v>
      </c>
      <c r="F162" s="167" t="s">
        <v>89</v>
      </c>
      <c r="G162" s="59"/>
      <c r="H162" s="59"/>
      <c r="I162" s="116"/>
      <c r="J162" s="168">
        <f>BK162</f>
        <v>0</v>
      </c>
      <c r="K162" s="117"/>
      <c r="L162" s="61"/>
      <c r="M162" s="169"/>
      <c r="N162" s="19"/>
      <c r="O162" s="19"/>
      <c r="P162" s="162">
        <f>SUM(P163:P174)</f>
        <v>0</v>
      </c>
      <c r="Q162" s="19"/>
      <c r="R162" s="162">
        <f>SUM(R163:R174)</f>
        <v>0</v>
      </c>
      <c r="S162" s="19"/>
      <c r="T162" s="163">
        <f>SUM(T163:T174)</f>
        <v>0</v>
      </c>
      <c r="U162" s="64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59" t="s">
        <v>81</v>
      </c>
      <c r="AS162" s="19"/>
      <c r="AT162" s="164" t="s">
        <v>72</v>
      </c>
      <c r="AU162" s="164" t="s">
        <v>83</v>
      </c>
      <c r="AV162" s="19"/>
      <c r="AW162" s="19"/>
      <c r="AX162" s="19"/>
      <c r="AY162" s="159" t="s">
        <v>163</v>
      </c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65">
        <f>SUM(BK163:BK174)</f>
        <v>0</v>
      </c>
      <c r="BL162" s="19"/>
      <c r="BM162" s="19"/>
      <c r="BN162" s="19"/>
      <c r="BO162" s="19"/>
      <c r="BP162" s="19"/>
      <c r="BQ162" s="19"/>
      <c r="BR162" s="21"/>
    </row>
    <row r="163" spans="1:70" ht="25.5" customHeight="1" x14ac:dyDescent="0.3">
      <c r="A163" s="22"/>
      <c r="B163" s="61"/>
      <c r="C163" s="170" t="s">
        <v>296</v>
      </c>
      <c r="D163" s="170" t="s">
        <v>166</v>
      </c>
      <c r="E163" s="171" t="s">
        <v>275</v>
      </c>
      <c r="F163" s="171" t="s">
        <v>276</v>
      </c>
      <c r="G163" s="172" t="s">
        <v>274</v>
      </c>
      <c r="H163" s="173">
        <v>8.9420000000000002</v>
      </c>
      <c r="I163" s="174"/>
      <c r="J163" s="175">
        <f>ROUND(I163*H163,2)</f>
        <v>0</v>
      </c>
      <c r="K163" s="176" t="s">
        <v>270</v>
      </c>
      <c r="L163" s="61"/>
      <c r="M163" s="177"/>
      <c r="N163" s="178" t="s">
        <v>44</v>
      </c>
      <c r="O163" s="19"/>
      <c r="P163" s="179">
        <f>O163*H163</f>
        <v>0</v>
      </c>
      <c r="Q163" s="179">
        <v>0</v>
      </c>
      <c r="R163" s="179">
        <f>Q163*H163</f>
        <v>0</v>
      </c>
      <c r="S163" s="179">
        <v>0</v>
      </c>
      <c r="T163" s="180">
        <f>S163*H163</f>
        <v>0</v>
      </c>
      <c r="U163" s="64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40" t="s">
        <v>182</v>
      </c>
      <c r="AS163" s="19"/>
      <c r="AT163" s="140" t="s">
        <v>166</v>
      </c>
      <c r="AU163" s="140" t="s">
        <v>178</v>
      </c>
      <c r="AV163" s="19"/>
      <c r="AW163" s="19"/>
      <c r="AX163" s="19"/>
      <c r="AY163" s="140" t="s">
        <v>163</v>
      </c>
      <c r="AZ163" s="19"/>
      <c r="BA163" s="19"/>
      <c r="BB163" s="19"/>
      <c r="BC163" s="19"/>
      <c r="BD163" s="19"/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140" t="s">
        <v>81</v>
      </c>
      <c r="BK163" s="181">
        <f>ROUND(I163*H163,2)</f>
        <v>0</v>
      </c>
      <c r="BL163" s="140" t="s">
        <v>182</v>
      </c>
      <c r="BM163" s="140" t="s">
        <v>1539</v>
      </c>
      <c r="BN163" s="19"/>
      <c r="BO163" s="19"/>
      <c r="BP163" s="19"/>
      <c r="BQ163" s="19"/>
      <c r="BR163" s="21"/>
    </row>
    <row r="164" spans="1:70" ht="38.25" customHeight="1" x14ac:dyDescent="0.3">
      <c r="A164" s="22"/>
      <c r="B164" s="61"/>
      <c r="C164" s="170" t="s">
        <v>297</v>
      </c>
      <c r="D164" s="170" t="s">
        <v>166</v>
      </c>
      <c r="E164" s="171" t="s">
        <v>277</v>
      </c>
      <c r="F164" s="171" t="s">
        <v>278</v>
      </c>
      <c r="G164" s="172" t="s">
        <v>274</v>
      </c>
      <c r="H164" s="173">
        <v>2.2360000000000002</v>
      </c>
      <c r="I164" s="174"/>
      <c r="J164" s="175">
        <f>ROUND(I164*H164,2)</f>
        <v>0</v>
      </c>
      <c r="K164" s="176" t="s">
        <v>270</v>
      </c>
      <c r="L164" s="61"/>
      <c r="M164" s="177"/>
      <c r="N164" s="178" t="s">
        <v>44</v>
      </c>
      <c r="O164" s="19"/>
      <c r="P164" s="179">
        <f>O164*H164</f>
        <v>0</v>
      </c>
      <c r="Q164" s="179">
        <v>0</v>
      </c>
      <c r="R164" s="179">
        <f>Q164*H164</f>
        <v>0</v>
      </c>
      <c r="S164" s="179">
        <v>0</v>
      </c>
      <c r="T164" s="180">
        <f>S164*H164</f>
        <v>0</v>
      </c>
      <c r="U164" s="64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40" t="s">
        <v>182</v>
      </c>
      <c r="AS164" s="19"/>
      <c r="AT164" s="140" t="s">
        <v>166</v>
      </c>
      <c r="AU164" s="140" t="s">
        <v>178</v>
      </c>
      <c r="AV164" s="19"/>
      <c r="AW164" s="19"/>
      <c r="AX164" s="19"/>
      <c r="AY164" s="140" t="s">
        <v>163</v>
      </c>
      <c r="AZ164" s="19"/>
      <c r="BA164" s="19"/>
      <c r="BB164" s="19"/>
      <c r="BC164" s="19"/>
      <c r="BD164" s="19"/>
      <c r="BE164" s="181">
        <f>IF(N164="základní",J164,0)</f>
        <v>0</v>
      </c>
      <c r="BF164" s="181">
        <f>IF(N164="snížená",J164,0)</f>
        <v>0</v>
      </c>
      <c r="BG164" s="181">
        <f>IF(N164="zákl. přenesená",J164,0)</f>
        <v>0</v>
      </c>
      <c r="BH164" s="181">
        <f>IF(N164="sníž. přenesená",J164,0)</f>
        <v>0</v>
      </c>
      <c r="BI164" s="181">
        <f>IF(N164="nulová",J164,0)</f>
        <v>0</v>
      </c>
      <c r="BJ164" s="140" t="s">
        <v>81</v>
      </c>
      <c r="BK164" s="181">
        <f>ROUND(I164*H164,2)</f>
        <v>0</v>
      </c>
      <c r="BL164" s="140" t="s">
        <v>182</v>
      </c>
      <c r="BM164" s="140" t="s">
        <v>1540</v>
      </c>
      <c r="BN164" s="19"/>
      <c r="BO164" s="19"/>
      <c r="BP164" s="19"/>
      <c r="BQ164" s="19"/>
      <c r="BR164" s="21"/>
    </row>
    <row r="165" spans="1:70" ht="27" customHeight="1" x14ac:dyDescent="0.35">
      <c r="A165" s="22"/>
      <c r="B165" s="26"/>
      <c r="C165" s="62"/>
      <c r="D165" s="205" t="s">
        <v>273</v>
      </c>
      <c r="E165" s="62"/>
      <c r="F165" s="206" t="s">
        <v>279</v>
      </c>
      <c r="G165" s="62"/>
      <c r="H165" s="62"/>
      <c r="I165" s="118"/>
      <c r="J165" s="62"/>
      <c r="K165" s="119"/>
      <c r="L165" s="61"/>
      <c r="M165" s="75"/>
      <c r="N165" s="19"/>
      <c r="O165" s="19"/>
      <c r="P165" s="19"/>
      <c r="Q165" s="19"/>
      <c r="R165" s="19"/>
      <c r="S165" s="19"/>
      <c r="T165" s="65"/>
      <c r="U165" s="64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40" t="s">
        <v>273</v>
      </c>
      <c r="AU165" s="140" t="s">
        <v>178</v>
      </c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21"/>
    </row>
    <row r="166" spans="1:70" ht="13.15" customHeight="1" x14ac:dyDescent="0.35">
      <c r="A166" s="22"/>
      <c r="B166" s="26"/>
      <c r="C166" s="59"/>
      <c r="D166" s="209" t="s">
        <v>280</v>
      </c>
      <c r="E166" s="59"/>
      <c r="F166" s="210" t="s">
        <v>1541</v>
      </c>
      <c r="G166" s="59"/>
      <c r="H166" s="211">
        <v>2.2360000000000002</v>
      </c>
      <c r="I166" s="116"/>
      <c r="J166" s="59"/>
      <c r="K166" s="117"/>
      <c r="L166" s="61"/>
      <c r="M166" s="169"/>
      <c r="N166" s="19"/>
      <c r="O166" s="19"/>
      <c r="P166" s="19"/>
      <c r="Q166" s="19"/>
      <c r="R166" s="19"/>
      <c r="S166" s="19"/>
      <c r="T166" s="65"/>
      <c r="U166" s="64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212" t="s">
        <v>280</v>
      </c>
      <c r="AU166" s="212" t="s">
        <v>178</v>
      </c>
      <c r="AV166" s="55" t="s">
        <v>83</v>
      </c>
      <c r="AW166" s="55" t="s">
        <v>12</v>
      </c>
      <c r="AX166" s="55" t="s">
        <v>81</v>
      </c>
      <c r="AY166" s="212" t="s">
        <v>163</v>
      </c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21"/>
    </row>
    <row r="167" spans="1:70" ht="38.25" customHeight="1" x14ac:dyDescent="0.3">
      <c r="A167" s="22"/>
      <c r="B167" s="61"/>
      <c r="C167" s="170" t="s">
        <v>299</v>
      </c>
      <c r="D167" s="170" t="s">
        <v>166</v>
      </c>
      <c r="E167" s="171" t="s">
        <v>282</v>
      </c>
      <c r="F167" s="171" t="s">
        <v>283</v>
      </c>
      <c r="G167" s="172" t="s">
        <v>274</v>
      </c>
      <c r="H167" s="173">
        <v>8.9420000000000002</v>
      </c>
      <c r="I167" s="174"/>
      <c r="J167" s="175">
        <f>ROUND(I167*H167,2)</f>
        <v>0</v>
      </c>
      <c r="K167" s="176" t="s">
        <v>270</v>
      </c>
      <c r="L167" s="61"/>
      <c r="M167" s="177"/>
      <c r="N167" s="178" t="s">
        <v>44</v>
      </c>
      <c r="O167" s="19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U167" s="64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40" t="s">
        <v>182</v>
      </c>
      <c r="AS167" s="19"/>
      <c r="AT167" s="140" t="s">
        <v>166</v>
      </c>
      <c r="AU167" s="140" t="s">
        <v>178</v>
      </c>
      <c r="AV167" s="19"/>
      <c r="AW167" s="19"/>
      <c r="AX167" s="19"/>
      <c r="AY167" s="140" t="s">
        <v>163</v>
      </c>
      <c r="AZ167" s="19"/>
      <c r="BA167" s="19"/>
      <c r="BB167" s="19"/>
      <c r="BC167" s="19"/>
      <c r="BD167" s="19"/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140" t="s">
        <v>81</v>
      </c>
      <c r="BK167" s="181">
        <f>ROUND(I167*H167,2)</f>
        <v>0</v>
      </c>
      <c r="BL167" s="140" t="s">
        <v>182</v>
      </c>
      <c r="BM167" s="140" t="s">
        <v>1542</v>
      </c>
      <c r="BN167" s="19"/>
      <c r="BO167" s="19"/>
      <c r="BP167" s="19"/>
      <c r="BQ167" s="19"/>
      <c r="BR167" s="21"/>
    </row>
    <row r="168" spans="1:70" ht="27" customHeight="1" x14ac:dyDescent="0.35">
      <c r="A168" s="22"/>
      <c r="B168" s="26"/>
      <c r="C168" s="144"/>
      <c r="D168" s="207" t="s">
        <v>273</v>
      </c>
      <c r="E168" s="144"/>
      <c r="F168" s="208" t="s">
        <v>292</v>
      </c>
      <c r="G168" s="144"/>
      <c r="H168" s="144"/>
      <c r="I168" s="145"/>
      <c r="J168" s="144"/>
      <c r="K168" s="184"/>
      <c r="L168" s="61"/>
      <c r="M168" s="185"/>
      <c r="N168" s="19"/>
      <c r="O168" s="19"/>
      <c r="P168" s="19"/>
      <c r="Q168" s="19"/>
      <c r="R168" s="19"/>
      <c r="S168" s="19"/>
      <c r="T168" s="65"/>
      <c r="U168" s="64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40" t="s">
        <v>273</v>
      </c>
      <c r="AU168" s="140" t="s">
        <v>178</v>
      </c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21"/>
    </row>
    <row r="169" spans="1:70" ht="51" customHeight="1" x14ac:dyDescent="0.3">
      <c r="A169" s="22"/>
      <c r="B169" s="61"/>
      <c r="C169" s="170" t="s">
        <v>303</v>
      </c>
      <c r="D169" s="170" t="s">
        <v>166</v>
      </c>
      <c r="E169" s="171" t="s">
        <v>284</v>
      </c>
      <c r="F169" s="171" t="s">
        <v>285</v>
      </c>
      <c r="G169" s="172" t="s">
        <v>274</v>
      </c>
      <c r="H169" s="173">
        <v>89.42</v>
      </c>
      <c r="I169" s="174"/>
      <c r="J169" s="175">
        <f>ROUND(I169*H169,2)</f>
        <v>0</v>
      </c>
      <c r="K169" s="176" t="s">
        <v>270</v>
      </c>
      <c r="L169" s="61"/>
      <c r="M169" s="177"/>
      <c r="N169" s="178" t="s">
        <v>44</v>
      </c>
      <c r="O169" s="19"/>
      <c r="P169" s="179">
        <f>O169*H169</f>
        <v>0</v>
      </c>
      <c r="Q169" s="179">
        <v>0</v>
      </c>
      <c r="R169" s="179">
        <f>Q169*H169</f>
        <v>0</v>
      </c>
      <c r="S169" s="179">
        <v>0</v>
      </c>
      <c r="T169" s="180">
        <f>S169*H169</f>
        <v>0</v>
      </c>
      <c r="U169" s="64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40" t="s">
        <v>182</v>
      </c>
      <c r="AS169" s="19"/>
      <c r="AT169" s="140" t="s">
        <v>166</v>
      </c>
      <c r="AU169" s="140" t="s">
        <v>178</v>
      </c>
      <c r="AV169" s="19"/>
      <c r="AW169" s="19"/>
      <c r="AX169" s="19"/>
      <c r="AY169" s="140" t="s">
        <v>163</v>
      </c>
      <c r="AZ169" s="19"/>
      <c r="BA169" s="19"/>
      <c r="BB169" s="19"/>
      <c r="BC169" s="19"/>
      <c r="BD169" s="19"/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40" t="s">
        <v>81</v>
      </c>
      <c r="BK169" s="181">
        <f>ROUND(I169*H169,2)</f>
        <v>0</v>
      </c>
      <c r="BL169" s="140" t="s">
        <v>182</v>
      </c>
      <c r="BM169" s="140" t="s">
        <v>1543</v>
      </c>
      <c r="BN169" s="19"/>
      <c r="BO169" s="19"/>
      <c r="BP169" s="19"/>
      <c r="BQ169" s="19"/>
      <c r="BR169" s="21"/>
    </row>
    <row r="170" spans="1:70" ht="27" customHeight="1" x14ac:dyDescent="0.35">
      <c r="A170" s="22"/>
      <c r="B170" s="26"/>
      <c r="C170" s="62"/>
      <c r="D170" s="205" t="s">
        <v>273</v>
      </c>
      <c r="E170" s="62"/>
      <c r="F170" s="206" t="s">
        <v>286</v>
      </c>
      <c r="G170" s="62"/>
      <c r="H170" s="62"/>
      <c r="I170" s="118"/>
      <c r="J170" s="62"/>
      <c r="K170" s="119"/>
      <c r="L170" s="61"/>
      <c r="M170" s="75"/>
      <c r="N170" s="19"/>
      <c r="O170" s="19"/>
      <c r="P170" s="19"/>
      <c r="Q170" s="19"/>
      <c r="R170" s="19"/>
      <c r="S170" s="19"/>
      <c r="T170" s="65"/>
      <c r="U170" s="64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40" t="s">
        <v>273</v>
      </c>
      <c r="AU170" s="140" t="s">
        <v>178</v>
      </c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21"/>
    </row>
    <row r="171" spans="1:70" ht="13.15" customHeight="1" x14ac:dyDescent="0.35">
      <c r="A171" s="22"/>
      <c r="B171" s="26"/>
      <c r="C171" s="59"/>
      <c r="D171" s="209" t="s">
        <v>280</v>
      </c>
      <c r="E171" s="59"/>
      <c r="F171" s="210" t="s">
        <v>1544</v>
      </c>
      <c r="G171" s="59"/>
      <c r="H171" s="211">
        <v>89.42</v>
      </c>
      <c r="I171" s="116"/>
      <c r="J171" s="59"/>
      <c r="K171" s="117"/>
      <c r="L171" s="61"/>
      <c r="M171" s="169"/>
      <c r="N171" s="19"/>
      <c r="O171" s="19"/>
      <c r="P171" s="19"/>
      <c r="Q171" s="19"/>
      <c r="R171" s="19"/>
      <c r="S171" s="19"/>
      <c r="T171" s="65"/>
      <c r="U171" s="64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212" t="s">
        <v>280</v>
      </c>
      <c r="AU171" s="212" t="s">
        <v>178</v>
      </c>
      <c r="AV171" s="55" t="s">
        <v>83</v>
      </c>
      <c r="AW171" s="55" t="s">
        <v>12</v>
      </c>
      <c r="AX171" s="55" t="s">
        <v>81</v>
      </c>
      <c r="AY171" s="212" t="s">
        <v>163</v>
      </c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21"/>
    </row>
    <row r="172" spans="1:70" ht="16.5" customHeight="1" x14ac:dyDescent="0.3">
      <c r="A172" s="22"/>
      <c r="B172" s="61"/>
      <c r="C172" s="170" t="s">
        <v>325</v>
      </c>
      <c r="D172" s="170" t="s">
        <v>166</v>
      </c>
      <c r="E172" s="171" t="s">
        <v>290</v>
      </c>
      <c r="F172" s="171" t="s">
        <v>291</v>
      </c>
      <c r="G172" s="172" t="s">
        <v>274</v>
      </c>
      <c r="H172" s="173">
        <v>8.9420000000000002</v>
      </c>
      <c r="I172" s="174"/>
      <c r="J172" s="175">
        <f>ROUND(I172*H172,2)</f>
        <v>0</v>
      </c>
      <c r="K172" s="176" t="s">
        <v>270</v>
      </c>
      <c r="L172" s="61"/>
      <c r="M172" s="177"/>
      <c r="N172" s="178" t="s">
        <v>44</v>
      </c>
      <c r="O172" s="19"/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U172" s="64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40" t="s">
        <v>182</v>
      </c>
      <c r="AS172" s="19"/>
      <c r="AT172" s="140" t="s">
        <v>166</v>
      </c>
      <c r="AU172" s="140" t="s">
        <v>178</v>
      </c>
      <c r="AV172" s="19"/>
      <c r="AW172" s="19"/>
      <c r="AX172" s="19"/>
      <c r="AY172" s="140" t="s">
        <v>163</v>
      </c>
      <c r="AZ172" s="19"/>
      <c r="BA172" s="19"/>
      <c r="BB172" s="19"/>
      <c r="BC172" s="19"/>
      <c r="BD172" s="19"/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140" t="s">
        <v>81</v>
      </c>
      <c r="BK172" s="181">
        <f>ROUND(I172*H172,2)</f>
        <v>0</v>
      </c>
      <c r="BL172" s="140" t="s">
        <v>182</v>
      </c>
      <c r="BM172" s="140" t="s">
        <v>1545</v>
      </c>
      <c r="BN172" s="19"/>
      <c r="BO172" s="19"/>
      <c r="BP172" s="19"/>
      <c r="BQ172" s="19"/>
      <c r="BR172" s="21"/>
    </row>
    <row r="173" spans="1:70" ht="16.5" customHeight="1" x14ac:dyDescent="0.3">
      <c r="A173" s="22"/>
      <c r="B173" s="61"/>
      <c r="C173" s="170" t="s">
        <v>326</v>
      </c>
      <c r="D173" s="170" t="s">
        <v>166</v>
      </c>
      <c r="E173" s="171" t="s">
        <v>294</v>
      </c>
      <c r="F173" s="171" t="s">
        <v>295</v>
      </c>
      <c r="G173" s="172" t="s">
        <v>272</v>
      </c>
      <c r="H173" s="173">
        <v>16.096</v>
      </c>
      <c r="I173" s="174"/>
      <c r="J173" s="175">
        <f>ROUND(I173*H173,2)</f>
        <v>0</v>
      </c>
      <c r="K173" s="176" t="s">
        <v>270</v>
      </c>
      <c r="L173" s="61"/>
      <c r="M173" s="177"/>
      <c r="N173" s="178" t="s">
        <v>44</v>
      </c>
      <c r="O173" s="19"/>
      <c r="P173" s="179">
        <f>O173*H173</f>
        <v>0</v>
      </c>
      <c r="Q173" s="179">
        <v>0</v>
      </c>
      <c r="R173" s="179">
        <f>Q173*H173</f>
        <v>0</v>
      </c>
      <c r="S173" s="179">
        <v>0</v>
      </c>
      <c r="T173" s="180">
        <f>S173*H173</f>
        <v>0</v>
      </c>
      <c r="U173" s="64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40" t="s">
        <v>182</v>
      </c>
      <c r="AS173" s="19"/>
      <c r="AT173" s="140" t="s">
        <v>166</v>
      </c>
      <c r="AU173" s="140" t="s">
        <v>178</v>
      </c>
      <c r="AV173" s="19"/>
      <c r="AW173" s="19"/>
      <c r="AX173" s="19"/>
      <c r="AY173" s="140" t="s">
        <v>163</v>
      </c>
      <c r="AZ173" s="19"/>
      <c r="BA173" s="19"/>
      <c r="BB173" s="19"/>
      <c r="BC173" s="19"/>
      <c r="BD173" s="19"/>
      <c r="BE173" s="181">
        <f>IF(N173="základní",J173,0)</f>
        <v>0</v>
      </c>
      <c r="BF173" s="181">
        <f>IF(N173="snížená",J173,0)</f>
        <v>0</v>
      </c>
      <c r="BG173" s="181">
        <f>IF(N173="zákl. přenesená",J173,0)</f>
        <v>0</v>
      </c>
      <c r="BH173" s="181">
        <f>IF(N173="sníž. přenesená",J173,0)</f>
        <v>0</v>
      </c>
      <c r="BI173" s="181">
        <f>IF(N173="nulová",J173,0)</f>
        <v>0</v>
      </c>
      <c r="BJ173" s="140" t="s">
        <v>81</v>
      </c>
      <c r="BK173" s="181">
        <f>ROUND(I173*H173,2)</f>
        <v>0</v>
      </c>
      <c r="BL173" s="140" t="s">
        <v>182</v>
      </c>
      <c r="BM173" s="140" t="s">
        <v>1546</v>
      </c>
      <c r="BN173" s="19"/>
      <c r="BO173" s="19"/>
      <c r="BP173" s="19"/>
      <c r="BQ173" s="19"/>
      <c r="BR173" s="21"/>
    </row>
    <row r="174" spans="1:70" ht="13.15" customHeight="1" x14ac:dyDescent="0.35">
      <c r="A174" s="22"/>
      <c r="B174" s="26"/>
      <c r="C174" s="62"/>
      <c r="D174" s="205" t="s">
        <v>280</v>
      </c>
      <c r="E174" s="62"/>
      <c r="F174" s="220" t="s">
        <v>1547</v>
      </c>
      <c r="G174" s="62"/>
      <c r="H174" s="221">
        <v>16.096</v>
      </c>
      <c r="I174" s="118"/>
      <c r="J174" s="62"/>
      <c r="K174" s="119"/>
      <c r="L174" s="61"/>
      <c r="M174" s="75"/>
      <c r="N174" s="19"/>
      <c r="O174" s="19"/>
      <c r="P174" s="19"/>
      <c r="Q174" s="19"/>
      <c r="R174" s="19"/>
      <c r="S174" s="19"/>
      <c r="T174" s="65"/>
      <c r="U174" s="64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212" t="s">
        <v>280</v>
      </c>
      <c r="AU174" s="212" t="s">
        <v>178</v>
      </c>
      <c r="AV174" s="55" t="s">
        <v>83</v>
      </c>
      <c r="AW174" s="55" t="s">
        <v>12</v>
      </c>
      <c r="AX174" s="55" t="s">
        <v>81</v>
      </c>
      <c r="AY174" s="212" t="s">
        <v>163</v>
      </c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21"/>
    </row>
    <row r="175" spans="1:70" ht="22.35" customHeight="1" x14ac:dyDescent="0.3">
      <c r="A175" s="22"/>
      <c r="B175" s="26"/>
      <c r="C175" s="59"/>
      <c r="D175" s="166" t="s">
        <v>72</v>
      </c>
      <c r="E175" s="167" t="s">
        <v>83</v>
      </c>
      <c r="F175" s="167" t="s">
        <v>317</v>
      </c>
      <c r="G175" s="59"/>
      <c r="H175" s="59"/>
      <c r="I175" s="116"/>
      <c r="J175" s="168">
        <f>BK175</f>
        <v>0</v>
      </c>
      <c r="K175" s="117"/>
      <c r="L175" s="61"/>
      <c r="M175" s="169"/>
      <c r="N175" s="19"/>
      <c r="O175" s="19"/>
      <c r="P175" s="162">
        <f>SUM(P176:P177)</f>
        <v>0</v>
      </c>
      <c r="Q175" s="19"/>
      <c r="R175" s="162">
        <f>SUM(R176:R177)</f>
        <v>20.114524709999998</v>
      </c>
      <c r="S175" s="19"/>
      <c r="T175" s="163">
        <f>SUM(T176:T177)</f>
        <v>0</v>
      </c>
      <c r="U175" s="64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59" t="s">
        <v>81</v>
      </c>
      <c r="AS175" s="19"/>
      <c r="AT175" s="164" t="s">
        <v>72</v>
      </c>
      <c r="AU175" s="164" t="s">
        <v>83</v>
      </c>
      <c r="AV175" s="19"/>
      <c r="AW175" s="19"/>
      <c r="AX175" s="19"/>
      <c r="AY175" s="159" t="s">
        <v>163</v>
      </c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65">
        <f>SUM(BK176:BK177)</f>
        <v>0</v>
      </c>
      <c r="BL175" s="19"/>
      <c r="BM175" s="19"/>
      <c r="BN175" s="19"/>
      <c r="BO175" s="19"/>
      <c r="BP175" s="19"/>
      <c r="BQ175" s="19"/>
      <c r="BR175" s="21"/>
    </row>
    <row r="176" spans="1:70" ht="25.5" customHeight="1" x14ac:dyDescent="0.3">
      <c r="A176" s="22"/>
      <c r="B176" s="61"/>
      <c r="C176" s="170" t="s">
        <v>329</v>
      </c>
      <c r="D176" s="170" t="s">
        <v>166</v>
      </c>
      <c r="E176" s="171" t="s">
        <v>1479</v>
      </c>
      <c r="F176" s="171" t="s">
        <v>1480</v>
      </c>
      <c r="G176" s="172" t="s">
        <v>274</v>
      </c>
      <c r="H176" s="173">
        <v>8.1989999999999998</v>
      </c>
      <c r="I176" s="174"/>
      <c r="J176" s="175">
        <f>ROUND(I176*H176,2)</f>
        <v>0</v>
      </c>
      <c r="K176" s="176" t="s">
        <v>270</v>
      </c>
      <c r="L176" s="61"/>
      <c r="M176" s="177"/>
      <c r="N176" s="178" t="s">
        <v>44</v>
      </c>
      <c r="O176" s="19"/>
      <c r="P176" s="179">
        <f>O176*H176</f>
        <v>0</v>
      </c>
      <c r="Q176" s="179">
        <v>2.45329</v>
      </c>
      <c r="R176" s="179">
        <f>Q176*H176</f>
        <v>20.114524709999998</v>
      </c>
      <c r="S176" s="179">
        <v>0</v>
      </c>
      <c r="T176" s="180">
        <f>S176*H176</f>
        <v>0</v>
      </c>
      <c r="U176" s="64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40" t="s">
        <v>182</v>
      </c>
      <c r="AS176" s="19"/>
      <c r="AT176" s="140" t="s">
        <v>166</v>
      </c>
      <c r="AU176" s="140" t="s">
        <v>178</v>
      </c>
      <c r="AV176" s="19"/>
      <c r="AW176" s="19"/>
      <c r="AX176" s="19"/>
      <c r="AY176" s="140" t="s">
        <v>163</v>
      </c>
      <c r="AZ176" s="19"/>
      <c r="BA176" s="19"/>
      <c r="BB176" s="19"/>
      <c r="BC176" s="19"/>
      <c r="BD176" s="19"/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140" t="s">
        <v>81</v>
      </c>
      <c r="BK176" s="181">
        <f>ROUND(I176*H176,2)</f>
        <v>0</v>
      </c>
      <c r="BL176" s="140" t="s">
        <v>182</v>
      </c>
      <c r="BM176" s="140" t="s">
        <v>1548</v>
      </c>
      <c r="BN176" s="19"/>
      <c r="BO176" s="19"/>
      <c r="BP176" s="19"/>
      <c r="BQ176" s="19"/>
      <c r="BR176" s="21"/>
    </row>
    <row r="177" spans="1:70" ht="13.15" customHeight="1" x14ac:dyDescent="0.35">
      <c r="A177" s="22"/>
      <c r="B177" s="26"/>
      <c r="C177" s="62"/>
      <c r="D177" s="205" t="s">
        <v>280</v>
      </c>
      <c r="E177" s="62"/>
      <c r="F177" s="220" t="s">
        <v>1549</v>
      </c>
      <c r="G177" s="62"/>
      <c r="H177" s="221">
        <v>8.1989999999999998</v>
      </c>
      <c r="I177" s="118"/>
      <c r="J177" s="62"/>
      <c r="K177" s="119"/>
      <c r="L177" s="61"/>
      <c r="M177" s="75"/>
      <c r="N177" s="19"/>
      <c r="O177" s="19"/>
      <c r="P177" s="19"/>
      <c r="Q177" s="19"/>
      <c r="R177" s="19"/>
      <c r="S177" s="19"/>
      <c r="T177" s="65"/>
      <c r="U177" s="64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212" t="s">
        <v>280</v>
      </c>
      <c r="AU177" s="212" t="s">
        <v>178</v>
      </c>
      <c r="AV177" s="55" t="s">
        <v>83</v>
      </c>
      <c r="AW177" s="55" t="s">
        <v>12</v>
      </c>
      <c r="AX177" s="55" t="s">
        <v>81</v>
      </c>
      <c r="AY177" s="212" t="s">
        <v>163</v>
      </c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21"/>
    </row>
    <row r="178" spans="1:70" ht="22.35" customHeight="1" x14ac:dyDescent="0.3">
      <c r="A178" s="22"/>
      <c r="B178" s="26"/>
      <c r="C178" s="59"/>
      <c r="D178" s="166" t="s">
        <v>72</v>
      </c>
      <c r="E178" s="167" t="s">
        <v>178</v>
      </c>
      <c r="F178" s="167" t="s">
        <v>322</v>
      </c>
      <c r="G178" s="59"/>
      <c r="H178" s="59"/>
      <c r="I178" s="116"/>
      <c r="J178" s="168">
        <f>BK178</f>
        <v>0</v>
      </c>
      <c r="K178" s="117"/>
      <c r="L178" s="61"/>
      <c r="M178" s="169"/>
      <c r="N178" s="19"/>
      <c r="O178" s="19"/>
      <c r="P178" s="162">
        <f>SUM(P179:P181)</f>
        <v>0</v>
      </c>
      <c r="Q178" s="19"/>
      <c r="R178" s="162">
        <f>SUM(R179:R181)</f>
        <v>28.256061199999994</v>
      </c>
      <c r="S178" s="19"/>
      <c r="T178" s="163">
        <f>SUM(T179:T181)</f>
        <v>0</v>
      </c>
      <c r="U178" s="64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59" t="s">
        <v>81</v>
      </c>
      <c r="AS178" s="19"/>
      <c r="AT178" s="164" t="s">
        <v>72</v>
      </c>
      <c r="AU178" s="164" t="s">
        <v>83</v>
      </c>
      <c r="AV178" s="19"/>
      <c r="AW178" s="19"/>
      <c r="AX178" s="19"/>
      <c r="AY178" s="159" t="s">
        <v>163</v>
      </c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65">
        <f>SUM(BK179:BK181)</f>
        <v>0</v>
      </c>
      <c r="BL178" s="19"/>
      <c r="BM178" s="19"/>
      <c r="BN178" s="19"/>
      <c r="BO178" s="19"/>
      <c r="BP178" s="19"/>
      <c r="BQ178" s="19"/>
      <c r="BR178" s="21"/>
    </row>
    <row r="179" spans="1:70" ht="25.5" customHeight="1" x14ac:dyDescent="0.3">
      <c r="A179" s="22"/>
      <c r="B179" s="61"/>
      <c r="C179" s="170" t="s">
        <v>332</v>
      </c>
      <c r="D179" s="170" t="s">
        <v>166</v>
      </c>
      <c r="E179" s="171" t="s">
        <v>1483</v>
      </c>
      <c r="F179" s="171" t="s">
        <v>1484</v>
      </c>
      <c r="G179" s="172" t="s">
        <v>269</v>
      </c>
      <c r="H179" s="173">
        <v>76.819999999999993</v>
      </c>
      <c r="I179" s="174"/>
      <c r="J179" s="175">
        <f>ROUND(I179*H179,2)</f>
        <v>0</v>
      </c>
      <c r="K179" s="176" t="s">
        <v>270</v>
      </c>
      <c r="L179" s="61"/>
      <c r="M179" s="177"/>
      <c r="N179" s="178" t="s">
        <v>44</v>
      </c>
      <c r="O179" s="19"/>
      <c r="P179" s="179">
        <f>O179*H179</f>
        <v>0</v>
      </c>
      <c r="Q179" s="179">
        <v>0.34661999999999998</v>
      </c>
      <c r="R179" s="179">
        <f>Q179*H179</f>
        <v>26.627348399999995</v>
      </c>
      <c r="S179" s="179">
        <v>0</v>
      </c>
      <c r="T179" s="180">
        <f>S179*H179</f>
        <v>0</v>
      </c>
      <c r="U179" s="64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40" t="s">
        <v>182</v>
      </c>
      <c r="AS179" s="19"/>
      <c r="AT179" s="140" t="s">
        <v>166</v>
      </c>
      <c r="AU179" s="140" t="s">
        <v>178</v>
      </c>
      <c r="AV179" s="19"/>
      <c r="AW179" s="19"/>
      <c r="AX179" s="19"/>
      <c r="AY179" s="140" t="s">
        <v>163</v>
      </c>
      <c r="AZ179" s="19"/>
      <c r="BA179" s="19"/>
      <c r="BB179" s="19"/>
      <c r="BC179" s="19"/>
      <c r="BD179" s="19"/>
      <c r="BE179" s="181">
        <f>IF(N179="základní",J179,0)</f>
        <v>0</v>
      </c>
      <c r="BF179" s="181">
        <f>IF(N179="snížená",J179,0)</f>
        <v>0</v>
      </c>
      <c r="BG179" s="181">
        <f>IF(N179="zákl. přenesená",J179,0)</f>
        <v>0</v>
      </c>
      <c r="BH179" s="181">
        <f>IF(N179="sníž. přenesená",J179,0)</f>
        <v>0</v>
      </c>
      <c r="BI179" s="181">
        <f>IF(N179="nulová",J179,0)</f>
        <v>0</v>
      </c>
      <c r="BJ179" s="140" t="s">
        <v>81</v>
      </c>
      <c r="BK179" s="181">
        <f>ROUND(I179*H179,2)</f>
        <v>0</v>
      </c>
      <c r="BL179" s="140" t="s">
        <v>182</v>
      </c>
      <c r="BM179" s="140" t="s">
        <v>1550</v>
      </c>
      <c r="BN179" s="19"/>
      <c r="BO179" s="19"/>
      <c r="BP179" s="19"/>
      <c r="BQ179" s="19"/>
      <c r="BR179" s="21"/>
    </row>
    <row r="180" spans="1:70" ht="67.5" customHeight="1" x14ac:dyDescent="0.35">
      <c r="A180" s="22"/>
      <c r="B180" s="26"/>
      <c r="C180" s="144"/>
      <c r="D180" s="207" t="s">
        <v>273</v>
      </c>
      <c r="E180" s="144"/>
      <c r="F180" s="208" t="s">
        <v>1486</v>
      </c>
      <c r="G180" s="144"/>
      <c r="H180" s="144"/>
      <c r="I180" s="145"/>
      <c r="J180" s="144"/>
      <c r="K180" s="184"/>
      <c r="L180" s="61"/>
      <c r="M180" s="185"/>
      <c r="N180" s="19"/>
      <c r="O180" s="19"/>
      <c r="P180" s="19"/>
      <c r="Q180" s="19"/>
      <c r="R180" s="19"/>
      <c r="S180" s="19"/>
      <c r="T180" s="65"/>
      <c r="U180" s="64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40" t="s">
        <v>273</v>
      </c>
      <c r="AU180" s="140" t="s">
        <v>178</v>
      </c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21"/>
    </row>
    <row r="181" spans="1:70" ht="38.25" customHeight="1" x14ac:dyDescent="0.3">
      <c r="A181" s="22"/>
      <c r="B181" s="61"/>
      <c r="C181" s="170" t="s">
        <v>333</v>
      </c>
      <c r="D181" s="170" t="s">
        <v>166</v>
      </c>
      <c r="E181" s="171" t="s">
        <v>1487</v>
      </c>
      <c r="F181" s="171" t="s">
        <v>1488</v>
      </c>
      <c r="G181" s="172" t="s">
        <v>281</v>
      </c>
      <c r="H181" s="173">
        <v>24.76</v>
      </c>
      <c r="I181" s="174"/>
      <c r="J181" s="175">
        <f>ROUND(I181*H181,2)</f>
        <v>0</v>
      </c>
      <c r="K181" s="176" t="s">
        <v>270</v>
      </c>
      <c r="L181" s="61"/>
      <c r="M181" s="177"/>
      <c r="N181" s="178" t="s">
        <v>44</v>
      </c>
      <c r="O181" s="19"/>
      <c r="P181" s="179">
        <f>O181*H181</f>
        <v>0</v>
      </c>
      <c r="Q181" s="179">
        <v>6.5780000000000005E-2</v>
      </c>
      <c r="R181" s="179">
        <f>Q181*H181</f>
        <v>1.6287128000000002</v>
      </c>
      <c r="S181" s="179">
        <v>0</v>
      </c>
      <c r="T181" s="180">
        <f>S181*H181</f>
        <v>0</v>
      </c>
      <c r="U181" s="64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40" t="s">
        <v>182</v>
      </c>
      <c r="AS181" s="19"/>
      <c r="AT181" s="140" t="s">
        <v>166</v>
      </c>
      <c r="AU181" s="140" t="s">
        <v>178</v>
      </c>
      <c r="AV181" s="19"/>
      <c r="AW181" s="19"/>
      <c r="AX181" s="19"/>
      <c r="AY181" s="140" t="s">
        <v>163</v>
      </c>
      <c r="AZ181" s="19"/>
      <c r="BA181" s="19"/>
      <c r="BB181" s="19"/>
      <c r="BC181" s="19"/>
      <c r="BD181" s="19"/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140" t="s">
        <v>81</v>
      </c>
      <c r="BK181" s="181">
        <f>ROUND(I181*H181,2)</f>
        <v>0</v>
      </c>
      <c r="BL181" s="140" t="s">
        <v>182</v>
      </c>
      <c r="BM181" s="140" t="s">
        <v>1551</v>
      </c>
      <c r="BN181" s="19"/>
      <c r="BO181" s="19"/>
      <c r="BP181" s="19"/>
      <c r="BQ181" s="19"/>
      <c r="BR181" s="21"/>
    </row>
    <row r="182" spans="1:70" ht="22.35" customHeight="1" x14ac:dyDescent="0.3">
      <c r="A182" s="22"/>
      <c r="B182" s="26"/>
      <c r="C182" s="144"/>
      <c r="D182" s="182" t="s">
        <v>72</v>
      </c>
      <c r="E182" s="143" t="s">
        <v>377</v>
      </c>
      <c r="F182" s="143" t="s">
        <v>396</v>
      </c>
      <c r="G182" s="144"/>
      <c r="H182" s="144"/>
      <c r="I182" s="145"/>
      <c r="J182" s="183">
        <f>BK182</f>
        <v>0</v>
      </c>
      <c r="K182" s="184"/>
      <c r="L182" s="61"/>
      <c r="M182" s="185"/>
      <c r="N182" s="19"/>
      <c r="O182" s="19"/>
      <c r="P182" s="162">
        <f>SUM(P183:P189)</f>
        <v>0</v>
      </c>
      <c r="Q182" s="19"/>
      <c r="R182" s="162">
        <f>SUM(R183:R189)</f>
        <v>6.0361425000000004</v>
      </c>
      <c r="S182" s="19"/>
      <c r="T182" s="163">
        <f>SUM(T183:T189)</f>
        <v>0</v>
      </c>
      <c r="U182" s="64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59" t="s">
        <v>81</v>
      </c>
      <c r="AS182" s="19"/>
      <c r="AT182" s="164" t="s">
        <v>72</v>
      </c>
      <c r="AU182" s="164" t="s">
        <v>83</v>
      </c>
      <c r="AV182" s="19"/>
      <c r="AW182" s="19"/>
      <c r="AX182" s="19"/>
      <c r="AY182" s="159" t="s">
        <v>163</v>
      </c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65">
        <f>SUM(BK183:BK189)</f>
        <v>0</v>
      </c>
      <c r="BL182" s="19"/>
      <c r="BM182" s="19"/>
      <c r="BN182" s="19"/>
      <c r="BO182" s="19"/>
      <c r="BP182" s="19"/>
      <c r="BQ182" s="19"/>
      <c r="BR182" s="21"/>
    </row>
    <row r="183" spans="1:70" ht="25.5" customHeight="1" x14ac:dyDescent="0.3">
      <c r="A183" s="22"/>
      <c r="B183" s="61"/>
      <c r="C183" s="170" t="s">
        <v>334</v>
      </c>
      <c r="D183" s="170" t="s">
        <v>166</v>
      </c>
      <c r="E183" s="171" t="s">
        <v>1512</v>
      </c>
      <c r="F183" s="171" t="s">
        <v>1513</v>
      </c>
      <c r="G183" s="172" t="s">
        <v>269</v>
      </c>
      <c r="H183" s="173">
        <v>132.75</v>
      </c>
      <c r="I183" s="174"/>
      <c r="J183" s="175">
        <f t="shared" ref="J183:J188" si="10">ROUND(I183*H183,2)</f>
        <v>0</v>
      </c>
      <c r="K183" s="176" t="s">
        <v>270</v>
      </c>
      <c r="L183" s="61"/>
      <c r="M183" s="177"/>
      <c r="N183" s="178" t="s">
        <v>44</v>
      </c>
      <c r="O183" s="19"/>
      <c r="P183" s="179">
        <f t="shared" ref="P183:P188" si="11">O183*H183</f>
        <v>0</v>
      </c>
      <c r="Q183" s="179">
        <v>4.9399999999999999E-3</v>
      </c>
      <c r="R183" s="179">
        <f t="shared" ref="R183:R188" si="12">Q183*H183</f>
        <v>0.65578499999999995</v>
      </c>
      <c r="S183" s="179">
        <v>0</v>
      </c>
      <c r="T183" s="180">
        <f t="shared" ref="T183:T188" si="13">S183*H183</f>
        <v>0</v>
      </c>
      <c r="U183" s="64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40" t="s">
        <v>182</v>
      </c>
      <c r="AS183" s="19"/>
      <c r="AT183" s="140" t="s">
        <v>166</v>
      </c>
      <c r="AU183" s="140" t="s">
        <v>178</v>
      </c>
      <c r="AV183" s="19"/>
      <c r="AW183" s="19"/>
      <c r="AX183" s="19"/>
      <c r="AY183" s="140" t="s">
        <v>163</v>
      </c>
      <c r="AZ183" s="19"/>
      <c r="BA183" s="19"/>
      <c r="BB183" s="19"/>
      <c r="BC183" s="19"/>
      <c r="BD183" s="19"/>
      <c r="BE183" s="181">
        <f t="shared" ref="BE183:BE188" si="14">IF(N183="základní",J183,0)</f>
        <v>0</v>
      </c>
      <c r="BF183" s="181">
        <f t="shared" ref="BF183:BF188" si="15">IF(N183="snížená",J183,0)</f>
        <v>0</v>
      </c>
      <c r="BG183" s="181">
        <f t="shared" ref="BG183:BG188" si="16">IF(N183="zákl. přenesená",J183,0)</f>
        <v>0</v>
      </c>
      <c r="BH183" s="181">
        <f t="shared" ref="BH183:BH188" si="17">IF(N183="sníž. přenesená",J183,0)</f>
        <v>0</v>
      </c>
      <c r="BI183" s="181">
        <f t="shared" ref="BI183:BI188" si="18">IF(N183="nulová",J183,0)</f>
        <v>0</v>
      </c>
      <c r="BJ183" s="140" t="s">
        <v>81</v>
      </c>
      <c r="BK183" s="181">
        <f t="shared" ref="BK183:BK188" si="19">ROUND(I183*H183,2)</f>
        <v>0</v>
      </c>
      <c r="BL183" s="140" t="s">
        <v>182</v>
      </c>
      <c r="BM183" s="140" t="s">
        <v>1552</v>
      </c>
      <c r="BN183" s="19"/>
      <c r="BO183" s="19"/>
      <c r="BP183" s="19"/>
      <c r="BQ183" s="19"/>
      <c r="BR183" s="21"/>
    </row>
    <row r="184" spans="1:70" ht="25.5" customHeight="1" x14ac:dyDescent="0.3">
      <c r="A184" s="22"/>
      <c r="B184" s="61"/>
      <c r="C184" s="170" t="s">
        <v>323</v>
      </c>
      <c r="D184" s="170" t="s">
        <v>166</v>
      </c>
      <c r="E184" s="171" t="s">
        <v>1515</v>
      </c>
      <c r="F184" s="171" t="s">
        <v>1516</v>
      </c>
      <c r="G184" s="172" t="s">
        <v>269</v>
      </c>
      <c r="H184" s="173">
        <v>132.75</v>
      </c>
      <c r="I184" s="174"/>
      <c r="J184" s="175">
        <f t="shared" si="10"/>
        <v>0</v>
      </c>
      <c r="K184" s="176" t="s">
        <v>270</v>
      </c>
      <c r="L184" s="61"/>
      <c r="M184" s="177"/>
      <c r="N184" s="178" t="s">
        <v>44</v>
      </c>
      <c r="O184" s="19"/>
      <c r="P184" s="179">
        <f t="shared" si="11"/>
        <v>0</v>
      </c>
      <c r="Q184" s="179">
        <v>2.5999999999999998E-4</v>
      </c>
      <c r="R184" s="179">
        <f t="shared" si="12"/>
        <v>3.4514999999999997E-2</v>
      </c>
      <c r="S184" s="179">
        <v>0</v>
      </c>
      <c r="T184" s="180">
        <f t="shared" si="13"/>
        <v>0</v>
      </c>
      <c r="U184" s="64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40" t="s">
        <v>182</v>
      </c>
      <c r="AS184" s="19"/>
      <c r="AT184" s="140" t="s">
        <v>166</v>
      </c>
      <c r="AU184" s="140" t="s">
        <v>178</v>
      </c>
      <c r="AV184" s="19"/>
      <c r="AW184" s="19"/>
      <c r="AX184" s="19"/>
      <c r="AY184" s="140" t="s">
        <v>163</v>
      </c>
      <c r="AZ184" s="19"/>
      <c r="BA184" s="19"/>
      <c r="BB184" s="19"/>
      <c r="BC184" s="19"/>
      <c r="BD184" s="19"/>
      <c r="BE184" s="181">
        <f t="shared" si="14"/>
        <v>0</v>
      </c>
      <c r="BF184" s="181">
        <f t="shared" si="15"/>
        <v>0</v>
      </c>
      <c r="BG184" s="181">
        <f t="shared" si="16"/>
        <v>0</v>
      </c>
      <c r="BH184" s="181">
        <f t="shared" si="17"/>
        <v>0</v>
      </c>
      <c r="BI184" s="181">
        <f t="shared" si="18"/>
        <v>0</v>
      </c>
      <c r="BJ184" s="140" t="s">
        <v>81</v>
      </c>
      <c r="BK184" s="181">
        <f t="shared" si="19"/>
        <v>0</v>
      </c>
      <c r="BL184" s="140" t="s">
        <v>182</v>
      </c>
      <c r="BM184" s="140" t="s">
        <v>1553</v>
      </c>
      <c r="BN184" s="19"/>
      <c r="BO184" s="19"/>
      <c r="BP184" s="19"/>
      <c r="BQ184" s="19"/>
      <c r="BR184" s="21"/>
    </row>
    <row r="185" spans="1:70" ht="25.5" customHeight="1" x14ac:dyDescent="0.3">
      <c r="A185" s="22"/>
      <c r="B185" s="61"/>
      <c r="C185" s="170" t="s">
        <v>337</v>
      </c>
      <c r="D185" s="170" t="s">
        <v>166</v>
      </c>
      <c r="E185" s="171" t="s">
        <v>1518</v>
      </c>
      <c r="F185" s="171" t="s">
        <v>1519</v>
      </c>
      <c r="G185" s="172" t="s">
        <v>269</v>
      </c>
      <c r="H185" s="173">
        <v>132.75</v>
      </c>
      <c r="I185" s="174"/>
      <c r="J185" s="175">
        <f t="shared" si="10"/>
        <v>0</v>
      </c>
      <c r="K185" s="176" t="s">
        <v>270</v>
      </c>
      <c r="L185" s="61"/>
      <c r="M185" s="177"/>
      <c r="N185" s="178" t="s">
        <v>44</v>
      </c>
      <c r="O185" s="19"/>
      <c r="P185" s="179">
        <f t="shared" si="11"/>
        <v>0</v>
      </c>
      <c r="Q185" s="179">
        <v>4.8900000000000002E-3</v>
      </c>
      <c r="R185" s="179">
        <f t="shared" si="12"/>
        <v>0.64914749999999999</v>
      </c>
      <c r="S185" s="179">
        <v>0</v>
      </c>
      <c r="T185" s="180">
        <f t="shared" si="13"/>
        <v>0</v>
      </c>
      <c r="U185" s="64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40" t="s">
        <v>182</v>
      </c>
      <c r="AS185" s="19"/>
      <c r="AT185" s="140" t="s">
        <v>166</v>
      </c>
      <c r="AU185" s="140" t="s">
        <v>178</v>
      </c>
      <c r="AV185" s="19"/>
      <c r="AW185" s="19"/>
      <c r="AX185" s="19"/>
      <c r="AY185" s="140" t="s">
        <v>163</v>
      </c>
      <c r="AZ185" s="19"/>
      <c r="BA185" s="19"/>
      <c r="BB185" s="19"/>
      <c r="BC185" s="19"/>
      <c r="BD185" s="19"/>
      <c r="BE185" s="181">
        <f t="shared" si="14"/>
        <v>0</v>
      </c>
      <c r="BF185" s="181">
        <f t="shared" si="15"/>
        <v>0</v>
      </c>
      <c r="BG185" s="181">
        <f t="shared" si="16"/>
        <v>0</v>
      </c>
      <c r="BH185" s="181">
        <f t="shared" si="17"/>
        <v>0</v>
      </c>
      <c r="BI185" s="181">
        <f t="shared" si="18"/>
        <v>0</v>
      </c>
      <c r="BJ185" s="140" t="s">
        <v>81</v>
      </c>
      <c r="BK185" s="181">
        <f t="shared" si="19"/>
        <v>0</v>
      </c>
      <c r="BL185" s="140" t="s">
        <v>182</v>
      </c>
      <c r="BM185" s="140" t="s">
        <v>1554</v>
      </c>
      <c r="BN185" s="19"/>
      <c r="BO185" s="19"/>
      <c r="BP185" s="19"/>
      <c r="BQ185" s="19"/>
      <c r="BR185" s="21"/>
    </row>
    <row r="186" spans="1:70" ht="25.5" customHeight="1" x14ac:dyDescent="0.3">
      <c r="A186" s="22"/>
      <c r="B186" s="61"/>
      <c r="C186" s="170" t="s">
        <v>340</v>
      </c>
      <c r="D186" s="170" t="s">
        <v>166</v>
      </c>
      <c r="E186" s="171" t="s">
        <v>1521</v>
      </c>
      <c r="F186" s="171" t="s">
        <v>1522</v>
      </c>
      <c r="G186" s="172" t="s">
        <v>269</v>
      </c>
      <c r="H186" s="173">
        <v>132.75</v>
      </c>
      <c r="I186" s="174"/>
      <c r="J186" s="175">
        <f t="shared" si="10"/>
        <v>0</v>
      </c>
      <c r="K186" s="176" t="s">
        <v>270</v>
      </c>
      <c r="L186" s="61"/>
      <c r="M186" s="177"/>
      <c r="N186" s="178" t="s">
        <v>44</v>
      </c>
      <c r="O186" s="19"/>
      <c r="P186" s="179">
        <f t="shared" si="11"/>
        <v>0</v>
      </c>
      <c r="Q186" s="179">
        <v>2.3099999999999999E-2</v>
      </c>
      <c r="R186" s="179">
        <f t="shared" si="12"/>
        <v>3.0665249999999999</v>
      </c>
      <c r="S186" s="179">
        <v>0</v>
      </c>
      <c r="T186" s="180">
        <f t="shared" si="13"/>
        <v>0</v>
      </c>
      <c r="U186" s="64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40" t="s">
        <v>182</v>
      </c>
      <c r="AS186" s="19"/>
      <c r="AT186" s="140" t="s">
        <v>166</v>
      </c>
      <c r="AU186" s="140" t="s">
        <v>178</v>
      </c>
      <c r="AV186" s="19"/>
      <c r="AW186" s="19"/>
      <c r="AX186" s="19"/>
      <c r="AY186" s="140" t="s">
        <v>163</v>
      </c>
      <c r="AZ186" s="19"/>
      <c r="BA186" s="19"/>
      <c r="BB186" s="19"/>
      <c r="BC186" s="19"/>
      <c r="BD186" s="19"/>
      <c r="BE186" s="181">
        <f t="shared" si="14"/>
        <v>0</v>
      </c>
      <c r="BF186" s="181">
        <f t="shared" si="15"/>
        <v>0</v>
      </c>
      <c r="BG186" s="181">
        <f t="shared" si="16"/>
        <v>0</v>
      </c>
      <c r="BH186" s="181">
        <f t="shared" si="17"/>
        <v>0</v>
      </c>
      <c r="BI186" s="181">
        <f t="shared" si="18"/>
        <v>0</v>
      </c>
      <c r="BJ186" s="140" t="s">
        <v>81</v>
      </c>
      <c r="BK186" s="181">
        <f t="shared" si="19"/>
        <v>0</v>
      </c>
      <c r="BL186" s="140" t="s">
        <v>182</v>
      </c>
      <c r="BM186" s="140" t="s">
        <v>1555</v>
      </c>
      <c r="BN186" s="19"/>
      <c r="BO186" s="19"/>
      <c r="BP186" s="19"/>
      <c r="BQ186" s="19"/>
      <c r="BR186" s="21"/>
    </row>
    <row r="187" spans="1:70" ht="25.5" customHeight="1" x14ac:dyDescent="0.3">
      <c r="A187" s="22"/>
      <c r="B187" s="61"/>
      <c r="C187" s="170" t="s">
        <v>343</v>
      </c>
      <c r="D187" s="170" t="s">
        <v>166</v>
      </c>
      <c r="E187" s="171" t="s">
        <v>1524</v>
      </c>
      <c r="F187" s="171" t="s">
        <v>1525</v>
      </c>
      <c r="G187" s="172" t="s">
        <v>269</v>
      </c>
      <c r="H187" s="173">
        <v>132.75</v>
      </c>
      <c r="I187" s="174"/>
      <c r="J187" s="175">
        <f t="shared" si="10"/>
        <v>0</v>
      </c>
      <c r="K187" s="176" t="s">
        <v>270</v>
      </c>
      <c r="L187" s="61"/>
      <c r="M187" s="177"/>
      <c r="N187" s="178" t="s">
        <v>44</v>
      </c>
      <c r="O187" s="19"/>
      <c r="P187" s="179">
        <f t="shared" si="11"/>
        <v>0</v>
      </c>
      <c r="Q187" s="179">
        <v>7.9000000000000008E-3</v>
      </c>
      <c r="R187" s="179">
        <f t="shared" si="12"/>
        <v>1.0487250000000001</v>
      </c>
      <c r="S187" s="179">
        <v>0</v>
      </c>
      <c r="T187" s="180">
        <f t="shared" si="13"/>
        <v>0</v>
      </c>
      <c r="U187" s="64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40" t="s">
        <v>182</v>
      </c>
      <c r="AS187" s="19"/>
      <c r="AT187" s="140" t="s">
        <v>166</v>
      </c>
      <c r="AU187" s="140" t="s">
        <v>178</v>
      </c>
      <c r="AV187" s="19"/>
      <c r="AW187" s="19"/>
      <c r="AX187" s="19"/>
      <c r="AY187" s="140" t="s">
        <v>163</v>
      </c>
      <c r="AZ187" s="19"/>
      <c r="BA187" s="19"/>
      <c r="BB187" s="19"/>
      <c r="BC187" s="19"/>
      <c r="BD187" s="19"/>
      <c r="BE187" s="181">
        <f t="shared" si="14"/>
        <v>0</v>
      </c>
      <c r="BF187" s="181">
        <f t="shared" si="15"/>
        <v>0</v>
      </c>
      <c r="BG187" s="181">
        <f t="shared" si="16"/>
        <v>0</v>
      </c>
      <c r="BH187" s="181">
        <f t="shared" si="17"/>
        <v>0</v>
      </c>
      <c r="BI187" s="181">
        <f t="shared" si="18"/>
        <v>0</v>
      </c>
      <c r="BJ187" s="140" t="s">
        <v>81</v>
      </c>
      <c r="BK187" s="181">
        <f t="shared" si="19"/>
        <v>0</v>
      </c>
      <c r="BL187" s="140" t="s">
        <v>182</v>
      </c>
      <c r="BM187" s="140" t="s">
        <v>1556</v>
      </c>
      <c r="BN187" s="19"/>
      <c r="BO187" s="19"/>
      <c r="BP187" s="19"/>
      <c r="BQ187" s="19"/>
      <c r="BR187" s="21"/>
    </row>
    <row r="188" spans="1:70" ht="25.5" customHeight="1" x14ac:dyDescent="0.3">
      <c r="A188" s="22"/>
      <c r="B188" s="61"/>
      <c r="C188" s="170" t="s">
        <v>345</v>
      </c>
      <c r="D188" s="170" t="s">
        <v>166</v>
      </c>
      <c r="E188" s="171" t="s">
        <v>1527</v>
      </c>
      <c r="F188" s="171" t="s">
        <v>1528</v>
      </c>
      <c r="G188" s="172" t="s">
        <v>269</v>
      </c>
      <c r="H188" s="173">
        <v>132.75</v>
      </c>
      <c r="I188" s="174"/>
      <c r="J188" s="175">
        <f t="shared" si="10"/>
        <v>0</v>
      </c>
      <c r="K188" s="176" t="s">
        <v>270</v>
      </c>
      <c r="L188" s="61"/>
      <c r="M188" s="177"/>
      <c r="N188" s="178" t="s">
        <v>44</v>
      </c>
      <c r="O188" s="19"/>
      <c r="P188" s="179">
        <f t="shared" si="11"/>
        <v>0</v>
      </c>
      <c r="Q188" s="179">
        <v>4.3800000000000002E-3</v>
      </c>
      <c r="R188" s="179">
        <f t="shared" si="12"/>
        <v>0.58144499999999999</v>
      </c>
      <c r="S188" s="179">
        <v>0</v>
      </c>
      <c r="T188" s="180">
        <f t="shared" si="13"/>
        <v>0</v>
      </c>
      <c r="U188" s="64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40" t="s">
        <v>182</v>
      </c>
      <c r="AS188" s="19"/>
      <c r="AT188" s="140" t="s">
        <v>166</v>
      </c>
      <c r="AU188" s="140" t="s">
        <v>178</v>
      </c>
      <c r="AV188" s="19"/>
      <c r="AW188" s="19"/>
      <c r="AX188" s="19"/>
      <c r="AY188" s="140" t="s">
        <v>163</v>
      </c>
      <c r="AZ188" s="19"/>
      <c r="BA188" s="19"/>
      <c r="BB188" s="19"/>
      <c r="BC188" s="19"/>
      <c r="BD188" s="19"/>
      <c r="BE188" s="181">
        <f t="shared" si="14"/>
        <v>0</v>
      </c>
      <c r="BF188" s="181">
        <f t="shared" si="15"/>
        <v>0</v>
      </c>
      <c r="BG188" s="181">
        <f t="shared" si="16"/>
        <v>0</v>
      </c>
      <c r="BH188" s="181">
        <f t="shared" si="17"/>
        <v>0</v>
      </c>
      <c r="BI188" s="181">
        <f t="shared" si="18"/>
        <v>0</v>
      </c>
      <c r="BJ188" s="140" t="s">
        <v>81</v>
      </c>
      <c r="BK188" s="181">
        <f t="shared" si="19"/>
        <v>0</v>
      </c>
      <c r="BL188" s="140" t="s">
        <v>182</v>
      </c>
      <c r="BM188" s="140" t="s">
        <v>1557</v>
      </c>
      <c r="BN188" s="19"/>
      <c r="BO188" s="19"/>
      <c r="BP188" s="19"/>
      <c r="BQ188" s="19"/>
      <c r="BR188" s="21"/>
    </row>
    <row r="189" spans="1:70" ht="27" customHeight="1" x14ac:dyDescent="0.35">
      <c r="A189" s="22"/>
      <c r="B189" s="26"/>
      <c r="C189" s="62"/>
      <c r="D189" s="205" t="s">
        <v>273</v>
      </c>
      <c r="E189" s="62"/>
      <c r="F189" s="206" t="s">
        <v>1530</v>
      </c>
      <c r="G189" s="62"/>
      <c r="H189" s="62"/>
      <c r="I189" s="118"/>
      <c r="J189" s="62"/>
      <c r="K189" s="119"/>
      <c r="L189" s="61"/>
      <c r="M189" s="75"/>
      <c r="N189" s="19"/>
      <c r="O189" s="19"/>
      <c r="P189" s="19"/>
      <c r="Q189" s="19"/>
      <c r="R189" s="19"/>
      <c r="S189" s="19"/>
      <c r="T189" s="65"/>
      <c r="U189" s="64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40" t="s">
        <v>273</v>
      </c>
      <c r="AU189" s="140" t="s">
        <v>178</v>
      </c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21"/>
    </row>
    <row r="190" spans="1:70" ht="22.35" customHeight="1" x14ac:dyDescent="0.3">
      <c r="A190" s="22"/>
      <c r="B190" s="26"/>
      <c r="C190" s="59"/>
      <c r="D190" s="166" t="s">
        <v>72</v>
      </c>
      <c r="E190" s="167" t="s">
        <v>346</v>
      </c>
      <c r="F190" s="167" t="s">
        <v>347</v>
      </c>
      <c r="G190" s="59"/>
      <c r="H190" s="59"/>
      <c r="I190" s="116"/>
      <c r="J190" s="168">
        <f>BK190</f>
        <v>0</v>
      </c>
      <c r="K190" s="117"/>
      <c r="L190" s="61"/>
      <c r="M190" s="169"/>
      <c r="N190" s="19"/>
      <c r="O190" s="19"/>
      <c r="P190" s="162">
        <f>P191</f>
        <v>0</v>
      </c>
      <c r="Q190" s="19"/>
      <c r="R190" s="162">
        <f>R191</f>
        <v>0</v>
      </c>
      <c r="S190" s="19"/>
      <c r="T190" s="163">
        <f>T191</f>
        <v>0</v>
      </c>
      <c r="U190" s="64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59" t="s">
        <v>81</v>
      </c>
      <c r="AS190" s="19"/>
      <c r="AT190" s="164" t="s">
        <v>72</v>
      </c>
      <c r="AU190" s="164" t="s">
        <v>83</v>
      </c>
      <c r="AV190" s="19"/>
      <c r="AW190" s="19"/>
      <c r="AX190" s="19"/>
      <c r="AY190" s="159" t="s">
        <v>163</v>
      </c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65">
        <f>BK191</f>
        <v>0</v>
      </c>
      <c r="BL190" s="19"/>
      <c r="BM190" s="19"/>
      <c r="BN190" s="19"/>
      <c r="BO190" s="19"/>
      <c r="BP190" s="19"/>
      <c r="BQ190" s="19"/>
      <c r="BR190" s="21"/>
    </row>
    <row r="191" spans="1:70" ht="38.25" customHeight="1" x14ac:dyDescent="0.3">
      <c r="A191" s="22"/>
      <c r="B191" s="61"/>
      <c r="C191" s="170" t="s">
        <v>348</v>
      </c>
      <c r="D191" s="170" t="s">
        <v>166</v>
      </c>
      <c r="E191" s="171" t="s">
        <v>1534</v>
      </c>
      <c r="F191" s="171" t="s">
        <v>1535</v>
      </c>
      <c r="G191" s="172" t="s">
        <v>272</v>
      </c>
      <c r="H191" s="173">
        <v>54.406999999999996</v>
      </c>
      <c r="I191" s="174"/>
      <c r="J191" s="175">
        <f>ROUND(I191*H191,2)</f>
        <v>0</v>
      </c>
      <c r="K191" s="176" t="s">
        <v>270</v>
      </c>
      <c r="L191" s="61"/>
      <c r="M191" s="177"/>
      <c r="N191" s="178" t="s">
        <v>44</v>
      </c>
      <c r="O191" s="19"/>
      <c r="P191" s="179">
        <f>O191*H191</f>
        <v>0</v>
      </c>
      <c r="Q191" s="179">
        <v>0</v>
      </c>
      <c r="R191" s="179">
        <f>Q191*H191</f>
        <v>0</v>
      </c>
      <c r="S191" s="179">
        <v>0</v>
      </c>
      <c r="T191" s="180">
        <f>S191*H191</f>
        <v>0</v>
      </c>
      <c r="U191" s="64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40" t="s">
        <v>182</v>
      </c>
      <c r="AS191" s="19"/>
      <c r="AT191" s="140" t="s">
        <v>166</v>
      </c>
      <c r="AU191" s="140" t="s">
        <v>178</v>
      </c>
      <c r="AV191" s="19"/>
      <c r="AW191" s="19"/>
      <c r="AX191" s="19"/>
      <c r="AY191" s="140" t="s">
        <v>163</v>
      </c>
      <c r="AZ191" s="19"/>
      <c r="BA191" s="19"/>
      <c r="BB191" s="19"/>
      <c r="BC191" s="19"/>
      <c r="BD191" s="19"/>
      <c r="BE191" s="181">
        <f>IF(N191="základní",J191,0)</f>
        <v>0</v>
      </c>
      <c r="BF191" s="181">
        <f>IF(N191="snížená",J191,0)</f>
        <v>0</v>
      </c>
      <c r="BG191" s="181">
        <f>IF(N191="zákl. přenesená",J191,0)</f>
        <v>0</v>
      </c>
      <c r="BH191" s="181">
        <f>IF(N191="sníž. přenesená",J191,0)</f>
        <v>0</v>
      </c>
      <c r="BI191" s="181">
        <f>IF(N191="nulová",J191,0)</f>
        <v>0</v>
      </c>
      <c r="BJ191" s="140" t="s">
        <v>81</v>
      </c>
      <c r="BK191" s="181">
        <f>ROUND(I191*H191,2)</f>
        <v>0</v>
      </c>
      <c r="BL191" s="140" t="s">
        <v>182</v>
      </c>
      <c r="BM191" s="140" t="s">
        <v>1558</v>
      </c>
      <c r="BN191" s="19"/>
      <c r="BO191" s="19"/>
      <c r="BP191" s="19"/>
      <c r="BQ191" s="19"/>
      <c r="BR191" s="21"/>
    </row>
    <row r="192" spans="1:70" ht="29.85" customHeight="1" x14ac:dyDescent="0.3">
      <c r="A192" s="22"/>
      <c r="B192" s="26"/>
      <c r="C192" s="62"/>
      <c r="D192" s="222" t="s">
        <v>72</v>
      </c>
      <c r="E192" s="236" t="s">
        <v>1559</v>
      </c>
      <c r="F192" s="236" t="s">
        <v>1560</v>
      </c>
      <c r="G192" s="62"/>
      <c r="H192" s="62"/>
      <c r="I192" s="118"/>
      <c r="J192" s="237">
        <f>BK192</f>
        <v>0</v>
      </c>
      <c r="K192" s="119"/>
      <c r="L192" s="61"/>
      <c r="M192" s="75"/>
      <c r="N192" s="19"/>
      <c r="O192" s="19"/>
      <c r="P192" s="162">
        <f>P193+P206+P209+P215+P223</f>
        <v>0</v>
      </c>
      <c r="Q192" s="19"/>
      <c r="R192" s="162">
        <f>R193+R206+R209+R215+R223</f>
        <v>41.533873290000002</v>
      </c>
      <c r="S192" s="19"/>
      <c r="T192" s="163">
        <f>T193+T206+T209+T215+T223</f>
        <v>0</v>
      </c>
      <c r="U192" s="64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59" t="s">
        <v>81</v>
      </c>
      <c r="AS192" s="19"/>
      <c r="AT192" s="164" t="s">
        <v>72</v>
      </c>
      <c r="AU192" s="164" t="s">
        <v>81</v>
      </c>
      <c r="AV192" s="19"/>
      <c r="AW192" s="19"/>
      <c r="AX192" s="19"/>
      <c r="AY192" s="159" t="s">
        <v>163</v>
      </c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65">
        <f>BK193+BK206+BK209+BK215+BK223</f>
        <v>0</v>
      </c>
      <c r="BL192" s="19"/>
      <c r="BM192" s="19"/>
      <c r="BN192" s="19"/>
      <c r="BO192" s="19"/>
      <c r="BP192" s="19"/>
      <c r="BQ192" s="19"/>
      <c r="BR192" s="21"/>
    </row>
    <row r="193" spans="1:70" ht="14.85" customHeight="1" x14ac:dyDescent="0.3">
      <c r="A193" s="22"/>
      <c r="B193" s="26"/>
      <c r="C193" s="59"/>
      <c r="D193" s="166" t="s">
        <v>72</v>
      </c>
      <c r="E193" s="167" t="s">
        <v>81</v>
      </c>
      <c r="F193" s="167" t="s">
        <v>89</v>
      </c>
      <c r="G193" s="59"/>
      <c r="H193" s="59"/>
      <c r="I193" s="116"/>
      <c r="J193" s="168">
        <f>BK193</f>
        <v>0</v>
      </c>
      <c r="K193" s="117"/>
      <c r="L193" s="61"/>
      <c r="M193" s="169"/>
      <c r="N193" s="19"/>
      <c r="O193" s="19"/>
      <c r="P193" s="162">
        <f>SUM(P194:P205)</f>
        <v>0</v>
      </c>
      <c r="Q193" s="19"/>
      <c r="R193" s="162">
        <f>SUM(R194:R205)</f>
        <v>0</v>
      </c>
      <c r="S193" s="19"/>
      <c r="T193" s="163">
        <f>SUM(T194:T205)</f>
        <v>0</v>
      </c>
      <c r="U193" s="64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59" t="s">
        <v>81</v>
      </c>
      <c r="AS193" s="19"/>
      <c r="AT193" s="164" t="s">
        <v>72</v>
      </c>
      <c r="AU193" s="164" t="s">
        <v>83</v>
      </c>
      <c r="AV193" s="19"/>
      <c r="AW193" s="19"/>
      <c r="AX193" s="19"/>
      <c r="AY193" s="159" t="s">
        <v>163</v>
      </c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65">
        <f>SUM(BK194:BK205)</f>
        <v>0</v>
      </c>
      <c r="BL193" s="19"/>
      <c r="BM193" s="19"/>
      <c r="BN193" s="19"/>
      <c r="BO193" s="19"/>
      <c r="BP193" s="19"/>
      <c r="BQ193" s="19"/>
      <c r="BR193" s="21"/>
    </row>
    <row r="194" spans="1:70" ht="25.5" customHeight="1" x14ac:dyDescent="0.3">
      <c r="A194" s="22"/>
      <c r="B194" s="61"/>
      <c r="C194" s="170" t="s">
        <v>353</v>
      </c>
      <c r="D194" s="170" t="s">
        <v>166</v>
      </c>
      <c r="E194" s="171" t="s">
        <v>275</v>
      </c>
      <c r="F194" s="171" t="s">
        <v>276</v>
      </c>
      <c r="G194" s="172" t="s">
        <v>274</v>
      </c>
      <c r="H194" s="173">
        <v>8.5120000000000005</v>
      </c>
      <c r="I194" s="174"/>
      <c r="J194" s="175">
        <f>ROUND(I194*H194,2)</f>
        <v>0</v>
      </c>
      <c r="K194" s="176" t="s">
        <v>270</v>
      </c>
      <c r="L194" s="61"/>
      <c r="M194" s="177"/>
      <c r="N194" s="178" t="s">
        <v>44</v>
      </c>
      <c r="O194" s="19"/>
      <c r="P194" s="179">
        <f>O194*H194</f>
        <v>0</v>
      </c>
      <c r="Q194" s="179">
        <v>0</v>
      </c>
      <c r="R194" s="179">
        <f>Q194*H194</f>
        <v>0</v>
      </c>
      <c r="S194" s="179">
        <v>0</v>
      </c>
      <c r="T194" s="180">
        <f>S194*H194</f>
        <v>0</v>
      </c>
      <c r="U194" s="64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40" t="s">
        <v>182</v>
      </c>
      <c r="AS194" s="19"/>
      <c r="AT194" s="140" t="s">
        <v>166</v>
      </c>
      <c r="AU194" s="140" t="s">
        <v>178</v>
      </c>
      <c r="AV194" s="19"/>
      <c r="AW194" s="19"/>
      <c r="AX194" s="19"/>
      <c r="AY194" s="140" t="s">
        <v>163</v>
      </c>
      <c r="AZ194" s="19"/>
      <c r="BA194" s="19"/>
      <c r="BB194" s="19"/>
      <c r="BC194" s="19"/>
      <c r="BD194" s="19"/>
      <c r="BE194" s="181">
        <f>IF(N194="základní",J194,0)</f>
        <v>0</v>
      </c>
      <c r="BF194" s="181">
        <f>IF(N194="snížená",J194,0)</f>
        <v>0</v>
      </c>
      <c r="BG194" s="181">
        <f>IF(N194="zákl. přenesená",J194,0)</f>
        <v>0</v>
      </c>
      <c r="BH194" s="181">
        <f>IF(N194="sníž. přenesená",J194,0)</f>
        <v>0</v>
      </c>
      <c r="BI194" s="181">
        <f>IF(N194="nulová",J194,0)</f>
        <v>0</v>
      </c>
      <c r="BJ194" s="140" t="s">
        <v>81</v>
      </c>
      <c r="BK194" s="181">
        <f>ROUND(I194*H194,2)</f>
        <v>0</v>
      </c>
      <c r="BL194" s="140" t="s">
        <v>182</v>
      </c>
      <c r="BM194" s="140" t="s">
        <v>1561</v>
      </c>
      <c r="BN194" s="19"/>
      <c r="BO194" s="19"/>
      <c r="BP194" s="19"/>
      <c r="BQ194" s="19"/>
      <c r="BR194" s="21"/>
    </row>
    <row r="195" spans="1:70" ht="38.25" customHeight="1" x14ac:dyDescent="0.3">
      <c r="A195" s="22"/>
      <c r="B195" s="61"/>
      <c r="C195" s="170" t="s">
        <v>354</v>
      </c>
      <c r="D195" s="170" t="s">
        <v>166</v>
      </c>
      <c r="E195" s="171" t="s">
        <v>277</v>
      </c>
      <c r="F195" s="171" t="s">
        <v>278</v>
      </c>
      <c r="G195" s="172" t="s">
        <v>274</v>
      </c>
      <c r="H195" s="173">
        <v>2.1280000000000001</v>
      </c>
      <c r="I195" s="174"/>
      <c r="J195" s="175">
        <f>ROUND(I195*H195,2)</f>
        <v>0</v>
      </c>
      <c r="K195" s="176" t="s">
        <v>270</v>
      </c>
      <c r="L195" s="61"/>
      <c r="M195" s="177"/>
      <c r="N195" s="178" t="s">
        <v>44</v>
      </c>
      <c r="O195" s="19"/>
      <c r="P195" s="179">
        <f>O195*H195</f>
        <v>0</v>
      </c>
      <c r="Q195" s="179">
        <v>0</v>
      </c>
      <c r="R195" s="179">
        <f>Q195*H195</f>
        <v>0</v>
      </c>
      <c r="S195" s="179">
        <v>0</v>
      </c>
      <c r="T195" s="180">
        <f>S195*H195</f>
        <v>0</v>
      </c>
      <c r="U195" s="64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40" t="s">
        <v>182</v>
      </c>
      <c r="AS195" s="19"/>
      <c r="AT195" s="140" t="s">
        <v>166</v>
      </c>
      <c r="AU195" s="140" t="s">
        <v>178</v>
      </c>
      <c r="AV195" s="19"/>
      <c r="AW195" s="19"/>
      <c r="AX195" s="19"/>
      <c r="AY195" s="140" t="s">
        <v>163</v>
      </c>
      <c r="AZ195" s="19"/>
      <c r="BA195" s="19"/>
      <c r="BB195" s="19"/>
      <c r="BC195" s="19"/>
      <c r="BD195" s="19"/>
      <c r="BE195" s="181">
        <f>IF(N195="základní",J195,0)</f>
        <v>0</v>
      </c>
      <c r="BF195" s="181">
        <f>IF(N195="snížená",J195,0)</f>
        <v>0</v>
      </c>
      <c r="BG195" s="181">
        <f>IF(N195="zákl. přenesená",J195,0)</f>
        <v>0</v>
      </c>
      <c r="BH195" s="181">
        <f>IF(N195="sníž. přenesená",J195,0)</f>
        <v>0</v>
      </c>
      <c r="BI195" s="181">
        <f>IF(N195="nulová",J195,0)</f>
        <v>0</v>
      </c>
      <c r="BJ195" s="140" t="s">
        <v>81</v>
      </c>
      <c r="BK195" s="181">
        <f>ROUND(I195*H195,2)</f>
        <v>0</v>
      </c>
      <c r="BL195" s="140" t="s">
        <v>182</v>
      </c>
      <c r="BM195" s="140" t="s">
        <v>1562</v>
      </c>
      <c r="BN195" s="19"/>
      <c r="BO195" s="19"/>
      <c r="BP195" s="19"/>
      <c r="BQ195" s="19"/>
      <c r="BR195" s="21"/>
    </row>
    <row r="196" spans="1:70" ht="27" customHeight="1" x14ac:dyDescent="0.35">
      <c r="A196" s="22"/>
      <c r="B196" s="26"/>
      <c r="C196" s="62"/>
      <c r="D196" s="205" t="s">
        <v>273</v>
      </c>
      <c r="E196" s="62"/>
      <c r="F196" s="206" t="s">
        <v>279</v>
      </c>
      <c r="G196" s="62"/>
      <c r="H196" s="62"/>
      <c r="I196" s="118"/>
      <c r="J196" s="62"/>
      <c r="K196" s="119"/>
      <c r="L196" s="61"/>
      <c r="M196" s="75"/>
      <c r="N196" s="19"/>
      <c r="O196" s="19"/>
      <c r="P196" s="19"/>
      <c r="Q196" s="19"/>
      <c r="R196" s="19"/>
      <c r="S196" s="19"/>
      <c r="T196" s="65"/>
      <c r="U196" s="64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40" t="s">
        <v>273</v>
      </c>
      <c r="AU196" s="140" t="s">
        <v>178</v>
      </c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21"/>
    </row>
    <row r="197" spans="1:70" ht="13.15" customHeight="1" x14ac:dyDescent="0.35">
      <c r="A197" s="22"/>
      <c r="B197" s="26"/>
      <c r="C197" s="59"/>
      <c r="D197" s="209" t="s">
        <v>280</v>
      </c>
      <c r="E197" s="59"/>
      <c r="F197" s="210" t="s">
        <v>1563</v>
      </c>
      <c r="G197" s="59"/>
      <c r="H197" s="211">
        <v>2.1280000000000001</v>
      </c>
      <c r="I197" s="116"/>
      <c r="J197" s="59"/>
      <c r="K197" s="117"/>
      <c r="L197" s="61"/>
      <c r="M197" s="169"/>
      <c r="N197" s="19"/>
      <c r="O197" s="19"/>
      <c r="P197" s="19"/>
      <c r="Q197" s="19"/>
      <c r="R197" s="19"/>
      <c r="S197" s="19"/>
      <c r="T197" s="65"/>
      <c r="U197" s="64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212" t="s">
        <v>280</v>
      </c>
      <c r="AU197" s="212" t="s">
        <v>178</v>
      </c>
      <c r="AV197" s="55" t="s">
        <v>83</v>
      </c>
      <c r="AW197" s="55" t="s">
        <v>12</v>
      </c>
      <c r="AX197" s="55" t="s">
        <v>81</v>
      </c>
      <c r="AY197" s="212" t="s">
        <v>163</v>
      </c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21"/>
    </row>
    <row r="198" spans="1:70" ht="38.25" customHeight="1" x14ac:dyDescent="0.3">
      <c r="A198" s="22"/>
      <c r="B198" s="61"/>
      <c r="C198" s="170" t="s">
        <v>355</v>
      </c>
      <c r="D198" s="170" t="s">
        <v>166</v>
      </c>
      <c r="E198" s="171" t="s">
        <v>282</v>
      </c>
      <c r="F198" s="171" t="s">
        <v>283</v>
      </c>
      <c r="G198" s="172" t="s">
        <v>274</v>
      </c>
      <c r="H198" s="173">
        <v>8.5120000000000005</v>
      </c>
      <c r="I198" s="174"/>
      <c r="J198" s="175">
        <f>ROUND(I198*H198,2)</f>
        <v>0</v>
      </c>
      <c r="K198" s="176" t="s">
        <v>270</v>
      </c>
      <c r="L198" s="61"/>
      <c r="M198" s="177"/>
      <c r="N198" s="178" t="s">
        <v>44</v>
      </c>
      <c r="O198" s="19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64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40" t="s">
        <v>182</v>
      </c>
      <c r="AS198" s="19"/>
      <c r="AT198" s="140" t="s">
        <v>166</v>
      </c>
      <c r="AU198" s="140" t="s">
        <v>178</v>
      </c>
      <c r="AV198" s="19"/>
      <c r="AW198" s="19"/>
      <c r="AX198" s="19"/>
      <c r="AY198" s="140" t="s">
        <v>163</v>
      </c>
      <c r="AZ198" s="19"/>
      <c r="BA198" s="19"/>
      <c r="BB198" s="19"/>
      <c r="BC198" s="19"/>
      <c r="BD198" s="19"/>
      <c r="BE198" s="181">
        <f>IF(N198="základní",J198,0)</f>
        <v>0</v>
      </c>
      <c r="BF198" s="181">
        <f>IF(N198="snížená",J198,0)</f>
        <v>0</v>
      </c>
      <c r="BG198" s="181">
        <f>IF(N198="zákl. přenesená",J198,0)</f>
        <v>0</v>
      </c>
      <c r="BH198" s="181">
        <f>IF(N198="sníž. přenesená",J198,0)</f>
        <v>0</v>
      </c>
      <c r="BI198" s="181">
        <f>IF(N198="nulová",J198,0)</f>
        <v>0</v>
      </c>
      <c r="BJ198" s="140" t="s">
        <v>81</v>
      </c>
      <c r="BK198" s="181">
        <f>ROUND(I198*H198,2)</f>
        <v>0</v>
      </c>
      <c r="BL198" s="140" t="s">
        <v>182</v>
      </c>
      <c r="BM198" s="140" t="s">
        <v>1564</v>
      </c>
      <c r="BN198" s="19"/>
      <c r="BO198" s="19"/>
      <c r="BP198" s="19"/>
      <c r="BQ198" s="19"/>
      <c r="BR198" s="21"/>
    </row>
    <row r="199" spans="1:70" ht="27" customHeight="1" x14ac:dyDescent="0.35">
      <c r="A199" s="22"/>
      <c r="B199" s="26"/>
      <c r="C199" s="144"/>
      <c r="D199" s="207" t="s">
        <v>273</v>
      </c>
      <c r="E199" s="144"/>
      <c r="F199" s="208" t="s">
        <v>292</v>
      </c>
      <c r="G199" s="144"/>
      <c r="H199" s="144"/>
      <c r="I199" s="145"/>
      <c r="J199" s="144"/>
      <c r="K199" s="184"/>
      <c r="L199" s="61"/>
      <c r="M199" s="185"/>
      <c r="N199" s="19"/>
      <c r="O199" s="19"/>
      <c r="P199" s="19"/>
      <c r="Q199" s="19"/>
      <c r="R199" s="19"/>
      <c r="S199" s="19"/>
      <c r="T199" s="65"/>
      <c r="U199" s="64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40" t="s">
        <v>273</v>
      </c>
      <c r="AU199" s="140" t="s">
        <v>178</v>
      </c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21"/>
    </row>
    <row r="200" spans="1:70" ht="51" customHeight="1" x14ac:dyDescent="0.3">
      <c r="A200" s="22"/>
      <c r="B200" s="61"/>
      <c r="C200" s="170" t="s">
        <v>356</v>
      </c>
      <c r="D200" s="170" t="s">
        <v>166</v>
      </c>
      <c r="E200" s="171" t="s">
        <v>284</v>
      </c>
      <c r="F200" s="171" t="s">
        <v>285</v>
      </c>
      <c r="G200" s="172" t="s">
        <v>274</v>
      </c>
      <c r="H200" s="173">
        <v>85.12</v>
      </c>
      <c r="I200" s="174"/>
      <c r="J200" s="175">
        <f>ROUND(I200*H200,2)</f>
        <v>0</v>
      </c>
      <c r="K200" s="176" t="s">
        <v>270</v>
      </c>
      <c r="L200" s="61"/>
      <c r="M200" s="177"/>
      <c r="N200" s="178" t="s">
        <v>44</v>
      </c>
      <c r="O200" s="19"/>
      <c r="P200" s="179">
        <f>O200*H200</f>
        <v>0</v>
      </c>
      <c r="Q200" s="179">
        <v>0</v>
      </c>
      <c r="R200" s="179">
        <f>Q200*H200</f>
        <v>0</v>
      </c>
      <c r="S200" s="179">
        <v>0</v>
      </c>
      <c r="T200" s="180">
        <f>S200*H200</f>
        <v>0</v>
      </c>
      <c r="U200" s="64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40" t="s">
        <v>182</v>
      </c>
      <c r="AS200" s="19"/>
      <c r="AT200" s="140" t="s">
        <v>166</v>
      </c>
      <c r="AU200" s="140" t="s">
        <v>178</v>
      </c>
      <c r="AV200" s="19"/>
      <c r="AW200" s="19"/>
      <c r="AX200" s="19"/>
      <c r="AY200" s="140" t="s">
        <v>163</v>
      </c>
      <c r="AZ200" s="19"/>
      <c r="BA200" s="19"/>
      <c r="BB200" s="19"/>
      <c r="BC200" s="19"/>
      <c r="BD200" s="19"/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40" t="s">
        <v>81</v>
      </c>
      <c r="BK200" s="181">
        <f>ROUND(I200*H200,2)</f>
        <v>0</v>
      </c>
      <c r="BL200" s="140" t="s">
        <v>182</v>
      </c>
      <c r="BM200" s="140" t="s">
        <v>1565</v>
      </c>
      <c r="BN200" s="19"/>
      <c r="BO200" s="19"/>
      <c r="BP200" s="19"/>
      <c r="BQ200" s="19"/>
      <c r="BR200" s="21"/>
    </row>
    <row r="201" spans="1:70" ht="27" customHeight="1" x14ac:dyDescent="0.35">
      <c r="A201" s="22"/>
      <c r="B201" s="26"/>
      <c r="C201" s="62"/>
      <c r="D201" s="205" t="s">
        <v>273</v>
      </c>
      <c r="E201" s="62"/>
      <c r="F201" s="206" t="s">
        <v>286</v>
      </c>
      <c r="G201" s="62"/>
      <c r="H201" s="62"/>
      <c r="I201" s="118"/>
      <c r="J201" s="62"/>
      <c r="K201" s="119"/>
      <c r="L201" s="61"/>
      <c r="M201" s="75"/>
      <c r="N201" s="19"/>
      <c r="O201" s="19"/>
      <c r="P201" s="19"/>
      <c r="Q201" s="19"/>
      <c r="R201" s="19"/>
      <c r="S201" s="19"/>
      <c r="T201" s="65"/>
      <c r="U201" s="64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40" t="s">
        <v>273</v>
      </c>
      <c r="AU201" s="140" t="s">
        <v>178</v>
      </c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21"/>
    </row>
    <row r="202" spans="1:70" ht="13.15" customHeight="1" x14ac:dyDescent="0.35">
      <c r="A202" s="22"/>
      <c r="B202" s="26"/>
      <c r="C202" s="59"/>
      <c r="D202" s="209" t="s">
        <v>280</v>
      </c>
      <c r="E202" s="59"/>
      <c r="F202" s="210" t="s">
        <v>1566</v>
      </c>
      <c r="G202" s="59"/>
      <c r="H202" s="211">
        <v>85.12</v>
      </c>
      <c r="I202" s="116"/>
      <c r="J202" s="59"/>
      <c r="K202" s="117"/>
      <c r="L202" s="61"/>
      <c r="M202" s="169"/>
      <c r="N202" s="19"/>
      <c r="O202" s="19"/>
      <c r="P202" s="19"/>
      <c r="Q202" s="19"/>
      <c r="R202" s="19"/>
      <c r="S202" s="19"/>
      <c r="T202" s="65"/>
      <c r="U202" s="64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212" t="s">
        <v>280</v>
      </c>
      <c r="AU202" s="212" t="s">
        <v>178</v>
      </c>
      <c r="AV202" s="55" t="s">
        <v>83</v>
      </c>
      <c r="AW202" s="55" t="s">
        <v>12</v>
      </c>
      <c r="AX202" s="55" t="s">
        <v>81</v>
      </c>
      <c r="AY202" s="212" t="s">
        <v>163</v>
      </c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21"/>
    </row>
    <row r="203" spans="1:70" ht="16.5" customHeight="1" x14ac:dyDescent="0.3">
      <c r="A203" s="22"/>
      <c r="B203" s="61"/>
      <c r="C203" s="170" t="s">
        <v>357</v>
      </c>
      <c r="D203" s="170" t="s">
        <v>166</v>
      </c>
      <c r="E203" s="171" t="s">
        <v>290</v>
      </c>
      <c r="F203" s="171" t="s">
        <v>291</v>
      </c>
      <c r="G203" s="172" t="s">
        <v>274</v>
      </c>
      <c r="H203" s="173">
        <v>8.5120000000000005</v>
      </c>
      <c r="I203" s="174"/>
      <c r="J203" s="175">
        <f>ROUND(I203*H203,2)</f>
        <v>0</v>
      </c>
      <c r="K203" s="176" t="s">
        <v>270</v>
      </c>
      <c r="L203" s="61"/>
      <c r="M203" s="177"/>
      <c r="N203" s="178" t="s">
        <v>44</v>
      </c>
      <c r="O203" s="19"/>
      <c r="P203" s="179">
        <f>O203*H203</f>
        <v>0</v>
      </c>
      <c r="Q203" s="179">
        <v>0</v>
      </c>
      <c r="R203" s="179">
        <f>Q203*H203</f>
        <v>0</v>
      </c>
      <c r="S203" s="179">
        <v>0</v>
      </c>
      <c r="T203" s="180">
        <f>S203*H203</f>
        <v>0</v>
      </c>
      <c r="U203" s="64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40" t="s">
        <v>182</v>
      </c>
      <c r="AS203" s="19"/>
      <c r="AT203" s="140" t="s">
        <v>166</v>
      </c>
      <c r="AU203" s="140" t="s">
        <v>178</v>
      </c>
      <c r="AV203" s="19"/>
      <c r="AW203" s="19"/>
      <c r="AX203" s="19"/>
      <c r="AY203" s="140" t="s">
        <v>163</v>
      </c>
      <c r="AZ203" s="19"/>
      <c r="BA203" s="19"/>
      <c r="BB203" s="19"/>
      <c r="BC203" s="19"/>
      <c r="BD203" s="19"/>
      <c r="BE203" s="181">
        <f>IF(N203="základní",J203,0)</f>
        <v>0</v>
      </c>
      <c r="BF203" s="181">
        <f>IF(N203="snížená",J203,0)</f>
        <v>0</v>
      </c>
      <c r="BG203" s="181">
        <f>IF(N203="zákl. přenesená",J203,0)</f>
        <v>0</v>
      </c>
      <c r="BH203" s="181">
        <f>IF(N203="sníž. přenesená",J203,0)</f>
        <v>0</v>
      </c>
      <c r="BI203" s="181">
        <f>IF(N203="nulová",J203,0)</f>
        <v>0</v>
      </c>
      <c r="BJ203" s="140" t="s">
        <v>81</v>
      </c>
      <c r="BK203" s="181">
        <f>ROUND(I203*H203,2)</f>
        <v>0</v>
      </c>
      <c r="BL203" s="140" t="s">
        <v>182</v>
      </c>
      <c r="BM203" s="140" t="s">
        <v>1567</v>
      </c>
      <c r="BN203" s="19"/>
      <c r="BO203" s="19"/>
      <c r="BP203" s="19"/>
      <c r="BQ203" s="19"/>
      <c r="BR203" s="21"/>
    </row>
    <row r="204" spans="1:70" ht="16.5" customHeight="1" x14ac:dyDescent="0.3">
      <c r="A204" s="22"/>
      <c r="B204" s="61"/>
      <c r="C204" s="170" t="s">
        <v>358</v>
      </c>
      <c r="D204" s="170" t="s">
        <v>166</v>
      </c>
      <c r="E204" s="171" t="s">
        <v>294</v>
      </c>
      <c r="F204" s="171" t="s">
        <v>295</v>
      </c>
      <c r="G204" s="172" t="s">
        <v>272</v>
      </c>
      <c r="H204" s="173">
        <v>15.321999999999999</v>
      </c>
      <c r="I204" s="174"/>
      <c r="J204" s="175">
        <f>ROUND(I204*H204,2)</f>
        <v>0</v>
      </c>
      <c r="K204" s="176" t="s">
        <v>270</v>
      </c>
      <c r="L204" s="61"/>
      <c r="M204" s="177"/>
      <c r="N204" s="178" t="s">
        <v>44</v>
      </c>
      <c r="O204" s="19"/>
      <c r="P204" s="179">
        <f>O204*H204</f>
        <v>0</v>
      </c>
      <c r="Q204" s="179">
        <v>0</v>
      </c>
      <c r="R204" s="179">
        <f>Q204*H204</f>
        <v>0</v>
      </c>
      <c r="S204" s="179">
        <v>0</v>
      </c>
      <c r="T204" s="180">
        <f>S204*H204</f>
        <v>0</v>
      </c>
      <c r="U204" s="64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40" t="s">
        <v>182</v>
      </c>
      <c r="AS204" s="19"/>
      <c r="AT204" s="140" t="s">
        <v>166</v>
      </c>
      <c r="AU204" s="140" t="s">
        <v>178</v>
      </c>
      <c r="AV204" s="19"/>
      <c r="AW204" s="19"/>
      <c r="AX204" s="19"/>
      <c r="AY204" s="140" t="s">
        <v>163</v>
      </c>
      <c r="AZ204" s="19"/>
      <c r="BA204" s="19"/>
      <c r="BB204" s="19"/>
      <c r="BC204" s="19"/>
      <c r="BD204" s="19"/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140" t="s">
        <v>81</v>
      </c>
      <c r="BK204" s="181">
        <f>ROUND(I204*H204,2)</f>
        <v>0</v>
      </c>
      <c r="BL204" s="140" t="s">
        <v>182</v>
      </c>
      <c r="BM204" s="140" t="s">
        <v>1568</v>
      </c>
      <c r="BN204" s="19"/>
      <c r="BO204" s="19"/>
      <c r="BP204" s="19"/>
      <c r="BQ204" s="19"/>
      <c r="BR204" s="21"/>
    </row>
    <row r="205" spans="1:70" ht="13.15" customHeight="1" x14ac:dyDescent="0.35">
      <c r="A205" s="22"/>
      <c r="B205" s="26"/>
      <c r="C205" s="62"/>
      <c r="D205" s="205" t="s">
        <v>280</v>
      </c>
      <c r="E205" s="62"/>
      <c r="F205" s="220" t="s">
        <v>1569</v>
      </c>
      <c r="G205" s="62"/>
      <c r="H205" s="221">
        <v>15.321999999999999</v>
      </c>
      <c r="I205" s="118"/>
      <c r="J205" s="62"/>
      <c r="K205" s="119"/>
      <c r="L205" s="61"/>
      <c r="M205" s="75"/>
      <c r="N205" s="19"/>
      <c r="O205" s="19"/>
      <c r="P205" s="19"/>
      <c r="Q205" s="19"/>
      <c r="R205" s="19"/>
      <c r="S205" s="19"/>
      <c r="T205" s="65"/>
      <c r="U205" s="64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212" t="s">
        <v>280</v>
      </c>
      <c r="AU205" s="212" t="s">
        <v>178</v>
      </c>
      <c r="AV205" s="55" t="s">
        <v>83</v>
      </c>
      <c r="AW205" s="55" t="s">
        <v>12</v>
      </c>
      <c r="AX205" s="55" t="s">
        <v>81</v>
      </c>
      <c r="AY205" s="212" t="s">
        <v>163</v>
      </c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21"/>
    </row>
    <row r="206" spans="1:70" ht="22.35" customHeight="1" x14ac:dyDescent="0.3">
      <c r="A206" s="22"/>
      <c r="B206" s="26"/>
      <c r="C206" s="59"/>
      <c r="D206" s="166" t="s">
        <v>72</v>
      </c>
      <c r="E206" s="167" t="s">
        <v>83</v>
      </c>
      <c r="F206" s="167" t="s">
        <v>317</v>
      </c>
      <c r="G206" s="59"/>
      <c r="H206" s="59"/>
      <c r="I206" s="116"/>
      <c r="J206" s="168">
        <f>BK206</f>
        <v>0</v>
      </c>
      <c r="K206" s="117"/>
      <c r="L206" s="61"/>
      <c r="M206" s="169"/>
      <c r="N206" s="19"/>
      <c r="O206" s="19"/>
      <c r="P206" s="162">
        <f>SUM(P207:P208)</f>
        <v>0</v>
      </c>
      <c r="Q206" s="19"/>
      <c r="R206" s="162">
        <f>SUM(R207:R208)</f>
        <v>19.628773289999998</v>
      </c>
      <c r="S206" s="19"/>
      <c r="T206" s="163">
        <f>SUM(T207:T208)</f>
        <v>0</v>
      </c>
      <c r="U206" s="64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59" t="s">
        <v>81</v>
      </c>
      <c r="AS206" s="19"/>
      <c r="AT206" s="164" t="s">
        <v>72</v>
      </c>
      <c r="AU206" s="164" t="s">
        <v>83</v>
      </c>
      <c r="AV206" s="19"/>
      <c r="AW206" s="19"/>
      <c r="AX206" s="19"/>
      <c r="AY206" s="159" t="s">
        <v>163</v>
      </c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65">
        <f>SUM(BK207:BK208)</f>
        <v>0</v>
      </c>
      <c r="BL206" s="19"/>
      <c r="BM206" s="19"/>
      <c r="BN206" s="19"/>
      <c r="BO206" s="19"/>
      <c r="BP206" s="19"/>
      <c r="BQ206" s="19"/>
      <c r="BR206" s="21"/>
    </row>
    <row r="207" spans="1:70" ht="25.5" customHeight="1" x14ac:dyDescent="0.3">
      <c r="A207" s="22"/>
      <c r="B207" s="61"/>
      <c r="C207" s="170" t="s">
        <v>359</v>
      </c>
      <c r="D207" s="170" t="s">
        <v>166</v>
      </c>
      <c r="E207" s="171" t="s">
        <v>1479</v>
      </c>
      <c r="F207" s="171" t="s">
        <v>1480</v>
      </c>
      <c r="G207" s="172" t="s">
        <v>274</v>
      </c>
      <c r="H207" s="173">
        <v>8.0009999999999994</v>
      </c>
      <c r="I207" s="174"/>
      <c r="J207" s="175">
        <f>ROUND(I207*H207,2)</f>
        <v>0</v>
      </c>
      <c r="K207" s="176" t="s">
        <v>270</v>
      </c>
      <c r="L207" s="61"/>
      <c r="M207" s="177"/>
      <c r="N207" s="178" t="s">
        <v>44</v>
      </c>
      <c r="O207" s="19"/>
      <c r="P207" s="179">
        <f>O207*H207</f>
        <v>0</v>
      </c>
      <c r="Q207" s="179">
        <v>2.45329</v>
      </c>
      <c r="R207" s="179">
        <f>Q207*H207</f>
        <v>19.628773289999998</v>
      </c>
      <c r="S207" s="179">
        <v>0</v>
      </c>
      <c r="T207" s="180">
        <f>S207*H207</f>
        <v>0</v>
      </c>
      <c r="U207" s="64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40" t="s">
        <v>182</v>
      </c>
      <c r="AS207" s="19"/>
      <c r="AT207" s="140" t="s">
        <v>166</v>
      </c>
      <c r="AU207" s="140" t="s">
        <v>178</v>
      </c>
      <c r="AV207" s="19"/>
      <c r="AW207" s="19"/>
      <c r="AX207" s="19"/>
      <c r="AY207" s="140" t="s">
        <v>163</v>
      </c>
      <c r="AZ207" s="19"/>
      <c r="BA207" s="19"/>
      <c r="BB207" s="19"/>
      <c r="BC207" s="19"/>
      <c r="BD207" s="19"/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140" t="s">
        <v>81</v>
      </c>
      <c r="BK207" s="181">
        <f>ROUND(I207*H207,2)</f>
        <v>0</v>
      </c>
      <c r="BL207" s="140" t="s">
        <v>182</v>
      </c>
      <c r="BM207" s="140" t="s">
        <v>1570</v>
      </c>
      <c r="BN207" s="19"/>
      <c r="BO207" s="19"/>
      <c r="BP207" s="19"/>
      <c r="BQ207" s="19"/>
      <c r="BR207" s="21"/>
    </row>
    <row r="208" spans="1:70" ht="13.15" customHeight="1" x14ac:dyDescent="0.35">
      <c r="A208" s="22"/>
      <c r="B208" s="26"/>
      <c r="C208" s="62"/>
      <c r="D208" s="205" t="s">
        <v>280</v>
      </c>
      <c r="E208" s="62"/>
      <c r="F208" s="220" t="s">
        <v>1571</v>
      </c>
      <c r="G208" s="62"/>
      <c r="H208" s="221">
        <v>8.0009999999999994</v>
      </c>
      <c r="I208" s="118"/>
      <c r="J208" s="62"/>
      <c r="K208" s="119"/>
      <c r="L208" s="61"/>
      <c r="M208" s="75"/>
      <c r="N208" s="19"/>
      <c r="O208" s="19"/>
      <c r="P208" s="19"/>
      <c r="Q208" s="19"/>
      <c r="R208" s="19"/>
      <c r="S208" s="19"/>
      <c r="T208" s="65"/>
      <c r="U208" s="64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212" t="s">
        <v>280</v>
      </c>
      <c r="AU208" s="212" t="s">
        <v>178</v>
      </c>
      <c r="AV208" s="55" t="s">
        <v>83</v>
      </c>
      <c r="AW208" s="55" t="s">
        <v>12</v>
      </c>
      <c r="AX208" s="55" t="s">
        <v>81</v>
      </c>
      <c r="AY208" s="212" t="s">
        <v>163</v>
      </c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21"/>
    </row>
    <row r="209" spans="1:70" ht="22.35" customHeight="1" x14ac:dyDescent="0.3">
      <c r="A209" s="22"/>
      <c r="B209" s="26"/>
      <c r="C209" s="59"/>
      <c r="D209" s="166" t="s">
        <v>72</v>
      </c>
      <c r="E209" s="167" t="s">
        <v>178</v>
      </c>
      <c r="F209" s="167" t="s">
        <v>322</v>
      </c>
      <c r="G209" s="59"/>
      <c r="H209" s="59"/>
      <c r="I209" s="116"/>
      <c r="J209" s="168">
        <f>BK209</f>
        <v>0</v>
      </c>
      <c r="K209" s="117"/>
      <c r="L209" s="61"/>
      <c r="M209" s="169"/>
      <c r="N209" s="19"/>
      <c r="O209" s="19"/>
      <c r="P209" s="162">
        <f>SUM(P210:P214)</f>
        <v>0</v>
      </c>
      <c r="Q209" s="19"/>
      <c r="R209" s="162">
        <f>SUM(R210:R214)</f>
        <v>18.027418400000002</v>
      </c>
      <c r="S209" s="19"/>
      <c r="T209" s="163">
        <f>SUM(T210:T214)</f>
        <v>0</v>
      </c>
      <c r="U209" s="64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59" t="s">
        <v>81</v>
      </c>
      <c r="AS209" s="19"/>
      <c r="AT209" s="164" t="s">
        <v>72</v>
      </c>
      <c r="AU209" s="164" t="s">
        <v>83</v>
      </c>
      <c r="AV209" s="19"/>
      <c r="AW209" s="19"/>
      <c r="AX209" s="19"/>
      <c r="AY209" s="159" t="s">
        <v>163</v>
      </c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65">
        <f>SUM(BK210:BK214)</f>
        <v>0</v>
      </c>
      <c r="BL209" s="19"/>
      <c r="BM209" s="19"/>
      <c r="BN209" s="19"/>
      <c r="BO209" s="19"/>
      <c r="BP209" s="19"/>
      <c r="BQ209" s="19"/>
      <c r="BR209" s="21"/>
    </row>
    <row r="210" spans="1:70" ht="25.5" customHeight="1" x14ac:dyDescent="0.3">
      <c r="A210" s="22"/>
      <c r="B210" s="61"/>
      <c r="C210" s="170" t="s">
        <v>360</v>
      </c>
      <c r="D210" s="170" t="s">
        <v>166</v>
      </c>
      <c r="E210" s="171" t="s">
        <v>1483</v>
      </c>
      <c r="F210" s="171" t="s">
        <v>1484</v>
      </c>
      <c r="G210" s="172" t="s">
        <v>269</v>
      </c>
      <c r="H210" s="173">
        <v>47.42</v>
      </c>
      <c r="I210" s="174"/>
      <c r="J210" s="175">
        <f>ROUND(I210*H210,2)</f>
        <v>0</v>
      </c>
      <c r="K210" s="176" t="s">
        <v>270</v>
      </c>
      <c r="L210" s="61"/>
      <c r="M210" s="177"/>
      <c r="N210" s="178" t="s">
        <v>44</v>
      </c>
      <c r="O210" s="19"/>
      <c r="P210" s="179">
        <f>O210*H210</f>
        <v>0</v>
      </c>
      <c r="Q210" s="179">
        <v>0.34661999999999998</v>
      </c>
      <c r="R210" s="179">
        <f>Q210*H210</f>
        <v>16.436720399999999</v>
      </c>
      <c r="S210" s="179">
        <v>0</v>
      </c>
      <c r="T210" s="180">
        <f>S210*H210</f>
        <v>0</v>
      </c>
      <c r="U210" s="64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40" t="s">
        <v>182</v>
      </c>
      <c r="AS210" s="19"/>
      <c r="AT210" s="140" t="s">
        <v>166</v>
      </c>
      <c r="AU210" s="140" t="s">
        <v>178</v>
      </c>
      <c r="AV210" s="19"/>
      <c r="AW210" s="19"/>
      <c r="AX210" s="19"/>
      <c r="AY210" s="140" t="s">
        <v>163</v>
      </c>
      <c r="AZ210" s="19"/>
      <c r="BA210" s="19"/>
      <c r="BB210" s="19"/>
      <c r="BC210" s="19"/>
      <c r="BD210" s="19"/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140" t="s">
        <v>81</v>
      </c>
      <c r="BK210" s="181">
        <f>ROUND(I210*H210,2)</f>
        <v>0</v>
      </c>
      <c r="BL210" s="140" t="s">
        <v>182</v>
      </c>
      <c r="BM210" s="140" t="s">
        <v>1572</v>
      </c>
      <c r="BN210" s="19"/>
      <c r="BO210" s="19"/>
      <c r="BP210" s="19"/>
      <c r="BQ210" s="19"/>
      <c r="BR210" s="21"/>
    </row>
    <row r="211" spans="1:70" ht="67.5" customHeight="1" x14ac:dyDescent="0.35">
      <c r="A211" s="22"/>
      <c r="B211" s="26"/>
      <c r="C211" s="144"/>
      <c r="D211" s="207" t="s">
        <v>273</v>
      </c>
      <c r="E211" s="144"/>
      <c r="F211" s="208" t="s">
        <v>1486</v>
      </c>
      <c r="G211" s="144"/>
      <c r="H211" s="144"/>
      <c r="I211" s="145"/>
      <c r="J211" s="144"/>
      <c r="K211" s="184"/>
      <c r="L211" s="61"/>
      <c r="M211" s="185"/>
      <c r="N211" s="19"/>
      <c r="O211" s="19"/>
      <c r="P211" s="19"/>
      <c r="Q211" s="19"/>
      <c r="R211" s="19"/>
      <c r="S211" s="19"/>
      <c r="T211" s="65"/>
      <c r="U211" s="64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40" t="s">
        <v>273</v>
      </c>
      <c r="AU211" s="140" t="s">
        <v>178</v>
      </c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21"/>
    </row>
    <row r="212" spans="1:70" ht="38.25" customHeight="1" x14ac:dyDescent="0.3">
      <c r="A212" s="22"/>
      <c r="B212" s="61"/>
      <c r="C212" s="170" t="s">
        <v>361</v>
      </c>
      <c r="D212" s="170" t="s">
        <v>166</v>
      </c>
      <c r="E212" s="171" t="s">
        <v>1487</v>
      </c>
      <c r="F212" s="171" t="s">
        <v>1488</v>
      </c>
      <c r="G212" s="172" t="s">
        <v>281</v>
      </c>
      <c r="H212" s="173">
        <v>24.1</v>
      </c>
      <c r="I212" s="174"/>
      <c r="J212" s="175">
        <f>ROUND(I212*H212,2)</f>
        <v>0</v>
      </c>
      <c r="K212" s="176" t="s">
        <v>270</v>
      </c>
      <c r="L212" s="61"/>
      <c r="M212" s="177"/>
      <c r="N212" s="178" t="s">
        <v>44</v>
      </c>
      <c r="O212" s="19"/>
      <c r="P212" s="179">
        <f>O212*H212</f>
        <v>0</v>
      </c>
      <c r="Q212" s="179">
        <v>6.5780000000000005E-2</v>
      </c>
      <c r="R212" s="179">
        <f>Q212*H212</f>
        <v>1.5852980000000003</v>
      </c>
      <c r="S212" s="179">
        <v>0</v>
      </c>
      <c r="T212" s="180">
        <f>S212*H212</f>
        <v>0</v>
      </c>
      <c r="U212" s="64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40" t="s">
        <v>182</v>
      </c>
      <c r="AS212" s="19"/>
      <c r="AT212" s="140" t="s">
        <v>166</v>
      </c>
      <c r="AU212" s="140" t="s">
        <v>178</v>
      </c>
      <c r="AV212" s="19"/>
      <c r="AW212" s="19"/>
      <c r="AX212" s="19"/>
      <c r="AY212" s="140" t="s">
        <v>163</v>
      </c>
      <c r="AZ212" s="19"/>
      <c r="BA212" s="19"/>
      <c r="BB212" s="19"/>
      <c r="BC212" s="19"/>
      <c r="BD212" s="19"/>
      <c r="BE212" s="181">
        <f>IF(N212="základní",J212,0)</f>
        <v>0</v>
      </c>
      <c r="BF212" s="181">
        <f>IF(N212="snížená",J212,0)</f>
        <v>0</v>
      </c>
      <c r="BG212" s="181">
        <f>IF(N212="zákl. přenesená",J212,0)</f>
        <v>0</v>
      </c>
      <c r="BH212" s="181">
        <f>IF(N212="sníž. přenesená",J212,0)</f>
        <v>0</v>
      </c>
      <c r="BI212" s="181">
        <f>IF(N212="nulová",J212,0)</f>
        <v>0</v>
      </c>
      <c r="BJ212" s="140" t="s">
        <v>81</v>
      </c>
      <c r="BK212" s="181">
        <f>ROUND(I212*H212,2)</f>
        <v>0</v>
      </c>
      <c r="BL212" s="140" t="s">
        <v>182</v>
      </c>
      <c r="BM212" s="140" t="s">
        <v>1573</v>
      </c>
      <c r="BN212" s="19"/>
      <c r="BO212" s="19"/>
      <c r="BP212" s="19"/>
      <c r="BQ212" s="19"/>
      <c r="BR212" s="21"/>
    </row>
    <row r="213" spans="1:70" ht="38.25" customHeight="1" x14ac:dyDescent="0.3">
      <c r="A213" s="22"/>
      <c r="B213" s="61"/>
      <c r="C213" s="170" t="s">
        <v>362</v>
      </c>
      <c r="D213" s="170" t="s">
        <v>166</v>
      </c>
      <c r="E213" s="171" t="s">
        <v>1490</v>
      </c>
      <c r="F213" s="171" t="s">
        <v>1491</v>
      </c>
      <c r="G213" s="172" t="s">
        <v>344</v>
      </c>
      <c r="H213" s="173">
        <v>9</v>
      </c>
      <c r="I213" s="174"/>
      <c r="J213" s="175">
        <f>ROUND(I213*H213,2)</f>
        <v>0</v>
      </c>
      <c r="K213" s="176" t="s">
        <v>270</v>
      </c>
      <c r="L213" s="61"/>
      <c r="M213" s="177"/>
      <c r="N213" s="178" t="s">
        <v>44</v>
      </c>
      <c r="O213" s="19"/>
      <c r="P213" s="179">
        <f>O213*H213</f>
        <v>0</v>
      </c>
      <c r="Q213" s="179">
        <v>5.9999999999999995E-4</v>
      </c>
      <c r="R213" s="179">
        <f>Q213*H213</f>
        <v>5.3999999999999994E-3</v>
      </c>
      <c r="S213" s="179">
        <v>0</v>
      </c>
      <c r="T213" s="180">
        <f>S213*H213</f>
        <v>0</v>
      </c>
      <c r="U213" s="64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40" t="s">
        <v>182</v>
      </c>
      <c r="AS213" s="19"/>
      <c r="AT213" s="140" t="s">
        <v>166</v>
      </c>
      <c r="AU213" s="140" t="s">
        <v>178</v>
      </c>
      <c r="AV213" s="19"/>
      <c r="AW213" s="19"/>
      <c r="AX213" s="19"/>
      <c r="AY213" s="140" t="s">
        <v>163</v>
      </c>
      <c r="AZ213" s="19"/>
      <c r="BA213" s="19"/>
      <c r="BB213" s="19"/>
      <c r="BC213" s="19"/>
      <c r="BD213" s="19"/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140" t="s">
        <v>81</v>
      </c>
      <c r="BK213" s="181">
        <f>ROUND(I213*H213,2)</f>
        <v>0</v>
      </c>
      <c r="BL213" s="140" t="s">
        <v>182</v>
      </c>
      <c r="BM213" s="140" t="s">
        <v>1574</v>
      </c>
      <c r="BN213" s="19"/>
      <c r="BO213" s="19"/>
      <c r="BP213" s="19"/>
      <c r="BQ213" s="19"/>
      <c r="BR213" s="21"/>
    </row>
    <row r="214" spans="1:70" ht="27" customHeight="1" x14ac:dyDescent="0.35">
      <c r="A214" s="22"/>
      <c r="B214" s="26"/>
      <c r="C214" s="62"/>
      <c r="D214" s="205" t="s">
        <v>273</v>
      </c>
      <c r="E214" s="62"/>
      <c r="F214" s="206" t="s">
        <v>1493</v>
      </c>
      <c r="G214" s="62"/>
      <c r="H214" s="62"/>
      <c r="I214" s="118"/>
      <c r="J214" s="62"/>
      <c r="K214" s="119"/>
      <c r="L214" s="61"/>
      <c r="M214" s="75"/>
      <c r="N214" s="19"/>
      <c r="O214" s="19"/>
      <c r="P214" s="19"/>
      <c r="Q214" s="19"/>
      <c r="R214" s="19"/>
      <c r="S214" s="19"/>
      <c r="T214" s="65"/>
      <c r="U214" s="64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40" t="s">
        <v>273</v>
      </c>
      <c r="AU214" s="140" t="s">
        <v>178</v>
      </c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21"/>
    </row>
    <row r="215" spans="1:70" ht="22.35" customHeight="1" x14ac:dyDescent="0.3">
      <c r="A215" s="22"/>
      <c r="B215" s="26"/>
      <c r="C215" s="59"/>
      <c r="D215" s="166" t="s">
        <v>72</v>
      </c>
      <c r="E215" s="167" t="s">
        <v>377</v>
      </c>
      <c r="F215" s="167" t="s">
        <v>396</v>
      </c>
      <c r="G215" s="59"/>
      <c r="H215" s="59"/>
      <c r="I215" s="116"/>
      <c r="J215" s="168">
        <f>BK215</f>
        <v>0</v>
      </c>
      <c r="K215" s="117"/>
      <c r="L215" s="61"/>
      <c r="M215" s="169"/>
      <c r="N215" s="19"/>
      <c r="O215" s="19"/>
      <c r="P215" s="162">
        <f>SUM(P216:P222)</f>
        <v>0</v>
      </c>
      <c r="Q215" s="19"/>
      <c r="R215" s="162">
        <f>SUM(R216:R222)</f>
        <v>3.8776815999999998</v>
      </c>
      <c r="S215" s="19"/>
      <c r="T215" s="163">
        <f>SUM(T216:T222)</f>
        <v>0</v>
      </c>
      <c r="U215" s="64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59" t="s">
        <v>81</v>
      </c>
      <c r="AS215" s="19"/>
      <c r="AT215" s="164" t="s">
        <v>72</v>
      </c>
      <c r="AU215" s="164" t="s">
        <v>83</v>
      </c>
      <c r="AV215" s="19"/>
      <c r="AW215" s="19"/>
      <c r="AX215" s="19"/>
      <c r="AY215" s="159" t="s">
        <v>163</v>
      </c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65">
        <f>SUM(BK216:BK222)</f>
        <v>0</v>
      </c>
      <c r="BL215" s="19"/>
      <c r="BM215" s="19"/>
      <c r="BN215" s="19"/>
      <c r="BO215" s="19"/>
      <c r="BP215" s="19"/>
      <c r="BQ215" s="19"/>
      <c r="BR215" s="21"/>
    </row>
    <row r="216" spans="1:70" ht="25.5" customHeight="1" x14ac:dyDescent="0.3">
      <c r="A216" s="22"/>
      <c r="B216" s="61"/>
      <c r="C216" s="170" t="s">
        <v>363</v>
      </c>
      <c r="D216" s="170" t="s">
        <v>166</v>
      </c>
      <c r="E216" s="171" t="s">
        <v>1512</v>
      </c>
      <c r="F216" s="171" t="s">
        <v>1513</v>
      </c>
      <c r="G216" s="172" t="s">
        <v>269</v>
      </c>
      <c r="H216" s="173">
        <v>85.28</v>
      </c>
      <c r="I216" s="174"/>
      <c r="J216" s="175">
        <f t="shared" ref="J216:J221" si="20">ROUND(I216*H216,2)</f>
        <v>0</v>
      </c>
      <c r="K216" s="176" t="s">
        <v>270</v>
      </c>
      <c r="L216" s="61"/>
      <c r="M216" s="177"/>
      <c r="N216" s="178" t="s">
        <v>44</v>
      </c>
      <c r="O216" s="19"/>
      <c r="P216" s="179">
        <f t="shared" ref="P216:P221" si="21">O216*H216</f>
        <v>0</v>
      </c>
      <c r="Q216" s="179">
        <v>4.9399999999999999E-3</v>
      </c>
      <c r="R216" s="179">
        <f t="shared" ref="R216:R221" si="22">Q216*H216</f>
        <v>0.42128320000000002</v>
      </c>
      <c r="S216" s="179">
        <v>0</v>
      </c>
      <c r="T216" s="180">
        <f t="shared" ref="T216:T221" si="23">S216*H216</f>
        <v>0</v>
      </c>
      <c r="U216" s="64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40" t="s">
        <v>182</v>
      </c>
      <c r="AS216" s="19"/>
      <c r="AT216" s="140" t="s">
        <v>166</v>
      </c>
      <c r="AU216" s="140" t="s">
        <v>178</v>
      </c>
      <c r="AV216" s="19"/>
      <c r="AW216" s="19"/>
      <c r="AX216" s="19"/>
      <c r="AY216" s="140" t="s">
        <v>163</v>
      </c>
      <c r="AZ216" s="19"/>
      <c r="BA216" s="19"/>
      <c r="BB216" s="19"/>
      <c r="BC216" s="19"/>
      <c r="BD216" s="19"/>
      <c r="BE216" s="181">
        <f t="shared" ref="BE216:BE221" si="24">IF(N216="základní",J216,0)</f>
        <v>0</v>
      </c>
      <c r="BF216" s="181">
        <f t="shared" ref="BF216:BF221" si="25">IF(N216="snížená",J216,0)</f>
        <v>0</v>
      </c>
      <c r="BG216" s="181">
        <f t="shared" ref="BG216:BG221" si="26">IF(N216="zákl. přenesená",J216,0)</f>
        <v>0</v>
      </c>
      <c r="BH216" s="181">
        <f t="shared" ref="BH216:BH221" si="27">IF(N216="sníž. přenesená",J216,0)</f>
        <v>0</v>
      </c>
      <c r="BI216" s="181">
        <f t="shared" ref="BI216:BI221" si="28">IF(N216="nulová",J216,0)</f>
        <v>0</v>
      </c>
      <c r="BJ216" s="140" t="s">
        <v>81</v>
      </c>
      <c r="BK216" s="181">
        <f t="shared" ref="BK216:BK221" si="29">ROUND(I216*H216,2)</f>
        <v>0</v>
      </c>
      <c r="BL216" s="140" t="s">
        <v>182</v>
      </c>
      <c r="BM216" s="140" t="s">
        <v>1575</v>
      </c>
      <c r="BN216" s="19"/>
      <c r="BO216" s="19"/>
      <c r="BP216" s="19"/>
      <c r="BQ216" s="19"/>
      <c r="BR216" s="21"/>
    </row>
    <row r="217" spans="1:70" ht="25.5" customHeight="1" x14ac:dyDescent="0.3">
      <c r="A217" s="22"/>
      <c r="B217" s="61"/>
      <c r="C217" s="170" t="s">
        <v>364</v>
      </c>
      <c r="D217" s="170" t="s">
        <v>166</v>
      </c>
      <c r="E217" s="171" t="s">
        <v>1515</v>
      </c>
      <c r="F217" s="171" t="s">
        <v>1516</v>
      </c>
      <c r="G217" s="172" t="s">
        <v>269</v>
      </c>
      <c r="H217" s="173">
        <v>85.28</v>
      </c>
      <c r="I217" s="174"/>
      <c r="J217" s="175">
        <f t="shared" si="20"/>
        <v>0</v>
      </c>
      <c r="K217" s="176" t="s">
        <v>270</v>
      </c>
      <c r="L217" s="61"/>
      <c r="M217" s="177"/>
      <c r="N217" s="178" t="s">
        <v>44</v>
      </c>
      <c r="O217" s="19"/>
      <c r="P217" s="179">
        <f t="shared" si="21"/>
        <v>0</v>
      </c>
      <c r="Q217" s="179">
        <v>2.5999999999999998E-4</v>
      </c>
      <c r="R217" s="179">
        <f t="shared" si="22"/>
        <v>2.2172799999999999E-2</v>
      </c>
      <c r="S217" s="179">
        <v>0</v>
      </c>
      <c r="T217" s="180">
        <f t="shared" si="23"/>
        <v>0</v>
      </c>
      <c r="U217" s="64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40" t="s">
        <v>182</v>
      </c>
      <c r="AS217" s="19"/>
      <c r="AT217" s="140" t="s">
        <v>166</v>
      </c>
      <c r="AU217" s="140" t="s">
        <v>178</v>
      </c>
      <c r="AV217" s="19"/>
      <c r="AW217" s="19"/>
      <c r="AX217" s="19"/>
      <c r="AY217" s="140" t="s">
        <v>163</v>
      </c>
      <c r="AZ217" s="19"/>
      <c r="BA217" s="19"/>
      <c r="BB217" s="19"/>
      <c r="BC217" s="19"/>
      <c r="BD217" s="19"/>
      <c r="BE217" s="181">
        <f t="shared" si="24"/>
        <v>0</v>
      </c>
      <c r="BF217" s="181">
        <f t="shared" si="25"/>
        <v>0</v>
      </c>
      <c r="BG217" s="181">
        <f t="shared" si="26"/>
        <v>0</v>
      </c>
      <c r="BH217" s="181">
        <f t="shared" si="27"/>
        <v>0</v>
      </c>
      <c r="BI217" s="181">
        <f t="shared" si="28"/>
        <v>0</v>
      </c>
      <c r="BJ217" s="140" t="s">
        <v>81</v>
      </c>
      <c r="BK217" s="181">
        <f t="shared" si="29"/>
        <v>0</v>
      </c>
      <c r="BL217" s="140" t="s">
        <v>182</v>
      </c>
      <c r="BM217" s="140" t="s">
        <v>1576</v>
      </c>
      <c r="BN217" s="19"/>
      <c r="BO217" s="19"/>
      <c r="BP217" s="19"/>
      <c r="BQ217" s="19"/>
      <c r="BR217" s="21"/>
    </row>
    <row r="218" spans="1:70" ht="25.5" customHeight="1" x14ac:dyDescent="0.3">
      <c r="A218" s="22"/>
      <c r="B218" s="61"/>
      <c r="C218" s="170" t="s">
        <v>369</v>
      </c>
      <c r="D218" s="170" t="s">
        <v>166</v>
      </c>
      <c r="E218" s="171" t="s">
        <v>1518</v>
      </c>
      <c r="F218" s="171" t="s">
        <v>1519</v>
      </c>
      <c r="G218" s="172" t="s">
        <v>269</v>
      </c>
      <c r="H218" s="173">
        <v>85.28</v>
      </c>
      <c r="I218" s="174"/>
      <c r="J218" s="175">
        <f t="shared" si="20"/>
        <v>0</v>
      </c>
      <c r="K218" s="176" t="s">
        <v>270</v>
      </c>
      <c r="L218" s="61"/>
      <c r="M218" s="177"/>
      <c r="N218" s="178" t="s">
        <v>44</v>
      </c>
      <c r="O218" s="19"/>
      <c r="P218" s="179">
        <f t="shared" si="21"/>
        <v>0</v>
      </c>
      <c r="Q218" s="179">
        <v>4.8900000000000002E-3</v>
      </c>
      <c r="R218" s="179">
        <f t="shared" si="22"/>
        <v>0.41701920000000003</v>
      </c>
      <c r="S218" s="179">
        <v>0</v>
      </c>
      <c r="T218" s="180">
        <f t="shared" si="23"/>
        <v>0</v>
      </c>
      <c r="U218" s="64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40" t="s">
        <v>182</v>
      </c>
      <c r="AS218" s="19"/>
      <c r="AT218" s="140" t="s">
        <v>166</v>
      </c>
      <c r="AU218" s="140" t="s">
        <v>178</v>
      </c>
      <c r="AV218" s="19"/>
      <c r="AW218" s="19"/>
      <c r="AX218" s="19"/>
      <c r="AY218" s="140" t="s">
        <v>163</v>
      </c>
      <c r="AZ218" s="19"/>
      <c r="BA218" s="19"/>
      <c r="BB218" s="19"/>
      <c r="BC218" s="19"/>
      <c r="BD218" s="19"/>
      <c r="BE218" s="181">
        <f t="shared" si="24"/>
        <v>0</v>
      </c>
      <c r="BF218" s="181">
        <f t="shared" si="25"/>
        <v>0</v>
      </c>
      <c r="BG218" s="181">
        <f t="shared" si="26"/>
        <v>0</v>
      </c>
      <c r="BH218" s="181">
        <f t="shared" si="27"/>
        <v>0</v>
      </c>
      <c r="BI218" s="181">
        <f t="shared" si="28"/>
        <v>0</v>
      </c>
      <c r="BJ218" s="140" t="s">
        <v>81</v>
      </c>
      <c r="BK218" s="181">
        <f t="shared" si="29"/>
        <v>0</v>
      </c>
      <c r="BL218" s="140" t="s">
        <v>182</v>
      </c>
      <c r="BM218" s="140" t="s">
        <v>1577</v>
      </c>
      <c r="BN218" s="19"/>
      <c r="BO218" s="19"/>
      <c r="BP218" s="19"/>
      <c r="BQ218" s="19"/>
      <c r="BR218" s="21"/>
    </row>
    <row r="219" spans="1:70" ht="25.5" customHeight="1" x14ac:dyDescent="0.3">
      <c r="A219" s="22"/>
      <c r="B219" s="61"/>
      <c r="C219" s="170" t="s">
        <v>372</v>
      </c>
      <c r="D219" s="170" t="s">
        <v>166</v>
      </c>
      <c r="E219" s="171" t="s">
        <v>1521</v>
      </c>
      <c r="F219" s="171" t="s">
        <v>1522</v>
      </c>
      <c r="G219" s="172" t="s">
        <v>269</v>
      </c>
      <c r="H219" s="173">
        <v>85.28</v>
      </c>
      <c r="I219" s="174"/>
      <c r="J219" s="175">
        <f t="shared" si="20"/>
        <v>0</v>
      </c>
      <c r="K219" s="176" t="s">
        <v>270</v>
      </c>
      <c r="L219" s="61"/>
      <c r="M219" s="177"/>
      <c r="N219" s="178" t="s">
        <v>44</v>
      </c>
      <c r="O219" s="19"/>
      <c r="P219" s="179">
        <f t="shared" si="21"/>
        <v>0</v>
      </c>
      <c r="Q219" s="179">
        <v>2.3099999999999999E-2</v>
      </c>
      <c r="R219" s="179">
        <f t="shared" si="22"/>
        <v>1.9699679999999999</v>
      </c>
      <c r="S219" s="179">
        <v>0</v>
      </c>
      <c r="T219" s="180">
        <f t="shared" si="23"/>
        <v>0</v>
      </c>
      <c r="U219" s="64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40" t="s">
        <v>182</v>
      </c>
      <c r="AS219" s="19"/>
      <c r="AT219" s="140" t="s">
        <v>166</v>
      </c>
      <c r="AU219" s="140" t="s">
        <v>178</v>
      </c>
      <c r="AV219" s="19"/>
      <c r="AW219" s="19"/>
      <c r="AX219" s="19"/>
      <c r="AY219" s="140" t="s">
        <v>163</v>
      </c>
      <c r="AZ219" s="19"/>
      <c r="BA219" s="19"/>
      <c r="BB219" s="19"/>
      <c r="BC219" s="19"/>
      <c r="BD219" s="19"/>
      <c r="BE219" s="181">
        <f t="shared" si="24"/>
        <v>0</v>
      </c>
      <c r="BF219" s="181">
        <f t="shared" si="25"/>
        <v>0</v>
      </c>
      <c r="BG219" s="181">
        <f t="shared" si="26"/>
        <v>0</v>
      </c>
      <c r="BH219" s="181">
        <f t="shared" si="27"/>
        <v>0</v>
      </c>
      <c r="BI219" s="181">
        <f t="shared" si="28"/>
        <v>0</v>
      </c>
      <c r="BJ219" s="140" t="s">
        <v>81</v>
      </c>
      <c r="BK219" s="181">
        <f t="shared" si="29"/>
        <v>0</v>
      </c>
      <c r="BL219" s="140" t="s">
        <v>182</v>
      </c>
      <c r="BM219" s="140" t="s">
        <v>1578</v>
      </c>
      <c r="BN219" s="19"/>
      <c r="BO219" s="19"/>
      <c r="BP219" s="19"/>
      <c r="BQ219" s="19"/>
      <c r="BR219" s="21"/>
    </row>
    <row r="220" spans="1:70" ht="25.5" customHeight="1" x14ac:dyDescent="0.3">
      <c r="A220" s="22"/>
      <c r="B220" s="61"/>
      <c r="C220" s="170" t="s">
        <v>373</v>
      </c>
      <c r="D220" s="170" t="s">
        <v>166</v>
      </c>
      <c r="E220" s="171" t="s">
        <v>1524</v>
      </c>
      <c r="F220" s="171" t="s">
        <v>1525</v>
      </c>
      <c r="G220" s="172" t="s">
        <v>269</v>
      </c>
      <c r="H220" s="173">
        <v>85.28</v>
      </c>
      <c r="I220" s="174"/>
      <c r="J220" s="175">
        <f t="shared" si="20"/>
        <v>0</v>
      </c>
      <c r="K220" s="176" t="s">
        <v>270</v>
      </c>
      <c r="L220" s="61"/>
      <c r="M220" s="177"/>
      <c r="N220" s="178" t="s">
        <v>44</v>
      </c>
      <c r="O220" s="19"/>
      <c r="P220" s="179">
        <f t="shared" si="21"/>
        <v>0</v>
      </c>
      <c r="Q220" s="179">
        <v>7.9000000000000008E-3</v>
      </c>
      <c r="R220" s="179">
        <f t="shared" si="22"/>
        <v>0.67371200000000009</v>
      </c>
      <c r="S220" s="179">
        <v>0</v>
      </c>
      <c r="T220" s="180">
        <f t="shared" si="23"/>
        <v>0</v>
      </c>
      <c r="U220" s="64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40" t="s">
        <v>182</v>
      </c>
      <c r="AS220" s="19"/>
      <c r="AT220" s="140" t="s">
        <v>166</v>
      </c>
      <c r="AU220" s="140" t="s">
        <v>178</v>
      </c>
      <c r="AV220" s="19"/>
      <c r="AW220" s="19"/>
      <c r="AX220" s="19"/>
      <c r="AY220" s="140" t="s">
        <v>163</v>
      </c>
      <c r="AZ220" s="19"/>
      <c r="BA220" s="19"/>
      <c r="BB220" s="19"/>
      <c r="BC220" s="19"/>
      <c r="BD220" s="19"/>
      <c r="BE220" s="181">
        <f t="shared" si="24"/>
        <v>0</v>
      </c>
      <c r="BF220" s="181">
        <f t="shared" si="25"/>
        <v>0</v>
      </c>
      <c r="BG220" s="181">
        <f t="shared" si="26"/>
        <v>0</v>
      </c>
      <c r="BH220" s="181">
        <f t="shared" si="27"/>
        <v>0</v>
      </c>
      <c r="BI220" s="181">
        <f t="shared" si="28"/>
        <v>0</v>
      </c>
      <c r="BJ220" s="140" t="s">
        <v>81</v>
      </c>
      <c r="BK220" s="181">
        <f t="shared" si="29"/>
        <v>0</v>
      </c>
      <c r="BL220" s="140" t="s">
        <v>182</v>
      </c>
      <c r="BM220" s="140" t="s">
        <v>1579</v>
      </c>
      <c r="BN220" s="19"/>
      <c r="BO220" s="19"/>
      <c r="BP220" s="19"/>
      <c r="BQ220" s="19"/>
      <c r="BR220" s="21"/>
    </row>
    <row r="221" spans="1:70" ht="25.5" customHeight="1" x14ac:dyDescent="0.3">
      <c r="A221" s="22"/>
      <c r="B221" s="61"/>
      <c r="C221" s="170" t="s">
        <v>374</v>
      </c>
      <c r="D221" s="170" t="s">
        <v>166</v>
      </c>
      <c r="E221" s="171" t="s">
        <v>1527</v>
      </c>
      <c r="F221" s="171" t="s">
        <v>1528</v>
      </c>
      <c r="G221" s="172" t="s">
        <v>269</v>
      </c>
      <c r="H221" s="173">
        <v>85.28</v>
      </c>
      <c r="I221" s="174"/>
      <c r="J221" s="175">
        <f t="shared" si="20"/>
        <v>0</v>
      </c>
      <c r="K221" s="176" t="s">
        <v>270</v>
      </c>
      <c r="L221" s="61"/>
      <c r="M221" s="177"/>
      <c r="N221" s="178" t="s">
        <v>44</v>
      </c>
      <c r="O221" s="19"/>
      <c r="P221" s="179">
        <f t="shared" si="21"/>
        <v>0</v>
      </c>
      <c r="Q221" s="179">
        <v>4.3800000000000002E-3</v>
      </c>
      <c r="R221" s="179">
        <f t="shared" si="22"/>
        <v>0.37352640000000004</v>
      </c>
      <c r="S221" s="179">
        <v>0</v>
      </c>
      <c r="T221" s="180">
        <f t="shared" si="23"/>
        <v>0</v>
      </c>
      <c r="U221" s="64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40" t="s">
        <v>182</v>
      </c>
      <c r="AS221" s="19"/>
      <c r="AT221" s="140" t="s">
        <v>166</v>
      </c>
      <c r="AU221" s="140" t="s">
        <v>178</v>
      </c>
      <c r="AV221" s="19"/>
      <c r="AW221" s="19"/>
      <c r="AX221" s="19"/>
      <c r="AY221" s="140" t="s">
        <v>163</v>
      </c>
      <c r="AZ221" s="19"/>
      <c r="BA221" s="19"/>
      <c r="BB221" s="19"/>
      <c r="BC221" s="19"/>
      <c r="BD221" s="19"/>
      <c r="BE221" s="181">
        <f t="shared" si="24"/>
        <v>0</v>
      </c>
      <c r="BF221" s="181">
        <f t="shared" si="25"/>
        <v>0</v>
      </c>
      <c r="BG221" s="181">
        <f t="shared" si="26"/>
        <v>0</v>
      </c>
      <c r="BH221" s="181">
        <f t="shared" si="27"/>
        <v>0</v>
      </c>
      <c r="BI221" s="181">
        <f t="shared" si="28"/>
        <v>0</v>
      </c>
      <c r="BJ221" s="140" t="s">
        <v>81</v>
      </c>
      <c r="BK221" s="181">
        <f t="shared" si="29"/>
        <v>0</v>
      </c>
      <c r="BL221" s="140" t="s">
        <v>182</v>
      </c>
      <c r="BM221" s="140" t="s">
        <v>1580</v>
      </c>
      <c r="BN221" s="19"/>
      <c r="BO221" s="19"/>
      <c r="BP221" s="19"/>
      <c r="BQ221" s="19"/>
      <c r="BR221" s="21"/>
    </row>
    <row r="222" spans="1:70" ht="27" customHeight="1" x14ac:dyDescent="0.35">
      <c r="A222" s="22"/>
      <c r="B222" s="26"/>
      <c r="C222" s="62"/>
      <c r="D222" s="205" t="s">
        <v>273</v>
      </c>
      <c r="E222" s="62"/>
      <c r="F222" s="206" t="s">
        <v>1530</v>
      </c>
      <c r="G222" s="62"/>
      <c r="H222" s="62"/>
      <c r="I222" s="118"/>
      <c r="J222" s="62"/>
      <c r="K222" s="119"/>
      <c r="L222" s="61"/>
      <c r="M222" s="75"/>
      <c r="N222" s="19"/>
      <c r="O222" s="19"/>
      <c r="P222" s="19"/>
      <c r="Q222" s="19"/>
      <c r="R222" s="19"/>
      <c r="S222" s="19"/>
      <c r="T222" s="65"/>
      <c r="U222" s="64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40" t="s">
        <v>273</v>
      </c>
      <c r="AU222" s="140" t="s">
        <v>178</v>
      </c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21"/>
    </row>
    <row r="223" spans="1:70" ht="22.35" customHeight="1" x14ac:dyDescent="0.3">
      <c r="A223" s="22"/>
      <c r="B223" s="26"/>
      <c r="C223" s="59"/>
      <c r="D223" s="166" t="s">
        <v>72</v>
      </c>
      <c r="E223" s="167" t="s">
        <v>346</v>
      </c>
      <c r="F223" s="167" t="s">
        <v>347</v>
      </c>
      <c r="G223" s="59"/>
      <c r="H223" s="59"/>
      <c r="I223" s="116"/>
      <c r="J223" s="168">
        <f>BK223</f>
        <v>0</v>
      </c>
      <c r="K223" s="117"/>
      <c r="L223" s="61"/>
      <c r="M223" s="169"/>
      <c r="N223" s="19"/>
      <c r="O223" s="19"/>
      <c r="P223" s="162">
        <f>P224</f>
        <v>0</v>
      </c>
      <c r="Q223" s="19"/>
      <c r="R223" s="162">
        <f>R224</f>
        <v>0</v>
      </c>
      <c r="S223" s="19"/>
      <c r="T223" s="163">
        <f>T224</f>
        <v>0</v>
      </c>
      <c r="U223" s="64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59" t="s">
        <v>81</v>
      </c>
      <c r="AS223" s="19"/>
      <c r="AT223" s="164" t="s">
        <v>72</v>
      </c>
      <c r="AU223" s="164" t="s">
        <v>83</v>
      </c>
      <c r="AV223" s="19"/>
      <c r="AW223" s="19"/>
      <c r="AX223" s="19"/>
      <c r="AY223" s="159" t="s">
        <v>163</v>
      </c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65">
        <f>BK224</f>
        <v>0</v>
      </c>
      <c r="BL223" s="19"/>
      <c r="BM223" s="19"/>
      <c r="BN223" s="19"/>
      <c r="BO223" s="19"/>
      <c r="BP223" s="19"/>
      <c r="BQ223" s="19"/>
      <c r="BR223" s="21"/>
    </row>
    <row r="224" spans="1:70" ht="38.25" customHeight="1" x14ac:dyDescent="0.3">
      <c r="A224" s="22"/>
      <c r="B224" s="61"/>
      <c r="C224" s="170" t="s">
        <v>375</v>
      </c>
      <c r="D224" s="170" t="s">
        <v>166</v>
      </c>
      <c r="E224" s="171" t="s">
        <v>1534</v>
      </c>
      <c r="F224" s="171" t="s">
        <v>1535</v>
      </c>
      <c r="G224" s="172" t="s">
        <v>272</v>
      </c>
      <c r="H224" s="173">
        <v>41.533999999999999</v>
      </c>
      <c r="I224" s="174"/>
      <c r="J224" s="175">
        <f>ROUND(I224*H224,2)</f>
        <v>0</v>
      </c>
      <c r="K224" s="176" t="s">
        <v>270</v>
      </c>
      <c r="L224" s="61"/>
      <c r="M224" s="177"/>
      <c r="N224" s="178" t="s">
        <v>44</v>
      </c>
      <c r="O224" s="19"/>
      <c r="P224" s="179">
        <f>O224*H224</f>
        <v>0</v>
      </c>
      <c r="Q224" s="179">
        <v>0</v>
      </c>
      <c r="R224" s="179">
        <f>Q224*H224</f>
        <v>0</v>
      </c>
      <c r="S224" s="179">
        <v>0</v>
      </c>
      <c r="T224" s="180">
        <f>S224*H224</f>
        <v>0</v>
      </c>
      <c r="U224" s="64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40" t="s">
        <v>182</v>
      </c>
      <c r="AS224" s="19"/>
      <c r="AT224" s="140" t="s">
        <v>166</v>
      </c>
      <c r="AU224" s="140" t="s">
        <v>178</v>
      </c>
      <c r="AV224" s="19"/>
      <c r="AW224" s="19"/>
      <c r="AX224" s="19"/>
      <c r="AY224" s="140" t="s">
        <v>163</v>
      </c>
      <c r="AZ224" s="19"/>
      <c r="BA224" s="19"/>
      <c r="BB224" s="19"/>
      <c r="BC224" s="19"/>
      <c r="BD224" s="19"/>
      <c r="BE224" s="181">
        <f>IF(N224="základní",J224,0)</f>
        <v>0</v>
      </c>
      <c r="BF224" s="181">
        <f>IF(N224="snížená",J224,0)</f>
        <v>0</v>
      </c>
      <c r="BG224" s="181">
        <f>IF(N224="zákl. přenesená",J224,0)</f>
        <v>0</v>
      </c>
      <c r="BH224" s="181">
        <f>IF(N224="sníž. přenesená",J224,0)</f>
        <v>0</v>
      </c>
      <c r="BI224" s="181">
        <f>IF(N224="nulová",J224,0)</f>
        <v>0</v>
      </c>
      <c r="BJ224" s="140" t="s">
        <v>81</v>
      </c>
      <c r="BK224" s="181">
        <f>ROUND(I224*H224,2)</f>
        <v>0</v>
      </c>
      <c r="BL224" s="140" t="s">
        <v>182</v>
      </c>
      <c r="BM224" s="140" t="s">
        <v>1581</v>
      </c>
      <c r="BN224" s="19"/>
      <c r="BO224" s="19"/>
      <c r="BP224" s="19"/>
      <c r="BQ224" s="19"/>
      <c r="BR224" s="21"/>
    </row>
    <row r="225" spans="1:70" ht="29.85" customHeight="1" x14ac:dyDescent="0.3">
      <c r="A225" s="22"/>
      <c r="B225" s="26"/>
      <c r="C225" s="62"/>
      <c r="D225" s="222" t="s">
        <v>72</v>
      </c>
      <c r="E225" s="236" t="s">
        <v>1582</v>
      </c>
      <c r="F225" s="236" t="s">
        <v>1583</v>
      </c>
      <c r="G225" s="62"/>
      <c r="H225" s="62"/>
      <c r="I225" s="118"/>
      <c r="J225" s="237">
        <f>BK225</f>
        <v>0</v>
      </c>
      <c r="K225" s="119"/>
      <c r="L225" s="61"/>
      <c r="M225" s="75"/>
      <c r="N225" s="19"/>
      <c r="O225" s="19"/>
      <c r="P225" s="162">
        <f>P226+P239+P248</f>
        <v>0</v>
      </c>
      <c r="Q225" s="19"/>
      <c r="R225" s="162">
        <f>R226+R239+R248</f>
        <v>2.48169</v>
      </c>
      <c r="S225" s="19"/>
      <c r="T225" s="163">
        <f>T226+T239+T248</f>
        <v>0</v>
      </c>
      <c r="U225" s="64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59" t="s">
        <v>81</v>
      </c>
      <c r="AS225" s="19"/>
      <c r="AT225" s="164" t="s">
        <v>72</v>
      </c>
      <c r="AU225" s="164" t="s">
        <v>81</v>
      </c>
      <c r="AV225" s="19"/>
      <c r="AW225" s="19"/>
      <c r="AX225" s="19"/>
      <c r="AY225" s="159" t="s">
        <v>163</v>
      </c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65">
        <f>BK226+BK239+BK248</f>
        <v>0</v>
      </c>
      <c r="BL225" s="19"/>
      <c r="BM225" s="19"/>
      <c r="BN225" s="19"/>
      <c r="BO225" s="19"/>
      <c r="BP225" s="19"/>
      <c r="BQ225" s="19"/>
      <c r="BR225" s="21"/>
    </row>
    <row r="226" spans="1:70" ht="14.85" customHeight="1" x14ac:dyDescent="0.3">
      <c r="A226" s="22"/>
      <c r="B226" s="26"/>
      <c r="C226" s="59"/>
      <c r="D226" s="166" t="s">
        <v>72</v>
      </c>
      <c r="E226" s="167" t="s">
        <v>81</v>
      </c>
      <c r="F226" s="167" t="s">
        <v>89</v>
      </c>
      <c r="G226" s="59"/>
      <c r="H226" s="59"/>
      <c r="I226" s="116"/>
      <c r="J226" s="168">
        <f>BK226</f>
        <v>0</v>
      </c>
      <c r="K226" s="117"/>
      <c r="L226" s="61"/>
      <c r="M226" s="169"/>
      <c r="N226" s="19"/>
      <c r="O226" s="19"/>
      <c r="P226" s="162">
        <f>SUM(P227:P238)</f>
        <v>0</v>
      </c>
      <c r="Q226" s="19"/>
      <c r="R226" s="162">
        <f>SUM(R227:R238)</f>
        <v>0</v>
      </c>
      <c r="S226" s="19"/>
      <c r="T226" s="163">
        <f>SUM(T227:T238)</f>
        <v>0</v>
      </c>
      <c r="U226" s="64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59" t="s">
        <v>81</v>
      </c>
      <c r="AS226" s="19"/>
      <c r="AT226" s="164" t="s">
        <v>72</v>
      </c>
      <c r="AU226" s="164" t="s">
        <v>83</v>
      </c>
      <c r="AV226" s="19"/>
      <c r="AW226" s="19"/>
      <c r="AX226" s="19"/>
      <c r="AY226" s="159" t="s">
        <v>163</v>
      </c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65">
        <f>SUM(BK227:BK238)</f>
        <v>0</v>
      </c>
      <c r="BL226" s="19"/>
      <c r="BM226" s="19"/>
      <c r="BN226" s="19"/>
      <c r="BO226" s="19"/>
      <c r="BP226" s="19"/>
      <c r="BQ226" s="19"/>
      <c r="BR226" s="21"/>
    </row>
    <row r="227" spans="1:70" ht="38.25" customHeight="1" x14ac:dyDescent="0.3">
      <c r="A227" s="22"/>
      <c r="B227" s="61"/>
      <c r="C227" s="170" t="s">
        <v>376</v>
      </c>
      <c r="D227" s="170" t="s">
        <v>166</v>
      </c>
      <c r="E227" s="171" t="s">
        <v>1466</v>
      </c>
      <c r="F227" s="171" t="s">
        <v>1467</v>
      </c>
      <c r="G227" s="172" t="s">
        <v>274</v>
      </c>
      <c r="H227" s="173">
        <v>0.55000000000000004</v>
      </c>
      <c r="I227" s="174"/>
      <c r="J227" s="175">
        <f>ROUND(I227*H227,2)</f>
        <v>0</v>
      </c>
      <c r="K227" s="176" t="s">
        <v>270</v>
      </c>
      <c r="L227" s="61"/>
      <c r="M227" s="177"/>
      <c r="N227" s="178" t="s">
        <v>44</v>
      </c>
      <c r="O227" s="19"/>
      <c r="P227" s="179">
        <f>O227*H227</f>
        <v>0</v>
      </c>
      <c r="Q227" s="179">
        <v>0</v>
      </c>
      <c r="R227" s="179">
        <f>Q227*H227</f>
        <v>0</v>
      </c>
      <c r="S227" s="179">
        <v>0</v>
      </c>
      <c r="T227" s="180">
        <f>S227*H227</f>
        <v>0</v>
      </c>
      <c r="U227" s="64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40" t="s">
        <v>182</v>
      </c>
      <c r="AS227" s="19"/>
      <c r="AT227" s="140" t="s">
        <v>166</v>
      </c>
      <c r="AU227" s="140" t="s">
        <v>178</v>
      </c>
      <c r="AV227" s="19"/>
      <c r="AW227" s="19"/>
      <c r="AX227" s="19"/>
      <c r="AY227" s="140" t="s">
        <v>163</v>
      </c>
      <c r="AZ227" s="19"/>
      <c r="BA227" s="19"/>
      <c r="BB227" s="19"/>
      <c r="BC227" s="19"/>
      <c r="BD227" s="19"/>
      <c r="BE227" s="181">
        <f>IF(N227="základní",J227,0)</f>
        <v>0</v>
      </c>
      <c r="BF227" s="181">
        <f>IF(N227="snížená",J227,0)</f>
        <v>0</v>
      </c>
      <c r="BG227" s="181">
        <f>IF(N227="zákl. přenesená",J227,0)</f>
        <v>0</v>
      </c>
      <c r="BH227" s="181">
        <f>IF(N227="sníž. přenesená",J227,0)</f>
        <v>0</v>
      </c>
      <c r="BI227" s="181">
        <f>IF(N227="nulová",J227,0)</f>
        <v>0</v>
      </c>
      <c r="BJ227" s="140" t="s">
        <v>81</v>
      </c>
      <c r="BK227" s="181">
        <f>ROUND(I227*H227,2)</f>
        <v>0</v>
      </c>
      <c r="BL227" s="140" t="s">
        <v>182</v>
      </c>
      <c r="BM227" s="140" t="s">
        <v>1584</v>
      </c>
      <c r="BN227" s="19"/>
      <c r="BO227" s="19"/>
      <c r="BP227" s="19"/>
      <c r="BQ227" s="19"/>
      <c r="BR227" s="21"/>
    </row>
    <row r="228" spans="1:70" ht="51" customHeight="1" x14ac:dyDescent="0.3">
      <c r="A228" s="22"/>
      <c r="B228" s="61"/>
      <c r="C228" s="170" t="s">
        <v>377</v>
      </c>
      <c r="D228" s="170" t="s">
        <v>166</v>
      </c>
      <c r="E228" s="171" t="s">
        <v>1469</v>
      </c>
      <c r="F228" s="171" t="s">
        <v>1470</v>
      </c>
      <c r="G228" s="172" t="s">
        <v>274</v>
      </c>
      <c r="H228" s="173">
        <v>0.13800000000000001</v>
      </c>
      <c r="I228" s="174"/>
      <c r="J228" s="175">
        <f>ROUND(I228*H228,2)</f>
        <v>0</v>
      </c>
      <c r="K228" s="176" t="s">
        <v>270</v>
      </c>
      <c r="L228" s="61"/>
      <c r="M228" s="177"/>
      <c r="N228" s="178" t="s">
        <v>44</v>
      </c>
      <c r="O228" s="19"/>
      <c r="P228" s="179">
        <f>O228*H228</f>
        <v>0</v>
      </c>
      <c r="Q228" s="179">
        <v>0</v>
      </c>
      <c r="R228" s="179">
        <f>Q228*H228</f>
        <v>0</v>
      </c>
      <c r="S228" s="179">
        <v>0</v>
      </c>
      <c r="T228" s="180">
        <f>S228*H228</f>
        <v>0</v>
      </c>
      <c r="U228" s="64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40" t="s">
        <v>182</v>
      </c>
      <c r="AS228" s="19"/>
      <c r="AT228" s="140" t="s">
        <v>166</v>
      </c>
      <c r="AU228" s="140" t="s">
        <v>178</v>
      </c>
      <c r="AV228" s="19"/>
      <c r="AW228" s="19"/>
      <c r="AX228" s="19"/>
      <c r="AY228" s="140" t="s">
        <v>163</v>
      </c>
      <c r="AZ228" s="19"/>
      <c r="BA228" s="19"/>
      <c r="BB228" s="19"/>
      <c r="BC228" s="19"/>
      <c r="BD228" s="19"/>
      <c r="BE228" s="181">
        <f>IF(N228="základní",J228,0)</f>
        <v>0</v>
      </c>
      <c r="BF228" s="181">
        <f>IF(N228="snížená",J228,0)</f>
        <v>0</v>
      </c>
      <c r="BG228" s="181">
        <f>IF(N228="zákl. přenesená",J228,0)</f>
        <v>0</v>
      </c>
      <c r="BH228" s="181">
        <f>IF(N228="sníž. přenesená",J228,0)</f>
        <v>0</v>
      </c>
      <c r="BI228" s="181">
        <f>IF(N228="nulová",J228,0)</f>
        <v>0</v>
      </c>
      <c r="BJ228" s="140" t="s">
        <v>81</v>
      </c>
      <c r="BK228" s="181">
        <f>ROUND(I228*H228,2)</f>
        <v>0</v>
      </c>
      <c r="BL228" s="140" t="s">
        <v>182</v>
      </c>
      <c r="BM228" s="140" t="s">
        <v>1585</v>
      </c>
      <c r="BN228" s="19"/>
      <c r="BO228" s="19"/>
      <c r="BP228" s="19"/>
      <c r="BQ228" s="19"/>
      <c r="BR228" s="21"/>
    </row>
    <row r="229" spans="1:70" ht="27" customHeight="1" x14ac:dyDescent="0.35">
      <c r="A229" s="22"/>
      <c r="B229" s="26"/>
      <c r="C229" s="62"/>
      <c r="D229" s="205" t="s">
        <v>273</v>
      </c>
      <c r="E229" s="62"/>
      <c r="F229" s="206" t="s">
        <v>279</v>
      </c>
      <c r="G229" s="62"/>
      <c r="H229" s="62"/>
      <c r="I229" s="118"/>
      <c r="J229" s="62"/>
      <c r="K229" s="119"/>
      <c r="L229" s="61"/>
      <c r="M229" s="75"/>
      <c r="N229" s="19"/>
      <c r="O229" s="19"/>
      <c r="P229" s="19"/>
      <c r="Q229" s="19"/>
      <c r="R229" s="19"/>
      <c r="S229" s="19"/>
      <c r="T229" s="65"/>
      <c r="U229" s="64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40" t="s">
        <v>273</v>
      </c>
      <c r="AU229" s="140" t="s">
        <v>178</v>
      </c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21"/>
    </row>
    <row r="230" spans="1:70" ht="13.15" customHeight="1" x14ac:dyDescent="0.35">
      <c r="A230" s="22"/>
      <c r="B230" s="26"/>
      <c r="C230" s="59"/>
      <c r="D230" s="209" t="s">
        <v>280</v>
      </c>
      <c r="E230" s="59"/>
      <c r="F230" s="210" t="s">
        <v>1586</v>
      </c>
      <c r="G230" s="59"/>
      <c r="H230" s="211">
        <v>0.13800000000000001</v>
      </c>
      <c r="I230" s="116"/>
      <c r="J230" s="59"/>
      <c r="K230" s="117"/>
      <c r="L230" s="61"/>
      <c r="M230" s="169"/>
      <c r="N230" s="19"/>
      <c r="O230" s="19"/>
      <c r="P230" s="19"/>
      <c r="Q230" s="19"/>
      <c r="R230" s="19"/>
      <c r="S230" s="19"/>
      <c r="T230" s="65"/>
      <c r="U230" s="64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212" t="s">
        <v>280</v>
      </c>
      <c r="AU230" s="212" t="s">
        <v>178</v>
      </c>
      <c r="AV230" s="55" t="s">
        <v>83</v>
      </c>
      <c r="AW230" s="55" t="s">
        <v>12</v>
      </c>
      <c r="AX230" s="55" t="s">
        <v>81</v>
      </c>
      <c r="AY230" s="212" t="s">
        <v>163</v>
      </c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21"/>
    </row>
    <row r="231" spans="1:70" ht="38.25" customHeight="1" x14ac:dyDescent="0.3">
      <c r="A231" s="22"/>
      <c r="B231" s="61"/>
      <c r="C231" s="170" t="s">
        <v>327</v>
      </c>
      <c r="D231" s="170" t="s">
        <v>166</v>
      </c>
      <c r="E231" s="171" t="s">
        <v>282</v>
      </c>
      <c r="F231" s="171" t="s">
        <v>283</v>
      </c>
      <c r="G231" s="172" t="s">
        <v>274</v>
      </c>
      <c r="H231" s="173">
        <v>0.55000000000000004</v>
      </c>
      <c r="I231" s="174"/>
      <c r="J231" s="175">
        <f>ROUND(I231*H231,2)</f>
        <v>0</v>
      </c>
      <c r="K231" s="176" t="s">
        <v>270</v>
      </c>
      <c r="L231" s="61"/>
      <c r="M231" s="177"/>
      <c r="N231" s="178" t="s">
        <v>44</v>
      </c>
      <c r="O231" s="19"/>
      <c r="P231" s="179">
        <f>O231*H231</f>
        <v>0</v>
      </c>
      <c r="Q231" s="179">
        <v>0</v>
      </c>
      <c r="R231" s="179">
        <f>Q231*H231</f>
        <v>0</v>
      </c>
      <c r="S231" s="179">
        <v>0</v>
      </c>
      <c r="T231" s="180">
        <f>S231*H231</f>
        <v>0</v>
      </c>
      <c r="U231" s="64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40" t="s">
        <v>182</v>
      </c>
      <c r="AS231" s="19"/>
      <c r="AT231" s="140" t="s">
        <v>166</v>
      </c>
      <c r="AU231" s="140" t="s">
        <v>178</v>
      </c>
      <c r="AV231" s="19"/>
      <c r="AW231" s="19"/>
      <c r="AX231" s="19"/>
      <c r="AY231" s="140" t="s">
        <v>163</v>
      </c>
      <c r="AZ231" s="19"/>
      <c r="BA231" s="19"/>
      <c r="BB231" s="19"/>
      <c r="BC231" s="19"/>
      <c r="BD231" s="19"/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140" t="s">
        <v>81</v>
      </c>
      <c r="BK231" s="181">
        <f>ROUND(I231*H231,2)</f>
        <v>0</v>
      </c>
      <c r="BL231" s="140" t="s">
        <v>182</v>
      </c>
      <c r="BM231" s="140" t="s">
        <v>1587</v>
      </c>
      <c r="BN231" s="19"/>
      <c r="BO231" s="19"/>
      <c r="BP231" s="19"/>
      <c r="BQ231" s="19"/>
      <c r="BR231" s="21"/>
    </row>
    <row r="232" spans="1:70" ht="27" customHeight="1" x14ac:dyDescent="0.35">
      <c r="A232" s="22"/>
      <c r="B232" s="26"/>
      <c r="C232" s="144"/>
      <c r="D232" s="207" t="s">
        <v>273</v>
      </c>
      <c r="E232" s="144"/>
      <c r="F232" s="208" t="s">
        <v>292</v>
      </c>
      <c r="G232" s="144"/>
      <c r="H232" s="144"/>
      <c r="I232" s="145"/>
      <c r="J232" s="144"/>
      <c r="K232" s="184"/>
      <c r="L232" s="61"/>
      <c r="M232" s="185"/>
      <c r="N232" s="19"/>
      <c r="O232" s="19"/>
      <c r="P232" s="19"/>
      <c r="Q232" s="19"/>
      <c r="R232" s="19"/>
      <c r="S232" s="19"/>
      <c r="T232" s="65"/>
      <c r="U232" s="64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40" t="s">
        <v>273</v>
      </c>
      <c r="AU232" s="140" t="s">
        <v>178</v>
      </c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21"/>
    </row>
    <row r="233" spans="1:70" ht="51" customHeight="1" x14ac:dyDescent="0.3">
      <c r="A233" s="22"/>
      <c r="B233" s="61"/>
      <c r="C233" s="170" t="s">
        <v>382</v>
      </c>
      <c r="D233" s="170" t="s">
        <v>166</v>
      </c>
      <c r="E233" s="171" t="s">
        <v>284</v>
      </c>
      <c r="F233" s="171" t="s">
        <v>285</v>
      </c>
      <c r="G233" s="172" t="s">
        <v>274</v>
      </c>
      <c r="H233" s="173">
        <v>5.5</v>
      </c>
      <c r="I233" s="174"/>
      <c r="J233" s="175">
        <f>ROUND(I233*H233,2)</f>
        <v>0</v>
      </c>
      <c r="K233" s="176" t="s">
        <v>270</v>
      </c>
      <c r="L233" s="61"/>
      <c r="M233" s="177"/>
      <c r="N233" s="178" t="s">
        <v>44</v>
      </c>
      <c r="O233" s="19"/>
      <c r="P233" s="179">
        <f>O233*H233</f>
        <v>0</v>
      </c>
      <c r="Q233" s="179">
        <v>0</v>
      </c>
      <c r="R233" s="179">
        <f>Q233*H233</f>
        <v>0</v>
      </c>
      <c r="S233" s="179">
        <v>0</v>
      </c>
      <c r="T233" s="180">
        <f>S233*H233</f>
        <v>0</v>
      </c>
      <c r="U233" s="64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40" t="s">
        <v>182</v>
      </c>
      <c r="AS233" s="19"/>
      <c r="AT233" s="140" t="s">
        <v>166</v>
      </c>
      <c r="AU233" s="140" t="s">
        <v>178</v>
      </c>
      <c r="AV233" s="19"/>
      <c r="AW233" s="19"/>
      <c r="AX233" s="19"/>
      <c r="AY233" s="140" t="s">
        <v>163</v>
      </c>
      <c r="AZ233" s="19"/>
      <c r="BA233" s="19"/>
      <c r="BB233" s="19"/>
      <c r="BC233" s="19"/>
      <c r="BD233" s="19"/>
      <c r="BE233" s="181">
        <f>IF(N233="základní",J233,0)</f>
        <v>0</v>
      </c>
      <c r="BF233" s="181">
        <f>IF(N233="snížená",J233,0)</f>
        <v>0</v>
      </c>
      <c r="BG233" s="181">
        <f>IF(N233="zákl. přenesená",J233,0)</f>
        <v>0</v>
      </c>
      <c r="BH233" s="181">
        <f>IF(N233="sníž. přenesená",J233,0)</f>
        <v>0</v>
      </c>
      <c r="BI233" s="181">
        <f>IF(N233="nulová",J233,0)</f>
        <v>0</v>
      </c>
      <c r="BJ233" s="140" t="s">
        <v>81</v>
      </c>
      <c r="BK233" s="181">
        <f>ROUND(I233*H233,2)</f>
        <v>0</v>
      </c>
      <c r="BL233" s="140" t="s">
        <v>182</v>
      </c>
      <c r="BM233" s="140" t="s">
        <v>1588</v>
      </c>
      <c r="BN233" s="19"/>
      <c r="BO233" s="19"/>
      <c r="BP233" s="19"/>
      <c r="BQ233" s="19"/>
      <c r="BR233" s="21"/>
    </row>
    <row r="234" spans="1:70" ht="27" customHeight="1" x14ac:dyDescent="0.35">
      <c r="A234" s="22"/>
      <c r="B234" s="26"/>
      <c r="C234" s="62"/>
      <c r="D234" s="205" t="s">
        <v>273</v>
      </c>
      <c r="E234" s="62"/>
      <c r="F234" s="206" t="s">
        <v>286</v>
      </c>
      <c r="G234" s="62"/>
      <c r="H234" s="62"/>
      <c r="I234" s="118"/>
      <c r="J234" s="62"/>
      <c r="K234" s="119"/>
      <c r="L234" s="61"/>
      <c r="M234" s="75"/>
      <c r="N234" s="19"/>
      <c r="O234" s="19"/>
      <c r="P234" s="19"/>
      <c r="Q234" s="19"/>
      <c r="R234" s="19"/>
      <c r="S234" s="19"/>
      <c r="T234" s="65"/>
      <c r="U234" s="64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40" t="s">
        <v>273</v>
      </c>
      <c r="AU234" s="140" t="s">
        <v>178</v>
      </c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21"/>
    </row>
    <row r="235" spans="1:70" ht="13.15" customHeight="1" x14ac:dyDescent="0.35">
      <c r="A235" s="22"/>
      <c r="B235" s="26"/>
      <c r="C235" s="59"/>
      <c r="D235" s="209" t="s">
        <v>280</v>
      </c>
      <c r="E235" s="59"/>
      <c r="F235" s="210" t="s">
        <v>1589</v>
      </c>
      <c r="G235" s="59"/>
      <c r="H235" s="211">
        <v>5.5</v>
      </c>
      <c r="I235" s="116"/>
      <c r="J235" s="59"/>
      <c r="K235" s="117"/>
      <c r="L235" s="61"/>
      <c r="M235" s="169"/>
      <c r="N235" s="19"/>
      <c r="O235" s="19"/>
      <c r="P235" s="19"/>
      <c r="Q235" s="19"/>
      <c r="R235" s="19"/>
      <c r="S235" s="19"/>
      <c r="T235" s="65"/>
      <c r="U235" s="64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212" t="s">
        <v>280</v>
      </c>
      <c r="AU235" s="212" t="s">
        <v>178</v>
      </c>
      <c r="AV235" s="55" t="s">
        <v>83</v>
      </c>
      <c r="AW235" s="55" t="s">
        <v>12</v>
      </c>
      <c r="AX235" s="55" t="s">
        <v>81</v>
      </c>
      <c r="AY235" s="212" t="s">
        <v>163</v>
      </c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21"/>
    </row>
    <row r="236" spans="1:70" ht="16.5" customHeight="1" x14ac:dyDescent="0.3">
      <c r="A236" s="22"/>
      <c r="B236" s="61"/>
      <c r="C236" s="170" t="s">
        <v>385</v>
      </c>
      <c r="D236" s="170" t="s">
        <v>166</v>
      </c>
      <c r="E236" s="171" t="s">
        <v>290</v>
      </c>
      <c r="F236" s="171" t="s">
        <v>291</v>
      </c>
      <c r="G236" s="172" t="s">
        <v>274</v>
      </c>
      <c r="H236" s="173">
        <v>0.55000000000000004</v>
      </c>
      <c r="I236" s="174"/>
      <c r="J236" s="175">
        <f>ROUND(I236*H236,2)</f>
        <v>0</v>
      </c>
      <c r="K236" s="176" t="s">
        <v>270</v>
      </c>
      <c r="L236" s="61"/>
      <c r="M236" s="177"/>
      <c r="N236" s="178" t="s">
        <v>44</v>
      </c>
      <c r="O236" s="19"/>
      <c r="P236" s="179">
        <f>O236*H236</f>
        <v>0</v>
      </c>
      <c r="Q236" s="179">
        <v>0</v>
      </c>
      <c r="R236" s="179">
        <f>Q236*H236</f>
        <v>0</v>
      </c>
      <c r="S236" s="179">
        <v>0</v>
      </c>
      <c r="T236" s="180">
        <f>S236*H236</f>
        <v>0</v>
      </c>
      <c r="U236" s="64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40" t="s">
        <v>182</v>
      </c>
      <c r="AS236" s="19"/>
      <c r="AT236" s="140" t="s">
        <v>166</v>
      </c>
      <c r="AU236" s="140" t="s">
        <v>178</v>
      </c>
      <c r="AV236" s="19"/>
      <c r="AW236" s="19"/>
      <c r="AX236" s="19"/>
      <c r="AY236" s="140" t="s">
        <v>163</v>
      </c>
      <c r="AZ236" s="19"/>
      <c r="BA236" s="19"/>
      <c r="BB236" s="19"/>
      <c r="BC236" s="19"/>
      <c r="BD236" s="19"/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140" t="s">
        <v>81</v>
      </c>
      <c r="BK236" s="181">
        <f>ROUND(I236*H236,2)</f>
        <v>0</v>
      </c>
      <c r="BL236" s="140" t="s">
        <v>182</v>
      </c>
      <c r="BM236" s="140" t="s">
        <v>1590</v>
      </c>
      <c r="BN236" s="19"/>
      <c r="BO236" s="19"/>
      <c r="BP236" s="19"/>
      <c r="BQ236" s="19"/>
      <c r="BR236" s="21"/>
    </row>
    <row r="237" spans="1:70" ht="16.5" customHeight="1" x14ac:dyDescent="0.3">
      <c r="A237" s="22"/>
      <c r="B237" s="61"/>
      <c r="C237" s="170" t="s">
        <v>388</v>
      </c>
      <c r="D237" s="170" t="s">
        <v>166</v>
      </c>
      <c r="E237" s="171" t="s">
        <v>294</v>
      </c>
      <c r="F237" s="171" t="s">
        <v>295</v>
      </c>
      <c r="G237" s="172" t="s">
        <v>272</v>
      </c>
      <c r="H237" s="173">
        <v>0.99</v>
      </c>
      <c r="I237" s="174"/>
      <c r="J237" s="175">
        <f>ROUND(I237*H237,2)</f>
        <v>0</v>
      </c>
      <c r="K237" s="176" t="s">
        <v>270</v>
      </c>
      <c r="L237" s="61"/>
      <c r="M237" s="177"/>
      <c r="N237" s="178" t="s">
        <v>44</v>
      </c>
      <c r="O237" s="19"/>
      <c r="P237" s="179">
        <f>O237*H237</f>
        <v>0</v>
      </c>
      <c r="Q237" s="179">
        <v>0</v>
      </c>
      <c r="R237" s="179">
        <f>Q237*H237</f>
        <v>0</v>
      </c>
      <c r="S237" s="179">
        <v>0</v>
      </c>
      <c r="T237" s="180">
        <f>S237*H237</f>
        <v>0</v>
      </c>
      <c r="U237" s="64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40" t="s">
        <v>182</v>
      </c>
      <c r="AS237" s="19"/>
      <c r="AT237" s="140" t="s">
        <v>166</v>
      </c>
      <c r="AU237" s="140" t="s">
        <v>178</v>
      </c>
      <c r="AV237" s="19"/>
      <c r="AW237" s="19"/>
      <c r="AX237" s="19"/>
      <c r="AY237" s="140" t="s">
        <v>163</v>
      </c>
      <c r="AZ237" s="19"/>
      <c r="BA237" s="19"/>
      <c r="BB237" s="19"/>
      <c r="BC237" s="19"/>
      <c r="BD237" s="19"/>
      <c r="BE237" s="181">
        <f>IF(N237="základní",J237,0)</f>
        <v>0</v>
      </c>
      <c r="BF237" s="181">
        <f>IF(N237="snížená",J237,0)</f>
        <v>0</v>
      </c>
      <c r="BG237" s="181">
        <f>IF(N237="zákl. přenesená",J237,0)</f>
        <v>0</v>
      </c>
      <c r="BH237" s="181">
        <f>IF(N237="sníž. přenesená",J237,0)</f>
        <v>0</v>
      </c>
      <c r="BI237" s="181">
        <f>IF(N237="nulová",J237,0)</f>
        <v>0</v>
      </c>
      <c r="BJ237" s="140" t="s">
        <v>81</v>
      </c>
      <c r="BK237" s="181">
        <f>ROUND(I237*H237,2)</f>
        <v>0</v>
      </c>
      <c r="BL237" s="140" t="s">
        <v>182</v>
      </c>
      <c r="BM237" s="140" t="s">
        <v>1591</v>
      </c>
      <c r="BN237" s="19"/>
      <c r="BO237" s="19"/>
      <c r="BP237" s="19"/>
      <c r="BQ237" s="19"/>
      <c r="BR237" s="21"/>
    </row>
    <row r="238" spans="1:70" ht="13.15" customHeight="1" x14ac:dyDescent="0.35">
      <c r="A238" s="22"/>
      <c r="B238" s="26"/>
      <c r="C238" s="62"/>
      <c r="D238" s="205" t="s">
        <v>280</v>
      </c>
      <c r="E238" s="62"/>
      <c r="F238" s="220" t="s">
        <v>1592</v>
      </c>
      <c r="G238" s="62"/>
      <c r="H238" s="221">
        <v>0.99</v>
      </c>
      <c r="I238" s="118"/>
      <c r="J238" s="62"/>
      <c r="K238" s="119"/>
      <c r="L238" s="61"/>
      <c r="M238" s="75"/>
      <c r="N238" s="19"/>
      <c r="O238" s="19"/>
      <c r="P238" s="19"/>
      <c r="Q238" s="19"/>
      <c r="R238" s="19"/>
      <c r="S238" s="19"/>
      <c r="T238" s="65"/>
      <c r="U238" s="64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212" t="s">
        <v>280</v>
      </c>
      <c r="AU238" s="212" t="s">
        <v>178</v>
      </c>
      <c r="AV238" s="55" t="s">
        <v>83</v>
      </c>
      <c r="AW238" s="55" t="s">
        <v>12</v>
      </c>
      <c r="AX238" s="55" t="s">
        <v>81</v>
      </c>
      <c r="AY238" s="212" t="s">
        <v>163</v>
      </c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21"/>
    </row>
    <row r="239" spans="1:70" ht="22.35" customHeight="1" x14ac:dyDescent="0.3">
      <c r="A239" s="22"/>
      <c r="B239" s="26"/>
      <c r="C239" s="59"/>
      <c r="D239" s="166" t="s">
        <v>72</v>
      </c>
      <c r="E239" s="167" t="s">
        <v>178</v>
      </c>
      <c r="F239" s="167" t="s">
        <v>322</v>
      </c>
      <c r="G239" s="59"/>
      <c r="H239" s="59"/>
      <c r="I239" s="116"/>
      <c r="J239" s="168">
        <f>BK239</f>
        <v>0</v>
      </c>
      <c r="K239" s="117"/>
      <c r="L239" s="61"/>
      <c r="M239" s="169"/>
      <c r="N239" s="19"/>
      <c r="O239" s="19"/>
      <c r="P239" s="162">
        <f>SUM(P240:P247)</f>
        <v>0</v>
      </c>
      <c r="Q239" s="19"/>
      <c r="R239" s="162">
        <f>SUM(R240:R247)</f>
        <v>2.48169</v>
      </c>
      <c r="S239" s="19"/>
      <c r="T239" s="163">
        <f>SUM(T240:T247)</f>
        <v>0</v>
      </c>
      <c r="U239" s="64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59" t="s">
        <v>81</v>
      </c>
      <c r="AS239" s="19"/>
      <c r="AT239" s="164" t="s">
        <v>72</v>
      </c>
      <c r="AU239" s="164" t="s">
        <v>83</v>
      </c>
      <c r="AV239" s="19"/>
      <c r="AW239" s="19"/>
      <c r="AX239" s="19"/>
      <c r="AY239" s="159" t="s">
        <v>163</v>
      </c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65">
        <f>SUM(BK240:BK247)</f>
        <v>0</v>
      </c>
      <c r="BL239" s="19"/>
      <c r="BM239" s="19"/>
      <c r="BN239" s="19"/>
      <c r="BO239" s="19"/>
      <c r="BP239" s="19"/>
      <c r="BQ239" s="19"/>
      <c r="BR239" s="21"/>
    </row>
    <row r="240" spans="1:70" ht="25.5" customHeight="1" x14ac:dyDescent="0.3">
      <c r="A240" s="22"/>
      <c r="B240" s="61"/>
      <c r="C240" s="170" t="s">
        <v>421</v>
      </c>
      <c r="D240" s="170" t="s">
        <v>166</v>
      </c>
      <c r="E240" s="171" t="s">
        <v>1500</v>
      </c>
      <c r="F240" s="171" t="s">
        <v>1501</v>
      </c>
      <c r="G240" s="172" t="s">
        <v>281</v>
      </c>
      <c r="H240" s="173">
        <v>24.6</v>
      </c>
      <c r="I240" s="174"/>
      <c r="J240" s="175">
        <f>ROUND(I240*H240,2)</f>
        <v>0</v>
      </c>
      <c r="K240" s="176" t="s">
        <v>270</v>
      </c>
      <c r="L240" s="61"/>
      <c r="M240" s="177"/>
      <c r="N240" s="178" t="s">
        <v>44</v>
      </c>
      <c r="O240" s="19"/>
      <c r="P240" s="179">
        <f>O240*H240</f>
        <v>0</v>
      </c>
      <c r="Q240" s="179">
        <v>0</v>
      </c>
      <c r="R240" s="179">
        <f>Q240*H240</f>
        <v>0</v>
      </c>
      <c r="S240" s="179">
        <v>0</v>
      </c>
      <c r="T240" s="180">
        <f>S240*H240</f>
        <v>0</v>
      </c>
      <c r="U240" s="64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40" t="s">
        <v>182</v>
      </c>
      <c r="AS240" s="19"/>
      <c r="AT240" s="140" t="s">
        <v>166</v>
      </c>
      <c r="AU240" s="140" t="s">
        <v>178</v>
      </c>
      <c r="AV240" s="19"/>
      <c r="AW240" s="19"/>
      <c r="AX240" s="19"/>
      <c r="AY240" s="140" t="s">
        <v>163</v>
      </c>
      <c r="AZ240" s="19"/>
      <c r="BA240" s="19"/>
      <c r="BB240" s="19"/>
      <c r="BC240" s="19"/>
      <c r="BD240" s="19"/>
      <c r="BE240" s="181">
        <f>IF(N240="základní",J240,0)</f>
        <v>0</v>
      </c>
      <c r="BF240" s="181">
        <f>IF(N240="snížená",J240,0)</f>
        <v>0</v>
      </c>
      <c r="BG240" s="181">
        <f>IF(N240="zákl. přenesená",J240,0)</f>
        <v>0</v>
      </c>
      <c r="BH240" s="181">
        <f>IF(N240="sníž. přenesená",J240,0)</f>
        <v>0</v>
      </c>
      <c r="BI240" s="181">
        <f>IF(N240="nulová",J240,0)</f>
        <v>0</v>
      </c>
      <c r="BJ240" s="140" t="s">
        <v>81</v>
      </c>
      <c r="BK240" s="181">
        <f>ROUND(I240*H240,2)</f>
        <v>0</v>
      </c>
      <c r="BL240" s="140" t="s">
        <v>182</v>
      </c>
      <c r="BM240" s="140" t="s">
        <v>1593</v>
      </c>
      <c r="BN240" s="19"/>
      <c r="BO240" s="19"/>
      <c r="BP240" s="19"/>
      <c r="BQ240" s="19"/>
      <c r="BR240" s="21"/>
    </row>
    <row r="241" spans="1:70" ht="16.5" customHeight="1" x14ac:dyDescent="0.3">
      <c r="A241" s="22"/>
      <c r="B241" s="61"/>
      <c r="C241" s="195" t="s">
        <v>523</v>
      </c>
      <c r="D241" s="195" t="s">
        <v>271</v>
      </c>
      <c r="E241" s="196" t="s">
        <v>1146</v>
      </c>
      <c r="F241" s="196" t="s">
        <v>1503</v>
      </c>
      <c r="G241" s="197" t="s">
        <v>269</v>
      </c>
      <c r="H241" s="198">
        <v>37.1</v>
      </c>
      <c r="I241" s="199"/>
      <c r="J241" s="200">
        <f>ROUND(I241*H241,2)</f>
        <v>0</v>
      </c>
      <c r="K241" s="225"/>
      <c r="L241" s="202"/>
      <c r="M241" s="203"/>
      <c r="N241" s="204" t="s">
        <v>44</v>
      </c>
      <c r="O241" s="19"/>
      <c r="P241" s="179">
        <f>O241*H241</f>
        <v>0</v>
      </c>
      <c r="Q241" s="179">
        <v>8.5000000000000006E-3</v>
      </c>
      <c r="R241" s="179">
        <f>Q241*H241</f>
        <v>0.31535000000000002</v>
      </c>
      <c r="S241" s="179">
        <v>0</v>
      </c>
      <c r="T241" s="180">
        <f>S241*H241</f>
        <v>0</v>
      </c>
      <c r="U241" s="64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40" t="s">
        <v>197</v>
      </c>
      <c r="AS241" s="19"/>
      <c r="AT241" s="140" t="s">
        <v>271</v>
      </c>
      <c r="AU241" s="140" t="s">
        <v>178</v>
      </c>
      <c r="AV241" s="19"/>
      <c r="AW241" s="19"/>
      <c r="AX241" s="19"/>
      <c r="AY241" s="140" t="s">
        <v>163</v>
      </c>
      <c r="AZ241" s="19"/>
      <c r="BA241" s="19"/>
      <c r="BB241" s="19"/>
      <c r="BC241" s="19"/>
      <c r="BD241" s="19"/>
      <c r="BE241" s="181">
        <f>IF(N241="základní",J241,0)</f>
        <v>0</v>
      </c>
      <c r="BF241" s="181">
        <f>IF(N241="snížená",J241,0)</f>
        <v>0</v>
      </c>
      <c r="BG241" s="181">
        <f>IF(N241="zákl. přenesená",J241,0)</f>
        <v>0</v>
      </c>
      <c r="BH241" s="181">
        <f>IF(N241="sníž. přenesená",J241,0)</f>
        <v>0</v>
      </c>
      <c r="BI241" s="181">
        <f>IF(N241="nulová",J241,0)</f>
        <v>0</v>
      </c>
      <c r="BJ241" s="140" t="s">
        <v>81</v>
      </c>
      <c r="BK241" s="181">
        <f>ROUND(I241*H241,2)</f>
        <v>0</v>
      </c>
      <c r="BL241" s="140" t="s">
        <v>182</v>
      </c>
      <c r="BM241" s="140" t="s">
        <v>1594</v>
      </c>
      <c r="BN241" s="19"/>
      <c r="BO241" s="19"/>
      <c r="BP241" s="19"/>
      <c r="BQ241" s="19"/>
      <c r="BR241" s="21"/>
    </row>
    <row r="242" spans="1:70" ht="121.5" customHeight="1" x14ac:dyDescent="0.35">
      <c r="A242" s="22"/>
      <c r="B242" s="26"/>
      <c r="C242" s="144"/>
      <c r="D242" s="207" t="s">
        <v>273</v>
      </c>
      <c r="E242" s="144"/>
      <c r="F242" s="208" t="s">
        <v>2625</v>
      </c>
      <c r="G242" s="144"/>
      <c r="H242" s="144"/>
      <c r="I242" s="145"/>
      <c r="J242" s="144"/>
      <c r="K242" s="184"/>
      <c r="L242" s="61"/>
      <c r="M242" s="185"/>
      <c r="N242" s="19"/>
      <c r="O242" s="19"/>
      <c r="P242" s="19"/>
      <c r="Q242" s="19"/>
      <c r="R242" s="19"/>
      <c r="S242" s="19"/>
      <c r="T242" s="65"/>
      <c r="U242" s="64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40" t="s">
        <v>273</v>
      </c>
      <c r="AU242" s="140" t="s">
        <v>178</v>
      </c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21"/>
    </row>
    <row r="243" spans="1:70" ht="38.25" customHeight="1" x14ac:dyDescent="0.3">
      <c r="A243" s="22"/>
      <c r="B243" s="61"/>
      <c r="C243" s="170" t="s">
        <v>524</v>
      </c>
      <c r="D243" s="170" t="s">
        <v>166</v>
      </c>
      <c r="E243" s="171" t="s">
        <v>1505</v>
      </c>
      <c r="F243" s="171" t="s">
        <v>1506</v>
      </c>
      <c r="G243" s="172" t="s">
        <v>344</v>
      </c>
      <c r="H243" s="173">
        <v>12</v>
      </c>
      <c r="I243" s="174"/>
      <c r="J243" s="175">
        <f>ROUND(I243*H243,2)</f>
        <v>0</v>
      </c>
      <c r="K243" s="176" t="s">
        <v>270</v>
      </c>
      <c r="L243" s="61"/>
      <c r="M243" s="177"/>
      <c r="N243" s="178" t="s">
        <v>44</v>
      </c>
      <c r="O243" s="19"/>
      <c r="P243" s="179">
        <f>O243*H243</f>
        <v>0</v>
      </c>
      <c r="Q243" s="179">
        <v>0.17488999999999999</v>
      </c>
      <c r="R243" s="179">
        <f>Q243*H243</f>
        <v>2.0986799999999999</v>
      </c>
      <c r="S243" s="179">
        <v>0</v>
      </c>
      <c r="T243" s="180">
        <f>S243*H243</f>
        <v>0</v>
      </c>
      <c r="U243" s="64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40" t="s">
        <v>182</v>
      </c>
      <c r="AS243" s="19"/>
      <c r="AT243" s="140" t="s">
        <v>166</v>
      </c>
      <c r="AU243" s="140" t="s">
        <v>178</v>
      </c>
      <c r="AV243" s="19"/>
      <c r="AW243" s="19"/>
      <c r="AX243" s="19"/>
      <c r="AY243" s="140" t="s">
        <v>163</v>
      </c>
      <c r="AZ243" s="19"/>
      <c r="BA243" s="19"/>
      <c r="BB243" s="19"/>
      <c r="BC243" s="19"/>
      <c r="BD243" s="19"/>
      <c r="BE243" s="181">
        <f>IF(N243="základní",J243,0)</f>
        <v>0</v>
      </c>
      <c r="BF243" s="181">
        <f>IF(N243="snížená",J243,0)</f>
        <v>0</v>
      </c>
      <c r="BG243" s="181">
        <f>IF(N243="zákl. přenesená",J243,0)</f>
        <v>0</v>
      </c>
      <c r="BH243" s="181">
        <f>IF(N243="sníž. přenesená",J243,0)</f>
        <v>0</v>
      </c>
      <c r="BI243" s="181">
        <f>IF(N243="nulová",J243,0)</f>
        <v>0</v>
      </c>
      <c r="BJ243" s="140" t="s">
        <v>81</v>
      </c>
      <c r="BK243" s="181">
        <f>ROUND(I243*H243,2)</f>
        <v>0</v>
      </c>
      <c r="BL243" s="140" t="s">
        <v>182</v>
      </c>
      <c r="BM243" s="140" t="s">
        <v>1595</v>
      </c>
      <c r="BN243" s="19"/>
      <c r="BO243" s="19"/>
      <c r="BP243" s="19"/>
      <c r="BQ243" s="19"/>
      <c r="BR243" s="21"/>
    </row>
    <row r="244" spans="1:70" ht="16.5" customHeight="1" x14ac:dyDescent="0.3">
      <c r="A244" s="22"/>
      <c r="B244" s="61"/>
      <c r="C244" s="195" t="s">
        <v>525</v>
      </c>
      <c r="D244" s="195" t="s">
        <v>271</v>
      </c>
      <c r="E244" s="196" t="s">
        <v>1161</v>
      </c>
      <c r="F244" s="196" t="s">
        <v>1596</v>
      </c>
      <c r="G244" s="197" t="s">
        <v>344</v>
      </c>
      <c r="H244" s="198">
        <v>10</v>
      </c>
      <c r="I244" s="199"/>
      <c r="J244" s="200">
        <f>ROUND(I244*H244,2)</f>
        <v>0</v>
      </c>
      <c r="K244" s="225"/>
      <c r="L244" s="202"/>
      <c r="M244" s="203"/>
      <c r="N244" s="204" t="s">
        <v>44</v>
      </c>
      <c r="O244" s="19"/>
      <c r="P244" s="179">
        <f>O244*H244</f>
        <v>0</v>
      </c>
      <c r="Q244" s="179">
        <v>5.7400000000000003E-3</v>
      </c>
      <c r="R244" s="179">
        <f>Q244*H244</f>
        <v>5.7400000000000007E-2</v>
      </c>
      <c r="S244" s="179">
        <v>0</v>
      </c>
      <c r="T244" s="180">
        <f>S244*H244</f>
        <v>0</v>
      </c>
      <c r="U244" s="64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40" t="s">
        <v>197</v>
      </c>
      <c r="AS244" s="19"/>
      <c r="AT244" s="140" t="s">
        <v>271</v>
      </c>
      <c r="AU244" s="140" t="s">
        <v>178</v>
      </c>
      <c r="AV244" s="19"/>
      <c r="AW244" s="19"/>
      <c r="AX244" s="19"/>
      <c r="AY244" s="140" t="s">
        <v>163</v>
      </c>
      <c r="AZ244" s="19"/>
      <c r="BA244" s="19"/>
      <c r="BB244" s="19"/>
      <c r="BC244" s="19"/>
      <c r="BD244" s="19"/>
      <c r="BE244" s="181">
        <f>IF(N244="základní",J244,0)</f>
        <v>0</v>
      </c>
      <c r="BF244" s="181">
        <f>IF(N244="snížená",J244,0)</f>
        <v>0</v>
      </c>
      <c r="BG244" s="181">
        <f>IF(N244="zákl. přenesená",J244,0)</f>
        <v>0</v>
      </c>
      <c r="BH244" s="181">
        <f>IF(N244="sníž. přenesená",J244,0)</f>
        <v>0</v>
      </c>
      <c r="BI244" s="181">
        <f>IF(N244="nulová",J244,0)</f>
        <v>0</v>
      </c>
      <c r="BJ244" s="140" t="s">
        <v>81</v>
      </c>
      <c r="BK244" s="181">
        <f>ROUND(I244*H244,2)</f>
        <v>0</v>
      </c>
      <c r="BL244" s="140" t="s">
        <v>182</v>
      </c>
      <c r="BM244" s="140" t="s">
        <v>1597</v>
      </c>
      <c r="BN244" s="19"/>
      <c r="BO244" s="19"/>
      <c r="BP244" s="19"/>
      <c r="BQ244" s="19"/>
      <c r="BR244" s="21"/>
    </row>
    <row r="245" spans="1:70" ht="81" customHeight="1" x14ac:dyDescent="0.35">
      <c r="A245" s="22"/>
      <c r="B245" s="26"/>
      <c r="C245" s="144"/>
      <c r="D245" s="207" t="s">
        <v>273</v>
      </c>
      <c r="E245" s="144"/>
      <c r="F245" s="208" t="s">
        <v>2624</v>
      </c>
      <c r="G245" s="144"/>
      <c r="H245" s="144"/>
      <c r="I245" s="145"/>
      <c r="J245" s="144"/>
      <c r="K245" s="184"/>
      <c r="L245" s="61"/>
      <c r="M245" s="185"/>
      <c r="N245" s="19"/>
      <c r="O245" s="19"/>
      <c r="P245" s="19"/>
      <c r="Q245" s="19"/>
      <c r="R245" s="19"/>
      <c r="S245" s="19"/>
      <c r="T245" s="65"/>
      <c r="U245" s="64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40" t="s">
        <v>273</v>
      </c>
      <c r="AU245" s="140" t="s">
        <v>178</v>
      </c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21"/>
    </row>
    <row r="246" spans="1:70" ht="16.5" customHeight="1" x14ac:dyDescent="0.3">
      <c r="A246" s="22"/>
      <c r="B246" s="61"/>
      <c r="C246" s="195" t="s">
        <v>526</v>
      </c>
      <c r="D246" s="195" t="s">
        <v>271</v>
      </c>
      <c r="E246" s="196" t="s">
        <v>1167</v>
      </c>
      <c r="F246" s="196" t="s">
        <v>1598</v>
      </c>
      <c r="G246" s="197" t="s">
        <v>344</v>
      </c>
      <c r="H246" s="198">
        <v>2</v>
      </c>
      <c r="I246" s="199"/>
      <c r="J246" s="200">
        <f>ROUND(I246*H246,2)</f>
        <v>0</v>
      </c>
      <c r="K246" s="225"/>
      <c r="L246" s="202"/>
      <c r="M246" s="203"/>
      <c r="N246" s="204" t="s">
        <v>44</v>
      </c>
      <c r="O246" s="19"/>
      <c r="P246" s="179">
        <f>O246*H246</f>
        <v>0</v>
      </c>
      <c r="Q246" s="179">
        <v>5.13E-3</v>
      </c>
      <c r="R246" s="179">
        <f>Q246*H246</f>
        <v>1.026E-2</v>
      </c>
      <c r="S246" s="179">
        <v>0</v>
      </c>
      <c r="T246" s="180">
        <f>S246*H246</f>
        <v>0</v>
      </c>
      <c r="U246" s="64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40" t="s">
        <v>197</v>
      </c>
      <c r="AS246" s="19"/>
      <c r="AT246" s="140" t="s">
        <v>271</v>
      </c>
      <c r="AU246" s="140" t="s">
        <v>178</v>
      </c>
      <c r="AV246" s="19"/>
      <c r="AW246" s="19"/>
      <c r="AX246" s="19"/>
      <c r="AY246" s="140" t="s">
        <v>163</v>
      </c>
      <c r="AZ246" s="19"/>
      <c r="BA246" s="19"/>
      <c r="BB246" s="19"/>
      <c r="BC246" s="19"/>
      <c r="BD246" s="19"/>
      <c r="BE246" s="181">
        <f>IF(N246="základní",J246,0)</f>
        <v>0</v>
      </c>
      <c r="BF246" s="181">
        <f>IF(N246="snížená",J246,0)</f>
        <v>0</v>
      </c>
      <c r="BG246" s="181">
        <f>IF(N246="zákl. přenesená",J246,0)</f>
        <v>0</v>
      </c>
      <c r="BH246" s="181">
        <f>IF(N246="sníž. přenesená",J246,0)</f>
        <v>0</v>
      </c>
      <c r="BI246" s="181">
        <f>IF(N246="nulová",J246,0)</f>
        <v>0</v>
      </c>
      <c r="BJ246" s="140" t="s">
        <v>81</v>
      </c>
      <c r="BK246" s="181">
        <f>ROUND(I246*H246,2)</f>
        <v>0</v>
      </c>
      <c r="BL246" s="140" t="s">
        <v>182</v>
      </c>
      <c r="BM246" s="140" t="s">
        <v>1599</v>
      </c>
      <c r="BN246" s="19"/>
      <c r="BO246" s="19"/>
      <c r="BP246" s="19"/>
      <c r="BQ246" s="19"/>
      <c r="BR246" s="21"/>
    </row>
    <row r="247" spans="1:70" ht="67.5" customHeight="1" x14ac:dyDescent="0.35">
      <c r="A247" s="22"/>
      <c r="B247" s="26"/>
      <c r="C247" s="62"/>
      <c r="D247" s="205" t="s">
        <v>273</v>
      </c>
      <c r="E247" s="62"/>
      <c r="F247" s="206" t="s">
        <v>2626</v>
      </c>
      <c r="G247" s="62"/>
      <c r="H247" s="62"/>
      <c r="I247" s="118"/>
      <c r="J247" s="62"/>
      <c r="K247" s="119"/>
      <c r="L247" s="61"/>
      <c r="M247" s="75"/>
      <c r="N247" s="19"/>
      <c r="O247" s="19"/>
      <c r="P247" s="19"/>
      <c r="Q247" s="19"/>
      <c r="R247" s="19"/>
      <c r="S247" s="19"/>
      <c r="T247" s="65"/>
      <c r="U247" s="64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40" t="s">
        <v>273</v>
      </c>
      <c r="AU247" s="140" t="s">
        <v>178</v>
      </c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21"/>
    </row>
    <row r="248" spans="1:70" ht="22.35" customHeight="1" x14ac:dyDescent="0.3">
      <c r="A248" s="22"/>
      <c r="B248" s="26"/>
      <c r="C248" s="59"/>
      <c r="D248" s="166" t="s">
        <v>72</v>
      </c>
      <c r="E248" s="167" t="s">
        <v>346</v>
      </c>
      <c r="F248" s="167" t="s">
        <v>347</v>
      </c>
      <c r="G248" s="59"/>
      <c r="H248" s="59"/>
      <c r="I248" s="116"/>
      <c r="J248" s="168">
        <f>BK248</f>
        <v>0</v>
      </c>
      <c r="K248" s="117"/>
      <c r="L248" s="61"/>
      <c r="M248" s="169"/>
      <c r="N248" s="19"/>
      <c r="O248" s="19"/>
      <c r="P248" s="162">
        <f>P249</f>
        <v>0</v>
      </c>
      <c r="Q248" s="19"/>
      <c r="R248" s="162">
        <f>R249</f>
        <v>0</v>
      </c>
      <c r="S248" s="19"/>
      <c r="T248" s="163">
        <f>T249</f>
        <v>0</v>
      </c>
      <c r="U248" s="64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59" t="s">
        <v>81</v>
      </c>
      <c r="AS248" s="19"/>
      <c r="AT248" s="164" t="s">
        <v>72</v>
      </c>
      <c r="AU248" s="164" t="s">
        <v>83</v>
      </c>
      <c r="AV248" s="19"/>
      <c r="AW248" s="19"/>
      <c r="AX248" s="19"/>
      <c r="AY248" s="159" t="s">
        <v>163</v>
      </c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65">
        <f>BK249</f>
        <v>0</v>
      </c>
      <c r="BL248" s="19"/>
      <c r="BM248" s="19"/>
      <c r="BN248" s="19"/>
      <c r="BO248" s="19"/>
      <c r="BP248" s="19"/>
      <c r="BQ248" s="19"/>
      <c r="BR248" s="21"/>
    </row>
    <row r="249" spans="1:70" ht="38.25" customHeight="1" x14ac:dyDescent="0.3">
      <c r="A249" s="22"/>
      <c r="B249" s="61"/>
      <c r="C249" s="170" t="s">
        <v>857</v>
      </c>
      <c r="D249" s="170" t="s">
        <v>166</v>
      </c>
      <c r="E249" s="171" t="s">
        <v>1534</v>
      </c>
      <c r="F249" s="171" t="s">
        <v>1535</v>
      </c>
      <c r="G249" s="172" t="s">
        <v>272</v>
      </c>
      <c r="H249" s="173">
        <v>2.4820000000000002</v>
      </c>
      <c r="I249" s="174"/>
      <c r="J249" s="175">
        <f>ROUND(I249*H249,2)</f>
        <v>0</v>
      </c>
      <c r="K249" s="176" t="s">
        <v>270</v>
      </c>
      <c r="L249" s="61"/>
      <c r="M249" s="177"/>
      <c r="N249" s="178" t="s">
        <v>44</v>
      </c>
      <c r="O249" s="19"/>
      <c r="P249" s="179">
        <f>O249*H249</f>
        <v>0</v>
      </c>
      <c r="Q249" s="179">
        <v>0</v>
      </c>
      <c r="R249" s="179">
        <f>Q249*H249</f>
        <v>0</v>
      </c>
      <c r="S249" s="179">
        <v>0</v>
      </c>
      <c r="T249" s="180">
        <f>S249*H249</f>
        <v>0</v>
      </c>
      <c r="U249" s="64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40" t="s">
        <v>182</v>
      </c>
      <c r="AS249" s="19"/>
      <c r="AT249" s="140" t="s">
        <v>166</v>
      </c>
      <c r="AU249" s="140" t="s">
        <v>178</v>
      </c>
      <c r="AV249" s="19"/>
      <c r="AW249" s="19"/>
      <c r="AX249" s="19"/>
      <c r="AY249" s="140" t="s">
        <v>163</v>
      </c>
      <c r="AZ249" s="19"/>
      <c r="BA249" s="19"/>
      <c r="BB249" s="19"/>
      <c r="BC249" s="19"/>
      <c r="BD249" s="19"/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140" t="s">
        <v>81</v>
      </c>
      <c r="BK249" s="181">
        <f>ROUND(I249*H249,2)</f>
        <v>0</v>
      </c>
      <c r="BL249" s="140" t="s">
        <v>182</v>
      </c>
      <c r="BM249" s="140" t="s">
        <v>1600</v>
      </c>
      <c r="BN249" s="19"/>
      <c r="BO249" s="19"/>
      <c r="BP249" s="19"/>
      <c r="BQ249" s="19"/>
      <c r="BR249" s="21"/>
    </row>
    <row r="250" spans="1:70" ht="29.85" customHeight="1" x14ac:dyDescent="0.3">
      <c r="A250" s="22"/>
      <c r="B250" s="26"/>
      <c r="C250" s="62"/>
      <c r="D250" s="222" t="s">
        <v>72</v>
      </c>
      <c r="E250" s="236" t="s">
        <v>1601</v>
      </c>
      <c r="F250" s="236" t="s">
        <v>1602</v>
      </c>
      <c r="G250" s="62"/>
      <c r="H250" s="62"/>
      <c r="I250" s="118"/>
      <c r="J250" s="237">
        <f>BK250</f>
        <v>0</v>
      </c>
      <c r="K250" s="119"/>
      <c r="L250" s="61"/>
      <c r="M250" s="75"/>
      <c r="N250" s="19"/>
      <c r="O250" s="19"/>
      <c r="P250" s="162">
        <f>P251+P256</f>
        <v>0</v>
      </c>
      <c r="Q250" s="19"/>
      <c r="R250" s="162">
        <f>R251+R256</f>
        <v>60.715235890000002</v>
      </c>
      <c r="S250" s="19"/>
      <c r="T250" s="163">
        <f>T251+T256</f>
        <v>0</v>
      </c>
      <c r="U250" s="64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59" t="s">
        <v>81</v>
      </c>
      <c r="AS250" s="19"/>
      <c r="AT250" s="164" t="s">
        <v>72</v>
      </c>
      <c r="AU250" s="164" t="s">
        <v>81</v>
      </c>
      <c r="AV250" s="19"/>
      <c r="AW250" s="19"/>
      <c r="AX250" s="19"/>
      <c r="AY250" s="159" t="s">
        <v>163</v>
      </c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65">
        <f>BK251+BK256</f>
        <v>0</v>
      </c>
      <c r="BL250" s="19"/>
      <c r="BM250" s="19"/>
      <c r="BN250" s="19"/>
      <c r="BO250" s="19"/>
      <c r="BP250" s="19"/>
      <c r="BQ250" s="19"/>
      <c r="BR250" s="21"/>
    </row>
    <row r="251" spans="1:70" ht="14.85" customHeight="1" x14ac:dyDescent="0.3">
      <c r="A251" s="22"/>
      <c r="B251" s="26"/>
      <c r="C251" s="59"/>
      <c r="D251" s="166" t="s">
        <v>72</v>
      </c>
      <c r="E251" s="167" t="s">
        <v>374</v>
      </c>
      <c r="F251" s="167" t="s">
        <v>1603</v>
      </c>
      <c r="G251" s="59"/>
      <c r="H251" s="59"/>
      <c r="I251" s="116"/>
      <c r="J251" s="168">
        <f>BK251</f>
        <v>0</v>
      </c>
      <c r="K251" s="117"/>
      <c r="L251" s="61"/>
      <c r="M251" s="169"/>
      <c r="N251" s="19"/>
      <c r="O251" s="19"/>
      <c r="P251" s="162">
        <f>SUM(P252:P255)</f>
        <v>0</v>
      </c>
      <c r="Q251" s="19"/>
      <c r="R251" s="162">
        <f>SUM(R252:R255)</f>
        <v>3.3076530000000002</v>
      </c>
      <c r="S251" s="19"/>
      <c r="T251" s="163">
        <f>SUM(T252:T255)</f>
        <v>0</v>
      </c>
      <c r="U251" s="64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59" t="s">
        <v>81</v>
      </c>
      <c r="AS251" s="19"/>
      <c r="AT251" s="164" t="s">
        <v>72</v>
      </c>
      <c r="AU251" s="164" t="s">
        <v>83</v>
      </c>
      <c r="AV251" s="19"/>
      <c r="AW251" s="19"/>
      <c r="AX251" s="19"/>
      <c r="AY251" s="159" t="s">
        <v>163</v>
      </c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65">
        <f>SUM(BK252:BK255)</f>
        <v>0</v>
      </c>
      <c r="BL251" s="19"/>
      <c r="BM251" s="19"/>
      <c r="BN251" s="19"/>
      <c r="BO251" s="19"/>
      <c r="BP251" s="19"/>
      <c r="BQ251" s="19"/>
      <c r="BR251" s="21"/>
    </row>
    <row r="252" spans="1:70" ht="51" customHeight="1" x14ac:dyDescent="0.3">
      <c r="A252" s="22"/>
      <c r="B252" s="61"/>
      <c r="C252" s="170" t="s">
        <v>859</v>
      </c>
      <c r="D252" s="170" t="s">
        <v>166</v>
      </c>
      <c r="E252" s="171" t="s">
        <v>1604</v>
      </c>
      <c r="F252" s="171" t="s">
        <v>1605</v>
      </c>
      <c r="G252" s="172" t="s">
        <v>269</v>
      </c>
      <c r="H252" s="173">
        <v>17.100000000000001</v>
      </c>
      <c r="I252" s="174"/>
      <c r="J252" s="175">
        <f>ROUND(I252*H252,2)</f>
        <v>0</v>
      </c>
      <c r="K252" s="176" t="s">
        <v>270</v>
      </c>
      <c r="L252" s="61"/>
      <c r="M252" s="177"/>
      <c r="N252" s="178" t="s">
        <v>44</v>
      </c>
      <c r="O252" s="19"/>
      <c r="P252" s="179">
        <f>O252*H252</f>
        <v>0</v>
      </c>
      <c r="Q252" s="179">
        <v>8.0030000000000004E-2</v>
      </c>
      <c r="R252" s="179">
        <f>Q252*H252</f>
        <v>1.3685130000000001</v>
      </c>
      <c r="S252" s="179">
        <v>0</v>
      </c>
      <c r="T252" s="180">
        <f>S252*H252</f>
        <v>0</v>
      </c>
      <c r="U252" s="64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40" t="s">
        <v>182</v>
      </c>
      <c r="AS252" s="19"/>
      <c r="AT252" s="140" t="s">
        <v>166</v>
      </c>
      <c r="AU252" s="140" t="s">
        <v>178</v>
      </c>
      <c r="AV252" s="19"/>
      <c r="AW252" s="19"/>
      <c r="AX252" s="19"/>
      <c r="AY252" s="140" t="s">
        <v>163</v>
      </c>
      <c r="AZ252" s="19"/>
      <c r="BA252" s="19"/>
      <c r="BB252" s="19"/>
      <c r="BC252" s="19"/>
      <c r="BD252" s="19"/>
      <c r="BE252" s="181">
        <f>IF(N252="základní",J252,0)</f>
        <v>0</v>
      </c>
      <c r="BF252" s="181">
        <f>IF(N252="snížená",J252,0)</f>
        <v>0</v>
      </c>
      <c r="BG252" s="181">
        <f>IF(N252="zákl. přenesená",J252,0)</f>
        <v>0</v>
      </c>
      <c r="BH252" s="181">
        <f>IF(N252="sníž. přenesená",J252,0)</f>
        <v>0</v>
      </c>
      <c r="BI252" s="181">
        <f>IF(N252="nulová",J252,0)</f>
        <v>0</v>
      </c>
      <c r="BJ252" s="140" t="s">
        <v>81</v>
      </c>
      <c r="BK252" s="181">
        <f>ROUND(I252*H252,2)</f>
        <v>0</v>
      </c>
      <c r="BL252" s="140" t="s">
        <v>182</v>
      </c>
      <c r="BM252" s="140" t="s">
        <v>1606</v>
      </c>
      <c r="BN252" s="19"/>
      <c r="BO252" s="19"/>
      <c r="BP252" s="19"/>
      <c r="BQ252" s="19"/>
      <c r="BR252" s="21"/>
    </row>
    <row r="253" spans="1:70" ht="27" customHeight="1" x14ac:dyDescent="0.35">
      <c r="A253" s="22"/>
      <c r="B253" s="26"/>
      <c r="C253" s="144"/>
      <c r="D253" s="207" t="s">
        <v>273</v>
      </c>
      <c r="E253" s="144"/>
      <c r="F253" s="208" t="s">
        <v>1607</v>
      </c>
      <c r="G253" s="144"/>
      <c r="H253" s="144"/>
      <c r="I253" s="145"/>
      <c r="J253" s="144"/>
      <c r="K253" s="184"/>
      <c r="L253" s="61"/>
      <c r="M253" s="185"/>
      <c r="N253" s="19"/>
      <c r="O253" s="19"/>
      <c r="P253" s="19"/>
      <c r="Q253" s="19"/>
      <c r="R253" s="19"/>
      <c r="S253" s="19"/>
      <c r="T253" s="65"/>
      <c r="U253" s="64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40" t="s">
        <v>273</v>
      </c>
      <c r="AU253" s="140" t="s">
        <v>178</v>
      </c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21"/>
    </row>
    <row r="254" spans="1:70" ht="16.5" customHeight="1" x14ac:dyDescent="0.3">
      <c r="A254" s="22"/>
      <c r="B254" s="61"/>
      <c r="C254" s="195" t="s">
        <v>863</v>
      </c>
      <c r="D254" s="195" t="s">
        <v>271</v>
      </c>
      <c r="E254" s="196" t="s">
        <v>1608</v>
      </c>
      <c r="F254" s="196" t="s">
        <v>1609</v>
      </c>
      <c r="G254" s="197" t="s">
        <v>344</v>
      </c>
      <c r="H254" s="198">
        <v>71.819999999999993</v>
      </c>
      <c r="I254" s="199"/>
      <c r="J254" s="200">
        <f>ROUND(I254*H254,2)</f>
        <v>0</v>
      </c>
      <c r="K254" s="225"/>
      <c r="L254" s="202"/>
      <c r="M254" s="203"/>
      <c r="N254" s="204" t="s">
        <v>44</v>
      </c>
      <c r="O254" s="19"/>
      <c r="P254" s="179">
        <f>O254*H254</f>
        <v>0</v>
      </c>
      <c r="Q254" s="179">
        <v>2.7E-2</v>
      </c>
      <c r="R254" s="179">
        <f>Q254*H254</f>
        <v>1.9391399999999999</v>
      </c>
      <c r="S254" s="179">
        <v>0</v>
      </c>
      <c r="T254" s="180">
        <f>S254*H254</f>
        <v>0</v>
      </c>
      <c r="U254" s="64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40" t="s">
        <v>197</v>
      </c>
      <c r="AS254" s="19"/>
      <c r="AT254" s="140" t="s">
        <v>271</v>
      </c>
      <c r="AU254" s="140" t="s">
        <v>178</v>
      </c>
      <c r="AV254" s="19"/>
      <c r="AW254" s="19"/>
      <c r="AX254" s="19"/>
      <c r="AY254" s="140" t="s">
        <v>163</v>
      </c>
      <c r="AZ254" s="19"/>
      <c r="BA254" s="19"/>
      <c r="BB254" s="19"/>
      <c r="BC254" s="19"/>
      <c r="BD254" s="19"/>
      <c r="BE254" s="181">
        <f>IF(N254="základní",J254,0)</f>
        <v>0</v>
      </c>
      <c r="BF254" s="181">
        <f>IF(N254="snížená",J254,0)</f>
        <v>0</v>
      </c>
      <c r="BG254" s="181">
        <f>IF(N254="zákl. přenesená",J254,0)</f>
        <v>0</v>
      </c>
      <c r="BH254" s="181">
        <f>IF(N254="sníž. přenesená",J254,0)</f>
        <v>0</v>
      </c>
      <c r="BI254" s="181">
        <f>IF(N254="nulová",J254,0)</f>
        <v>0</v>
      </c>
      <c r="BJ254" s="140" t="s">
        <v>81</v>
      </c>
      <c r="BK254" s="181">
        <f>ROUND(I254*H254,2)</f>
        <v>0</v>
      </c>
      <c r="BL254" s="140" t="s">
        <v>182</v>
      </c>
      <c r="BM254" s="140" t="s">
        <v>1610</v>
      </c>
      <c r="BN254" s="19"/>
      <c r="BO254" s="19"/>
      <c r="BP254" s="19"/>
      <c r="BQ254" s="19"/>
      <c r="BR254" s="21"/>
    </row>
    <row r="255" spans="1:70" ht="13.15" customHeight="1" x14ac:dyDescent="0.35">
      <c r="A255" s="22"/>
      <c r="B255" s="26"/>
      <c r="C255" s="62"/>
      <c r="D255" s="205" t="s">
        <v>280</v>
      </c>
      <c r="E255" s="62"/>
      <c r="F255" s="220" t="s">
        <v>1611</v>
      </c>
      <c r="G255" s="62"/>
      <c r="H255" s="221">
        <v>71.819999999999993</v>
      </c>
      <c r="I255" s="118"/>
      <c r="J255" s="62"/>
      <c r="K255" s="119"/>
      <c r="L255" s="61"/>
      <c r="M255" s="75"/>
      <c r="N255" s="19"/>
      <c r="O255" s="19"/>
      <c r="P255" s="19"/>
      <c r="Q255" s="19"/>
      <c r="R255" s="19"/>
      <c r="S255" s="19"/>
      <c r="T255" s="65"/>
      <c r="U255" s="64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212" t="s">
        <v>280</v>
      </c>
      <c r="AU255" s="212" t="s">
        <v>178</v>
      </c>
      <c r="AV255" s="55" t="s">
        <v>83</v>
      </c>
      <c r="AW255" s="55" t="s">
        <v>12</v>
      </c>
      <c r="AX255" s="55" t="s">
        <v>81</v>
      </c>
      <c r="AY255" s="212" t="s">
        <v>163</v>
      </c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21"/>
    </row>
    <row r="256" spans="1:70" ht="22.35" customHeight="1" x14ac:dyDescent="0.3">
      <c r="A256" s="22"/>
      <c r="B256" s="26"/>
      <c r="C256" s="59"/>
      <c r="D256" s="166" t="s">
        <v>72</v>
      </c>
      <c r="E256" s="167" t="s">
        <v>327</v>
      </c>
      <c r="F256" s="167" t="s">
        <v>328</v>
      </c>
      <c r="G256" s="59"/>
      <c r="H256" s="59"/>
      <c r="I256" s="116"/>
      <c r="J256" s="168">
        <f>BK256</f>
        <v>0</v>
      </c>
      <c r="K256" s="117"/>
      <c r="L256" s="61"/>
      <c r="M256" s="169"/>
      <c r="N256" s="19"/>
      <c r="O256" s="19"/>
      <c r="P256" s="162">
        <f>SUM(P257:P272)</f>
        <v>0</v>
      </c>
      <c r="Q256" s="19"/>
      <c r="R256" s="162">
        <f>SUM(R257:R272)</f>
        <v>57.40758289</v>
      </c>
      <c r="S256" s="19"/>
      <c r="T256" s="163">
        <f>SUM(T257:T272)</f>
        <v>0</v>
      </c>
      <c r="U256" s="64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59" t="s">
        <v>81</v>
      </c>
      <c r="AS256" s="19"/>
      <c r="AT256" s="164" t="s">
        <v>72</v>
      </c>
      <c r="AU256" s="164" t="s">
        <v>83</v>
      </c>
      <c r="AV256" s="19"/>
      <c r="AW256" s="19"/>
      <c r="AX256" s="19"/>
      <c r="AY256" s="159" t="s">
        <v>163</v>
      </c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65">
        <f>SUM(BK257:BK272)</f>
        <v>0</v>
      </c>
      <c r="BL256" s="19"/>
      <c r="BM256" s="19"/>
      <c r="BN256" s="19"/>
      <c r="BO256" s="19"/>
      <c r="BP256" s="19"/>
      <c r="BQ256" s="19"/>
      <c r="BR256" s="21"/>
    </row>
    <row r="257" spans="1:70" ht="25.5" customHeight="1" x14ac:dyDescent="0.3">
      <c r="A257" s="22"/>
      <c r="B257" s="61"/>
      <c r="C257" s="170" t="s">
        <v>867</v>
      </c>
      <c r="D257" s="170" t="s">
        <v>166</v>
      </c>
      <c r="E257" s="171" t="s">
        <v>1612</v>
      </c>
      <c r="F257" s="171" t="s">
        <v>1613</v>
      </c>
      <c r="G257" s="172" t="s">
        <v>274</v>
      </c>
      <c r="H257" s="173">
        <v>12.606</v>
      </c>
      <c r="I257" s="174"/>
      <c r="J257" s="175">
        <f>ROUND(I257*H257,2)</f>
        <v>0</v>
      </c>
      <c r="K257" s="176" t="s">
        <v>270</v>
      </c>
      <c r="L257" s="61"/>
      <c r="M257" s="177"/>
      <c r="N257" s="178" t="s">
        <v>44</v>
      </c>
      <c r="O257" s="19"/>
      <c r="P257" s="179">
        <f>O257*H257</f>
        <v>0</v>
      </c>
      <c r="Q257" s="179">
        <v>2.16</v>
      </c>
      <c r="R257" s="179">
        <f>Q257*H257</f>
        <v>27.228960000000001</v>
      </c>
      <c r="S257" s="179">
        <v>0</v>
      </c>
      <c r="T257" s="180">
        <f>S257*H257</f>
        <v>0</v>
      </c>
      <c r="U257" s="64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40" t="s">
        <v>182</v>
      </c>
      <c r="AS257" s="19"/>
      <c r="AT257" s="140" t="s">
        <v>166</v>
      </c>
      <c r="AU257" s="140" t="s">
        <v>178</v>
      </c>
      <c r="AV257" s="19"/>
      <c r="AW257" s="19"/>
      <c r="AX257" s="19"/>
      <c r="AY257" s="140" t="s">
        <v>163</v>
      </c>
      <c r="AZ257" s="19"/>
      <c r="BA257" s="19"/>
      <c r="BB257" s="19"/>
      <c r="BC257" s="19"/>
      <c r="BD257" s="19"/>
      <c r="BE257" s="181">
        <f>IF(N257="základní",J257,0)</f>
        <v>0</v>
      </c>
      <c r="BF257" s="181">
        <f>IF(N257="snížená",J257,0)</f>
        <v>0</v>
      </c>
      <c r="BG257" s="181">
        <f>IF(N257="zákl. přenesená",J257,0)</f>
        <v>0</v>
      </c>
      <c r="BH257" s="181">
        <f>IF(N257="sníž. přenesená",J257,0)</f>
        <v>0</v>
      </c>
      <c r="BI257" s="181">
        <f>IF(N257="nulová",J257,0)</f>
        <v>0</v>
      </c>
      <c r="BJ257" s="140" t="s">
        <v>81</v>
      </c>
      <c r="BK257" s="181">
        <f>ROUND(I257*H257,2)</f>
        <v>0</v>
      </c>
      <c r="BL257" s="140" t="s">
        <v>182</v>
      </c>
      <c r="BM257" s="140" t="s">
        <v>1614</v>
      </c>
      <c r="BN257" s="19"/>
      <c r="BO257" s="19"/>
      <c r="BP257" s="19"/>
      <c r="BQ257" s="19"/>
      <c r="BR257" s="21"/>
    </row>
    <row r="258" spans="1:70" ht="40.5" customHeight="1" x14ac:dyDescent="0.35">
      <c r="A258" s="22"/>
      <c r="B258" s="26"/>
      <c r="C258" s="62"/>
      <c r="D258" s="205" t="s">
        <v>273</v>
      </c>
      <c r="E258" s="62"/>
      <c r="F258" s="206" t="s">
        <v>1615</v>
      </c>
      <c r="G258" s="62"/>
      <c r="H258" s="62"/>
      <c r="I258" s="118"/>
      <c r="J258" s="62"/>
      <c r="K258" s="119"/>
      <c r="L258" s="61"/>
      <c r="M258" s="75"/>
      <c r="N258" s="19"/>
      <c r="O258" s="19"/>
      <c r="P258" s="19"/>
      <c r="Q258" s="19"/>
      <c r="R258" s="19"/>
      <c r="S258" s="19"/>
      <c r="T258" s="65"/>
      <c r="U258" s="64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40" t="s">
        <v>273</v>
      </c>
      <c r="AU258" s="140" t="s">
        <v>178</v>
      </c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21"/>
    </row>
    <row r="259" spans="1:70" ht="13.15" customHeight="1" x14ac:dyDescent="0.35">
      <c r="A259" s="22"/>
      <c r="B259" s="26"/>
      <c r="C259" s="59"/>
      <c r="D259" s="209" t="s">
        <v>280</v>
      </c>
      <c r="E259" s="59"/>
      <c r="F259" s="210" t="s">
        <v>1616</v>
      </c>
      <c r="G259" s="59"/>
      <c r="H259" s="211">
        <v>12.606</v>
      </c>
      <c r="I259" s="116"/>
      <c r="J259" s="59"/>
      <c r="K259" s="117"/>
      <c r="L259" s="61"/>
      <c r="M259" s="169"/>
      <c r="N259" s="19"/>
      <c r="O259" s="19"/>
      <c r="P259" s="19"/>
      <c r="Q259" s="19"/>
      <c r="R259" s="19"/>
      <c r="S259" s="19"/>
      <c r="T259" s="65"/>
      <c r="U259" s="64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212" t="s">
        <v>280</v>
      </c>
      <c r="AU259" s="212" t="s">
        <v>178</v>
      </c>
      <c r="AV259" s="55" t="s">
        <v>83</v>
      </c>
      <c r="AW259" s="55" t="s">
        <v>12</v>
      </c>
      <c r="AX259" s="55" t="s">
        <v>81</v>
      </c>
      <c r="AY259" s="212" t="s">
        <v>163</v>
      </c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21"/>
    </row>
    <row r="260" spans="1:70" ht="25.5" customHeight="1" x14ac:dyDescent="0.3">
      <c r="A260" s="22"/>
      <c r="B260" s="61"/>
      <c r="C260" s="170" t="s">
        <v>871</v>
      </c>
      <c r="D260" s="170" t="s">
        <v>166</v>
      </c>
      <c r="E260" s="171" t="s">
        <v>1617</v>
      </c>
      <c r="F260" s="171" t="s">
        <v>1618</v>
      </c>
      <c r="G260" s="172" t="s">
        <v>274</v>
      </c>
      <c r="H260" s="173">
        <v>3.008</v>
      </c>
      <c r="I260" s="174"/>
      <c r="J260" s="175">
        <f>ROUND(I260*H260,2)</f>
        <v>0</v>
      </c>
      <c r="K260" s="176" t="s">
        <v>270</v>
      </c>
      <c r="L260" s="61"/>
      <c r="M260" s="177"/>
      <c r="N260" s="178" t="s">
        <v>44</v>
      </c>
      <c r="O260" s="19"/>
      <c r="P260" s="179">
        <f>O260*H260</f>
        <v>0</v>
      </c>
      <c r="Q260" s="179">
        <v>2.16</v>
      </c>
      <c r="R260" s="179">
        <f>Q260*H260</f>
        <v>6.4972800000000008</v>
      </c>
      <c r="S260" s="179">
        <v>0</v>
      </c>
      <c r="T260" s="180">
        <f>S260*H260</f>
        <v>0</v>
      </c>
      <c r="U260" s="64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40" t="s">
        <v>182</v>
      </c>
      <c r="AS260" s="19"/>
      <c r="AT260" s="140" t="s">
        <v>166</v>
      </c>
      <c r="AU260" s="140" t="s">
        <v>178</v>
      </c>
      <c r="AV260" s="19"/>
      <c r="AW260" s="19"/>
      <c r="AX260" s="19"/>
      <c r="AY260" s="140" t="s">
        <v>163</v>
      </c>
      <c r="AZ260" s="19"/>
      <c r="BA260" s="19"/>
      <c r="BB260" s="19"/>
      <c r="BC260" s="19"/>
      <c r="BD260" s="19"/>
      <c r="BE260" s="181">
        <f>IF(N260="základní",J260,0)</f>
        <v>0</v>
      </c>
      <c r="BF260" s="181">
        <f>IF(N260="snížená",J260,0)</f>
        <v>0</v>
      </c>
      <c r="BG260" s="181">
        <f>IF(N260="zákl. přenesená",J260,0)</f>
        <v>0</v>
      </c>
      <c r="BH260" s="181">
        <f>IF(N260="sníž. přenesená",J260,0)</f>
        <v>0</v>
      </c>
      <c r="BI260" s="181">
        <f>IF(N260="nulová",J260,0)</f>
        <v>0</v>
      </c>
      <c r="BJ260" s="140" t="s">
        <v>81</v>
      </c>
      <c r="BK260" s="181">
        <f>ROUND(I260*H260,2)</f>
        <v>0</v>
      </c>
      <c r="BL260" s="140" t="s">
        <v>182</v>
      </c>
      <c r="BM260" s="140" t="s">
        <v>1619</v>
      </c>
      <c r="BN260" s="19"/>
      <c r="BO260" s="19"/>
      <c r="BP260" s="19"/>
      <c r="BQ260" s="19"/>
      <c r="BR260" s="21"/>
    </row>
    <row r="261" spans="1:70" ht="40.5" customHeight="1" x14ac:dyDescent="0.35">
      <c r="A261" s="22"/>
      <c r="B261" s="26"/>
      <c r="C261" s="62"/>
      <c r="D261" s="205" t="s">
        <v>273</v>
      </c>
      <c r="E261" s="62"/>
      <c r="F261" s="206" t="s">
        <v>1620</v>
      </c>
      <c r="G261" s="62"/>
      <c r="H261" s="62"/>
      <c r="I261" s="118"/>
      <c r="J261" s="62"/>
      <c r="K261" s="119"/>
      <c r="L261" s="61"/>
      <c r="M261" s="75"/>
      <c r="N261" s="19"/>
      <c r="O261" s="19"/>
      <c r="P261" s="19"/>
      <c r="Q261" s="19"/>
      <c r="R261" s="19"/>
      <c r="S261" s="19"/>
      <c r="T261" s="65"/>
      <c r="U261" s="64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40" t="s">
        <v>273</v>
      </c>
      <c r="AU261" s="140" t="s">
        <v>178</v>
      </c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21"/>
    </row>
    <row r="262" spans="1:70" ht="13.15" customHeight="1" x14ac:dyDescent="0.35">
      <c r="A262" s="22"/>
      <c r="B262" s="26"/>
      <c r="C262" s="59"/>
      <c r="D262" s="209" t="s">
        <v>280</v>
      </c>
      <c r="E262" s="59"/>
      <c r="F262" s="210" t="s">
        <v>1621</v>
      </c>
      <c r="G262" s="59"/>
      <c r="H262" s="211">
        <v>3.008</v>
      </c>
      <c r="I262" s="116"/>
      <c r="J262" s="59"/>
      <c r="K262" s="117"/>
      <c r="L262" s="61"/>
      <c r="M262" s="169"/>
      <c r="N262" s="19"/>
      <c r="O262" s="19"/>
      <c r="P262" s="19"/>
      <c r="Q262" s="19"/>
      <c r="R262" s="19"/>
      <c r="S262" s="19"/>
      <c r="T262" s="65"/>
      <c r="U262" s="64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212" t="s">
        <v>280</v>
      </c>
      <c r="AU262" s="212" t="s">
        <v>178</v>
      </c>
      <c r="AV262" s="55" t="s">
        <v>83</v>
      </c>
      <c r="AW262" s="55" t="s">
        <v>12</v>
      </c>
      <c r="AX262" s="55" t="s">
        <v>81</v>
      </c>
      <c r="AY262" s="212" t="s">
        <v>163</v>
      </c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21"/>
    </row>
    <row r="263" spans="1:70" ht="25.5" customHeight="1" x14ac:dyDescent="0.3">
      <c r="A263" s="22"/>
      <c r="B263" s="61"/>
      <c r="C263" s="170" t="s">
        <v>875</v>
      </c>
      <c r="D263" s="170" t="s">
        <v>166</v>
      </c>
      <c r="E263" s="171" t="s">
        <v>1622</v>
      </c>
      <c r="F263" s="171" t="s">
        <v>1623</v>
      </c>
      <c r="G263" s="172" t="s">
        <v>274</v>
      </c>
      <c r="H263" s="173">
        <v>1.7190000000000001</v>
      </c>
      <c r="I263" s="174"/>
      <c r="J263" s="175">
        <f>ROUND(I263*H263,2)</f>
        <v>0</v>
      </c>
      <c r="K263" s="176" t="s">
        <v>270</v>
      </c>
      <c r="L263" s="61"/>
      <c r="M263" s="177"/>
      <c r="N263" s="178" t="s">
        <v>44</v>
      </c>
      <c r="O263" s="19"/>
      <c r="P263" s="179">
        <f>O263*H263</f>
        <v>0</v>
      </c>
      <c r="Q263" s="179">
        <v>1.98</v>
      </c>
      <c r="R263" s="179">
        <f>Q263*H263</f>
        <v>3.4036200000000001</v>
      </c>
      <c r="S263" s="179">
        <v>0</v>
      </c>
      <c r="T263" s="180">
        <f>S263*H263</f>
        <v>0</v>
      </c>
      <c r="U263" s="64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40" t="s">
        <v>182</v>
      </c>
      <c r="AS263" s="19"/>
      <c r="AT263" s="140" t="s">
        <v>166</v>
      </c>
      <c r="AU263" s="140" t="s">
        <v>178</v>
      </c>
      <c r="AV263" s="19"/>
      <c r="AW263" s="19"/>
      <c r="AX263" s="19"/>
      <c r="AY263" s="140" t="s">
        <v>163</v>
      </c>
      <c r="AZ263" s="19"/>
      <c r="BA263" s="19"/>
      <c r="BB263" s="19"/>
      <c r="BC263" s="19"/>
      <c r="BD263" s="19"/>
      <c r="BE263" s="181">
        <f>IF(N263="základní",J263,0)</f>
        <v>0</v>
      </c>
      <c r="BF263" s="181">
        <f>IF(N263="snížená",J263,0)</f>
        <v>0</v>
      </c>
      <c r="BG263" s="181">
        <f>IF(N263="zákl. přenesená",J263,0)</f>
        <v>0</v>
      </c>
      <c r="BH263" s="181">
        <f>IF(N263="sníž. přenesená",J263,0)</f>
        <v>0</v>
      </c>
      <c r="BI263" s="181">
        <f>IF(N263="nulová",J263,0)</f>
        <v>0</v>
      </c>
      <c r="BJ263" s="140" t="s">
        <v>81</v>
      </c>
      <c r="BK263" s="181">
        <f>ROUND(I263*H263,2)</f>
        <v>0</v>
      </c>
      <c r="BL263" s="140" t="s">
        <v>182</v>
      </c>
      <c r="BM263" s="140" t="s">
        <v>1624</v>
      </c>
      <c r="BN263" s="19"/>
      <c r="BO263" s="19"/>
      <c r="BP263" s="19"/>
      <c r="BQ263" s="19"/>
      <c r="BR263" s="21"/>
    </row>
    <row r="264" spans="1:70" ht="40.5" customHeight="1" x14ac:dyDescent="0.35">
      <c r="A264" s="22"/>
      <c r="B264" s="26"/>
      <c r="C264" s="144"/>
      <c r="D264" s="207" t="s">
        <v>273</v>
      </c>
      <c r="E264" s="144"/>
      <c r="F264" s="208" t="s">
        <v>1625</v>
      </c>
      <c r="G264" s="144"/>
      <c r="H264" s="144"/>
      <c r="I264" s="145"/>
      <c r="J264" s="144"/>
      <c r="K264" s="184"/>
      <c r="L264" s="61"/>
      <c r="M264" s="185"/>
      <c r="N264" s="19"/>
      <c r="O264" s="19"/>
      <c r="P264" s="19"/>
      <c r="Q264" s="19"/>
      <c r="R264" s="19"/>
      <c r="S264" s="19"/>
      <c r="T264" s="65"/>
      <c r="U264" s="64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40" t="s">
        <v>273</v>
      </c>
      <c r="AU264" s="140" t="s">
        <v>178</v>
      </c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21"/>
    </row>
    <row r="265" spans="1:70" ht="25.5" customHeight="1" x14ac:dyDescent="0.3">
      <c r="A265" s="22"/>
      <c r="B265" s="61"/>
      <c r="C265" s="170" t="s">
        <v>879</v>
      </c>
      <c r="D265" s="170" t="s">
        <v>166</v>
      </c>
      <c r="E265" s="171" t="s">
        <v>1626</v>
      </c>
      <c r="F265" s="171" t="s">
        <v>1627</v>
      </c>
      <c r="G265" s="172" t="s">
        <v>274</v>
      </c>
      <c r="H265" s="173">
        <v>8.0399999999999991</v>
      </c>
      <c r="I265" s="174"/>
      <c r="J265" s="175">
        <f>ROUND(I265*H265,2)</f>
        <v>0</v>
      </c>
      <c r="K265" s="194"/>
      <c r="L265" s="61"/>
      <c r="M265" s="177"/>
      <c r="N265" s="178" t="s">
        <v>44</v>
      </c>
      <c r="O265" s="19"/>
      <c r="P265" s="179">
        <f>O265*H265</f>
        <v>0</v>
      </c>
      <c r="Q265" s="179">
        <v>2.45329</v>
      </c>
      <c r="R265" s="179">
        <f>Q265*H265</f>
        <v>19.724451599999998</v>
      </c>
      <c r="S265" s="179">
        <v>0</v>
      </c>
      <c r="T265" s="180">
        <f>S265*H265</f>
        <v>0</v>
      </c>
      <c r="U265" s="64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40" t="s">
        <v>182</v>
      </c>
      <c r="AS265" s="19"/>
      <c r="AT265" s="140" t="s">
        <v>166</v>
      </c>
      <c r="AU265" s="140" t="s">
        <v>178</v>
      </c>
      <c r="AV265" s="19"/>
      <c r="AW265" s="19"/>
      <c r="AX265" s="19"/>
      <c r="AY265" s="140" t="s">
        <v>163</v>
      </c>
      <c r="AZ265" s="19"/>
      <c r="BA265" s="19"/>
      <c r="BB265" s="19"/>
      <c r="BC265" s="19"/>
      <c r="BD265" s="19"/>
      <c r="BE265" s="181">
        <f>IF(N265="základní",J265,0)</f>
        <v>0</v>
      </c>
      <c r="BF265" s="181">
        <f>IF(N265="snížená",J265,0)</f>
        <v>0</v>
      </c>
      <c r="BG265" s="181">
        <f>IF(N265="zákl. přenesená",J265,0)</f>
        <v>0</v>
      </c>
      <c r="BH265" s="181">
        <f>IF(N265="sníž. přenesená",J265,0)</f>
        <v>0</v>
      </c>
      <c r="BI265" s="181">
        <f>IF(N265="nulová",J265,0)</f>
        <v>0</v>
      </c>
      <c r="BJ265" s="140" t="s">
        <v>81</v>
      </c>
      <c r="BK265" s="181">
        <f>ROUND(I265*H265,2)</f>
        <v>0</v>
      </c>
      <c r="BL265" s="140" t="s">
        <v>182</v>
      </c>
      <c r="BM265" s="140" t="s">
        <v>1628</v>
      </c>
      <c r="BN265" s="19"/>
      <c r="BO265" s="19"/>
      <c r="BP265" s="19"/>
      <c r="BQ265" s="19"/>
      <c r="BR265" s="21"/>
    </row>
    <row r="266" spans="1:70" ht="67.5" customHeight="1" x14ac:dyDescent="0.35">
      <c r="A266" s="22"/>
      <c r="B266" s="26"/>
      <c r="C266" s="144"/>
      <c r="D266" s="207" t="s">
        <v>273</v>
      </c>
      <c r="E266" s="144"/>
      <c r="F266" s="208" t="s">
        <v>1629</v>
      </c>
      <c r="G266" s="144"/>
      <c r="H266" s="144"/>
      <c r="I266" s="145"/>
      <c r="J266" s="144"/>
      <c r="K266" s="184"/>
      <c r="L266" s="61"/>
      <c r="M266" s="185"/>
      <c r="N266" s="19"/>
      <c r="O266" s="19"/>
      <c r="P266" s="19"/>
      <c r="Q266" s="19"/>
      <c r="R266" s="19"/>
      <c r="S266" s="19"/>
      <c r="T266" s="65"/>
      <c r="U266" s="64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40" t="s">
        <v>273</v>
      </c>
      <c r="AU266" s="140" t="s">
        <v>178</v>
      </c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21"/>
    </row>
    <row r="267" spans="1:70" ht="38.25" customHeight="1" x14ac:dyDescent="0.3">
      <c r="A267" s="22"/>
      <c r="B267" s="61"/>
      <c r="C267" s="170" t="s">
        <v>884</v>
      </c>
      <c r="D267" s="170" t="s">
        <v>166</v>
      </c>
      <c r="E267" s="171" t="s">
        <v>318</v>
      </c>
      <c r="F267" s="171" t="s">
        <v>319</v>
      </c>
      <c r="G267" s="172" t="s">
        <v>269</v>
      </c>
      <c r="H267" s="173">
        <v>4.7300000000000004</v>
      </c>
      <c r="I267" s="174"/>
      <c r="J267" s="175">
        <f>ROUND(I267*H267,2)</f>
        <v>0</v>
      </c>
      <c r="K267" s="176" t="s">
        <v>214</v>
      </c>
      <c r="L267" s="61"/>
      <c r="M267" s="177"/>
      <c r="N267" s="178" t="s">
        <v>44</v>
      </c>
      <c r="O267" s="19"/>
      <c r="P267" s="179">
        <f>O267*H267</f>
        <v>0</v>
      </c>
      <c r="Q267" s="179">
        <v>1.0300000000000001E-3</v>
      </c>
      <c r="R267" s="179">
        <f>Q267*H267</f>
        <v>4.8719000000000011E-3</v>
      </c>
      <c r="S267" s="179">
        <v>0</v>
      </c>
      <c r="T267" s="180">
        <f>S267*H267</f>
        <v>0</v>
      </c>
      <c r="U267" s="64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40" t="s">
        <v>182</v>
      </c>
      <c r="AS267" s="19"/>
      <c r="AT267" s="140" t="s">
        <v>166</v>
      </c>
      <c r="AU267" s="140" t="s">
        <v>178</v>
      </c>
      <c r="AV267" s="19"/>
      <c r="AW267" s="19"/>
      <c r="AX267" s="19"/>
      <c r="AY267" s="140" t="s">
        <v>163</v>
      </c>
      <c r="AZ267" s="19"/>
      <c r="BA267" s="19"/>
      <c r="BB267" s="19"/>
      <c r="BC267" s="19"/>
      <c r="BD267" s="19"/>
      <c r="BE267" s="181">
        <f>IF(N267="základní",J267,0)</f>
        <v>0</v>
      </c>
      <c r="BF267" s="181">
        <f>IF(N267="snížená",J267,0)</f>
        <v>0</v>
      </c>
      <c r="BG267" s="181">
        <f>IF(N267="zákl. přenesená",J267,0)</f>
        <v>0</v>
      </c>
      <c r="BH267" s="181">
        <f>IF(N267="sníž. přenesená",J267,0)</f>
        <v>0</v>
      </c>
      <c r="BI267" s="181">
        <f>IF(N267="nulová",J267,0)</f>
        <v>0</v>
      </c>
      <c r="BJ267" s="140" t="s">
        <v>81</v>
      </c>
      <c r="BK267" s="181">
        <f>ROUND(I267*H267,2)</f>
        <v>0</v>
      </c>
      <c r="BL267" s="140" t="s">
        <v>182</v>
      </c>
      <c r="BM267" s="140" t="s">
        <v>1630</v>
      </c>
      <c r="BN267" s="19"/>
      <c r="BO267" s="19"/>
      <c r="BP267" s="19"/>
      <c r="BQ267" s="19"/>
      <c r="BR267" s="21"/>
    </row>
    <row r="268" spans="1:70" ht="27" customHeight="1" x14ac:dyDescent="0.35">
      <c r="A268" s="22"/>
      <c r="B268" s="26"/>
      <c r="C268" s="144"/>
      <c r="D268" s="207" t="s">
        <v>273</v>
      </c>
      <c r="E268" s="144"/>
      <c r="F268" s="208" t="s">
        <v>1631</v>
      </c>
      <c r="G268" s="144"/>
      <c r="H268" s="144"/>
      <c r="I268" s="145"/>
      <c r="J268" s="144"/>
      <c r="K268" s="184"/>
      <c r="L268" s="61"/>
      <c r="M268" s="185"/>
      <c r="N268" s="19"/>
      <c r="O268" s="19"/>
      <c r="P268" s="19"/>
      <c r="Q268" s="19"/>
      <c r="R268" s="19"/>
      <c r="S268" s="19"/>
      <c r="T268" s="65"/>
      <c r="U268" s="64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40" t="s">
        <v>273</v>
      </c>
      <c r="AU268" s="140" t="s">
        <v>178</v>
      </c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21"/>
    </row>
    <row r="269" spans="1:70" ht="38.25" customHeight="1" x14ac:dyDescent="0.3">
      <c r="A269" s="22"/>
      <c r="B269" s="61"/>
      <c r="C269" s="170" t="s">
        <v>888</v>
      </c>
      <c r="D269" s="170" t="s">
        <v>166</v>
      </c>
      <c r="E269" s="171" t="s">
        <v>320</v>
      </c>
      <c r="F269" s="171" t="s">
        <v>321</v>
      </c>
      <c r="G269" s="172" t="s">
        <v>269</v>
      </c>
      <c r="H269" s="173">
        <v>4.7300000000000004</v>
      </c>
      <c r="I269" s="174"/>
      <c r="J269" s="175">
        <f>ROUND(I269*H269,2)</f>
        <v>0</v>
      </c>
      <c r="K269" s="176" t="s">
        <v>214</v>
      </c>
      <c r="L269" s="61"/>
      <c r="M269" s="177"/>
      <c r="N269" s="178" t="s">
        <v>44</v>
      </c>
      <c r="O269" s="19"/>
      <c r="P269" s="179">
        <f>O269*H269</f>
        <v>0</v>
      </c>
      <c r="Q269" s="179">
        <v>0</v>
      </c>
      <c r="R269" s="179">
        <f>Q269*H269</f>
        <v>0</v>
      </c>
      <c r="S269" s="179">
        <v>0</v>
      </c>
      <c r="T269" s="180">
        <f>S269*H269</f>
        <v>0</v>
      </c>
      <c r="U269" s="64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40" t="s">
        <v>182</v>
      </c>
      <c r="AS269" s="19"/>
      <c r="AT269" s="140" t="s">
        <v>166</v>
      </c>
      <c r="AU269" s="140" t="s">
        <v>178</v>
      </c>
      <c r="AV269" s="19"/>
      <c r="AW269" s="19"/>
      <c r="AX269" s="19"/>
      <c r="AY269" s="140" t="s">
        <v>163</v>
      </c>
      <c r="AZ269" s="19"/>
      <c r="BA269" s="19"/>
      <c r="BB269" s="19"/>
      <c r="BC269" s="19"/>
      <c r="BD269" s="19"/>
      <c r="BE269" s="181">
        <f>IF(N269="základní",J269,0)</f>
        <v>0</v>
      </c>
      <c r="BF269" s="181">
        <f>IF(N269="snížená",J269,0)</f>
        <v>0</v>
      </c>
      <c r="BG269" s="181">
        <f>IF(N269="zákl. přenesená",J269,0)</f>
        <v>0</v>
      </c>
      <c r="BH269" s="181">
        <f>IF(N269="sníž. přenesená",J269,0)</f>
        <v>0</v>
      </c>
      <c r="BI269" s="181">
        <f>IF(N269="nulová",J269,0)</f>
        <v>0</v>
      </c>
      <c r="BJ269" s="140" t="s">
        <v>81</v>
      </c>
      <c r="BK269" s="181">
        <f>ROUND(I269*H269,2)</f>
        <v>0</v>
      </c>
      <c r="BL269" s="140" t="s">
        <v>182</v>
      </c>
      <c r="BM269" s="140" t="s">
        <v>1632</v>
      </c>
      <c r="BN269" s="19"/>
      <c r="BO269" s="19"/>
      <c r="BP269" s="19"/>
      <c r="BQ269" s="19"/>
      <c r="BR269" s="21"/>
    </row>
    <row r="270" spans="1:70" ht="16.5" customHeight="1" x14ac:dyDescent="0.3">
      <c r="A270" s="22"/>
      <c r="B270" s="61"/>
      <c r="C270" s="170" t="s">
        <v>894</v>
      </c>
      <c r="D270" s="170" t="s">
        <v>166</v>
      </c>
      <c r="E270" s="171" t="s">
        <v>1633</v>
      </c>
      <c r="F270" s="171" t="s">
        <v>1634</v>
      </c>
      <c r="G270" s="172" t="s">
        <v>272</v>
      </c>
      <c r="H270" s="173">
        <v>0.52100000000000002</v>
      </c>
      <c r="I270" s="174"/>
      <c r="J270" s="175">
        <f>ROUND(I270*H270,2)</f>
        <v>0</v>
      </c>
      <c r="K270" s="176" t="s">
        <v>270</v>
      </c>
      <c r="L270" s="61"/>
      <c r="M270" s="177"/>
      <c r="N270" s="178" t="s">
        <v>44</v>
      </c>
      <c r="O270" s="19"/>
      <c r="P270" s="179">
        <f>O270*H270</f>
        <v>0</v>
      </c>
      <c r="Q270" s="179">
        <v>1.0525899999999999</v>
      </c>
      <c r="R270" s="179">
        <f>Q270*H270</f>
        <v>0.54839938999999993</v>
      </c>
      <c r="S270" s="179">
        <v>0</v>
      </c>
      <c r="T270" s="180">
        <f>S270*H270</f>
        <v>0</v>
      </c>
      <c r="U270" s="64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40" t="s">
        <v>182</v>
      </c>
      <c r="AS270" s="19"/>
      <c r="AT270" s="140" t="s">
        <v>166</v>
      </c>
      <c r="AU270" s="140" t="s">
        <v>178</v>
      </c>
      <c r="AV270" s="19"/>
      <c r="AW270" s="19"/>
      <c r="AX270" s="19"/>
      <c r="AY270" s="140" t="s">
        <v>163</v>
      </c>
      <c r="AZ270" s="19"/>
      <c r="BA270" s="19"/>
      <c r="BB270" s="19"/>
      <c r="BC270" s="19"/>
      <c r="BD270" s="19"/>
      <c r="BE270" s="181">
        <f>IF(N270="základní",J270,0)</f>
        <v>0</v>
      </c>
      <c r="BF270" s="181">
        <f>IF(N270="snížená",J270,0)</f>
        <v>0</v>
      </c>
      <c r="BG270" s="181">
        <f>IF(N270="zákl. přenesená",J270,0)</f>
        <v>0</v>
      </c>
      <c r="BH270" s="181">
        <f>IF(N270="sníž. přenesená",J270,0)</f>
        <v>0</v>
      </c>
      <c r="BI270" s="181">
        <f>IF(N270="nulová",J270,0)</f>
        <v>0</v>
      </c>
      <c r="BJ270" s="140" t="s">
        <v>81</v>
      </c>
      <c r="BK270" s="181">
        <f>ROUND(I270*H270,2)</f>
        <v>0</v>
      </c>
      <c r="BL270" s="140" t="s">
        <v>182</v>
      </c>
      <c r="BM270" s="140" t="s">
        <v>1635</v>
      </c>
      <c r="BN270" s="19"/>
      <c r="BO270" s="19"/>
      <c r="BP270" s="19"/>
      <c r="BQ270" s="19"/>
      <c r="BR270" s="21"/>
    </row>
    <row r="271" spans="1:70" ht="27" customHeight="1" x14ac:dyDescent="0.35">
      <c r="A271" s="22"/>
      <c r="B271" s="26"/>
      <c r="C271" s="62"/>
      <c r="D271" s="205" t="s">
        <v>273</v>
      </c>
      <c r="E271" s="62"/>
      <c r="F271" s="206" t="s">
        <v>1631</v>
      </c>
      <c r="G271" s="62"/>
      <c r="H271" s="62"/>
      <c r="I271" s="118"/>
      <c r="J271" s="62"/>
      <c r="K271" s="119"/>
      <c r="L271" s="61"/>
      <c r="M271" s="75"/>
      <c r="N271" s="19"/>
      <c r="O271" s="19"/>
      <c r="P271" s="19"/>
      <c r="Q271" s="19"/>
      <c r="R271" s="19"/>
      <c r="S271" s="19"/>
      <c r="T271" s="65"/>
      <c r="U271" s="64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40" t="s">
        <v>273</v>
      </c>
      <c r="AU271" s="140" t="s">
        <v>178</v>
      </c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21"/>
    </row>
    <row r="272" spans="1:70" ht="13.15" customHeight="1" x14ac:dyDescent="0.35">
      <c r="A272" s="22"/>
      <c r="B272" s="26"/>
      <c r="C272" s="19"/>
      <c r="D272" s="213" t="s">
        <v>280</v>
      </c>
      <c r="E272" s="19"/>
      <c r="F272" s="214" t="s">
        <v>1636</v>
      </c>
      <c r="G272" s="19"/>
      <c r="H272" s="215">
        <v>0.52100000000000002</v>
      </c>
      <c r="I272" s="112"/>
      <c r="J272" s="19"/>
      <c r="K272" s="28"/>
      <c r="L272" s="61"/>
      <c r="M272" s="169"/>
      <c r="N272" s="59"/>
      <c r="O272" s="59"/>
      <c r="P272" s="59"/>
      <c r="Q272" s="59"/>
      <c r="R272" s="59"/>
      <c r="S272" s="59"/>
      <c r="T272" s="67"/>
      <c r="U272" s="64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212" t="s">
        <v>280</v>
      </c>
      <c r="AU272" s="212" t="s">
        <v>178</v>
      </c>
      <c r="AV272" s="55" t="s">
        <v>83</v>
      </c>
      <c r="AW272" s="55" t="s">
        <v>12</v>
      </c>
      <c r="AX272" s="55" t="s">
        <v>81</v>
      </c>
      <c r="AY272" s="212" t="s">
        <v>163</v>
      </c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21"/>
    </row>
    <row r="273" spans="1:70" ht="7.9" customHeight="1" x14ac:dyDescent="0.3">
      <c r="A273" s="101"/>
      <c r="B273" s="51"/>
      <c r="C273" s="18"/>
      <c r="D273" s="18"/>
      <c r="E273" s="18"/>
      <c r="F273" s="18"/>
      <c r="G273" s="18"/>
      <c r="H273" s="18"/>
      <c r="I273" s="110"/>
      <c r="J273" s="18"/>
      <c r="K273" s="52"/>
      <c r="L273" s="102"/>
      <c r="M273" s="192"/>
      <c r="N273" s="192"/>
      <c r="O273" s="192"/>
      <c r="P273" s="192"/>
      <c r="Q273" s="192"/>
      <c r="R273" s="192"/>
      <c r="S273" s="192"/>
      <c r="T273" s="192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3"/>
      <c r="AK273" s="103"/>
      <c r="AL273" s="103"/>
      <c r="AM273" s="103"/>
      <c r="AN273" s="103"/>
      <c r="AO273" s="103"/>
      <c r="AP273" s="103"/>
      <c r="AQ273" s="103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/>
      <c r="BH273" s="103"/>
      <c r="BI273" s="103"/>
      <c r="BJ273" s="103"/>
      <c r="BK273" s="103"/>
      <c r="BL273" s="103"/>
      <c r="BM273" s="103"/>
      <c r="BN273" s="103"/>
      <c r="BO273" s="103"/>
      <c r="BP273" s="103"/>
      <c r="BQ273" s="103"/>
      <c r="BR273" s="104"/>
    </row>
  </sheetData>
  <mergeCells count="13">
    <mergeCell ref="E101:H101"/>
    <mergeCell ref="G1:H1"/>
    <mergeCell ref="L2:V2"/>
    <mergeCell ref="E49:H49"/>
    <mergeCell ref="E51:H51"/>
    <mergeCell ref="J55:J56"/>
    <mergeCell ref="E97:H97"/>
    <mergeCell ref="E99:H99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82"/>
  <sheetViews>
    <sheetView showGridLines="0" topLeftCell="A125" workbookViewId="0">
      <selection activeCell="J180" sqref="J180"/>
    </sheetView>
  </sheetViews>
  <sheetFormatPr defaultColWidth="9.33203125" defaultRowHeight="13.5" customHeight="1" x14ac:dyDescent="0.3"/>
  <cols>
    <col min="1" max="1" width="8.33203125" style="238" customWidth="1"/>
    <col min="2" max="2" width="2" style="238" customWidth="1"/>
    <col min="3" max="4" width="4.33203125" style="238" customWidth="1"/>
    <col min="5" max="5" width="17.33203125" style="238" customWidth="1"/>
    <col min="6" max="6" width="75" style="238" customWidth="1"/>
    <col min="7" max="7" width="8.6640625" style="238" customWidth="1"/>
    <col min="8" max="8" width="11.33203125" style="238" customWidth="1"/>
    <col min="9" max="9" width="12.6640625" style="238" customWidth="1"/>
    <col min="10" max="10" width="23.5" style="238" customWidth="1"/>
    <col min="11" max="11" width="15.5" style="238" customWidth="1"/>
    <col min="12" max="18" width="9.33203125" style="238" customWidth="1"/>
    <col min="19" max="19" width="8.33203125" style="238" customWidth="1"/>
    <col min="20" max="20" width="29.6640625" style="238" customWidth="1"/>
    <col min="21" max="21" width="16.33203125" style="238" customWidth="1"/>
    <col min="22" max="22" width="12.33203125" style="238" customWidth="1"/>
    <col min="23" max="23" width="16.33203125" style="238" customWidth="1"/>
    <col min="24" max="24" width="12.33203125" style="238" customWidth="1"/>
    <col min="25" max="25" width="15" style="238" customWidth="1"/>
    <col min="26" max="26" width="11" style="238" customWidth="1"/>
    <col min="27" max="27" width="15" style="238" customWidth="1"/>
    <col min="28" max="28" width="16.33203125" style="238" customWidth="1"/>
    <col min="29" max="29" width="11" style="238" customWidth="1"/>
    <col min="30" max="30" width="15" style="238" customWidth="1"/>
    <col min="31" max="31" width="16.33203125" style="238" customWidth="1"/>
    <col min="32" max="43" width="9.33203125" style="238" customWidth="1"/>
    <col min="44" max="62" width="9.33203125" style="238" hidden="1" customWidth="1"/>
    <col min="63" max="63" width="8.5" style="238" hidden="1" customWidth="1"/>
    <col min="64" max="64" width="3" style="238" hidden="1" customWidth="1"/>
    <col min="65" max="65" width="4" style="238" hidden="1" customWidth="1"/>
    <col min="66" max="71" width="9.33203125" style="238" customWidth="1"/>
    <col min="72" max="16384" width="9.33203125" style="238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117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1638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1637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ROUND(J99,2)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ROUND(SUM(BE99:BE181),2)</f>
        <v>0</v>
      </c>
      <c r="G32" s="19"/>
      <c r="H32" s="19"/>
      <c r="I32" s="124">
        <v>0.21</v>
      </c>
      <c r="J32" s="123">
        <f>ROUND(ROUND((SUM(BE99:BE181)),2)*I32,2)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ROUND(SUM(BF99:BF181),2)</f>
        <v>0</v>
      </c>
      <c r="G33" s="19"/>
      <c r="H33" s="19"/>
      <c r="I33" s="124">
        <v>0.15</v>
      </c>
      <c r="J33" s="123">
        <f>ROUND(ROUND((SUM(BF99:BF181)),2)*I33,2)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ROUND(SUM(BG99:BG181),2)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ROUND(SUM(BH99:BH181),2)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ROUND(SUM(BI99:BI181),2)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1638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01 - ZTI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J99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1639</v>
      </c>
      <c r="E61" s="59"/>
      <c r="F61" s="59"/>
      <c r="G61" s="59"/>
      <c r="H61" s="59"/>
      <c r="I61" s="116"/>
      <c r="J61" s="142">
        <f>J100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1640</v>
      </c>
      <c r="E62" s="144"/>
      <c r="F62" s="144"/>
      <c r="G62" s="144"/>
      <c r="H62" s="144"/>
      <c r="I62" s="145"/>
      <c r="J62" s="146">
        <f>J101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19.899999999999999" customHeight="1" x14ac:dyDescent="0.3">
      <c r="A63" s="22"/>
      <c r="B63" s="26"/>
      <c r="C63" s="19"/>
      <c r="D63" s="143" t="s">
        <v>1641</v>
      </c>
      <c r="E63" s="144"/>
      <c r="F63" s="144"/>
      <c r="G63" s="144"/>
      <c r="H63" s="144"/>
      <c r="I63" s="145"/>
      <c r="J63" s="146">
        <f>J108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19.899999999999999" customHeight="1" x14ac:dyDescent="0.3">
      <c r="A64" s="22"/>
      <c r="B64" s="26"/>
      <c r="C64" s="19"/>
      <c r="D64" s="143" t="s">
        <v>1642</v>
      </c>
      <c r="E64" s="144"/>
      <c r="F64" s="144"/>
      <c r="G64" s="144"/>
      <c r="H64" s="144"/>
      <c r="I64" s="145"/>
      <c r="J64" s="146">
        <f>J114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9.899999999999999" customHeight="1" x14ac:dyDescent="0.3">
      <c r="A65" s="22"/>
      <c r="B65" s="26"/>
      <c r="C65" s="19"/>
      <c r="D65" s="143" t="s">
        <v>1643</v>
      </c>
      <c r="E65" s="144"/>
      <c r="F65" s="144"/>
      <c r="G65" s="144"/>
      <c r="H65" s="144"/>
      <c r="I65" s="145"/>
      <c r="J65" s="146">
        <f>J117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9.899999999999999" customHeight="1" x14ac:dyDescent="0.3">
      <c r="A66" s="22"/>
      <c r="B66" s="26"/>
      <c r="C66" s="19"/>
      <c r="D66" s="143" t="s">
        <v>1644</v>
      </c>
      <c r="E66" s="144"/>
      <c r="F66" s="144"/>
      <c r="G66" s="144"/>
      <c r="H66" s="144"/>
      <c r="I66" s="145"/>
      <c r="J66" s="146">
        <f>J119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9.899999999999999" customHeight="1" x14ac:dyDescent="0.3">
      <c r="A67" s="22"/>
      <c r="B67" s="26"/>
      <c r="C67" s="19"/>
      <c r="D67" s="143" t="s">
        <v>1645</v>
      </c>
      <c r="E67" s="144"/>
      <c r="F67" s="144"/>
      <c r="G67" s="144"/>
      <c r="H67" s="144"/>
      <c r="I67" s="145"/>
      <c r="J67" s="146">
        <f>J131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9.899999999999999" customHeight="1" x14ac:dyDescent="0.3">
      <c r="A68" s="22"/>
      <c r="B68" s="26"/>
      <c r="C68" s="19"/>
      <c r="D68" s="143" t="s">
        <v>1646</v>
      </c>
      <c r="E68" s="144"/>
      <c r="F68" s="144"/>
      <c r="G68" s="144"/>
      <c r="H68" s="144"/>
      <c r="I68" s="145"/>
      <c r="J68" s="146">
        <f>J138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24.95" customHeight="1" x14ac:dyDescent="0.35">
      <c r="A69" s="22"/>
      <c r="B69" s="26"/>
      <c r="C69" s="19"/>
      <c r="D69" s="219" t="s">
        <v>1647</v>
      </c>
      <c r="E69" s="144"/>
      <c r="F69" s="144"/>
      <c r="G69" s="144"/>
      <c r="H69" s="144"/>
      <c r="I69" s="145"/>
      <c r="J69" s="146">
        <f>J141</f>
        <v>0</v>
      </c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19.899999999999999" customHeight="1" x14ac:dyDescent="0.3">
      <c r="A70" s="22"/>
      <c r="B70" s="26"/>
      <c r="C70" s="19"/>
      <c r="D70" s="143" t="s">
        <v>1648</v>
      </c>
      <c r="E70" s="144"/>
      <c r="F70" s="144"/>
      <c r="G70" s="144"/>
      <c r="H70" s="144"/>
      <c r="I70" s="145"/>
      <c r="J70" s="146">
        <f>J142</f>
        <v>0</v>
      </c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9.899999999999999" customHeight="1" x14ac:dyDescent="0.3">
      <c r="A71" s="22"/>
      <c r="B71" s="26"/>
      <c r="C71" s="19"/>
      <c r="D71" s="143" t="s">
        <v>1649</v>
      </c>
      <c r="E71" s="144"/>
      <c r="F71" s="144"/>
      <c r="G71" s="144"/>
      <c r="H71" s="144"/>
      <c r="I71" s="145"/>
      <c r="J71" s="146">
        <f>J145</f>
        <v>0</v>
      </c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9.899999999999999" customHeight="1" x14ac:dyDescent="0.3">
      <c r="A72" s="22"/>
      <c r="B72" s="26"/>
      <c r="C72" s="19"/>
      <c r="D72" s="143" t="s">
        <v>1642</v>
      </c>
      <c r="E72" s="144"/>
      <c r="F72" s="144"/>
      <c r="G72" s="144"/>
      <c r="H72" s="144"/>
      <c r="I72" s="145"/>
      <c r="J72" s="146">
        <f>J156</f>
        <v>0</v>
      </c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9.899999999999999" customHeight="1" x14ac:dyDescent="0.3">
      <c r="A73" s="22"/>
      <c r="B73" s="26"/>
      <c r="C73" s="19"/>
      <c r="D73" s="143" t="s">
        <v>1650</v>
      </c>
      <c r="E73" s="144"/>
      <c r="F73" s="144"/>
      <c r="G73" s="144"/>
      <c r="H73" s="144"/>
      <c r="I73" s="145"/>
      <c r="J73" s="146">
        <f>J164</f>
        <v>0</v>
      </c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9.899999999999999" customHeight="1" x14ac:dyDescent="0.3">
      <c r="A74" s="22"/>
      <c r="B74" s="26"/>
      <c r="C74" s="19"/>
      <c r="D74" s="143" t="s">
        <v>1651</v>
      </c>
      <c r="E74" s="144"/>
      <c r="F74" s="144"/>
      <c r="G74" s="144"/>
      <c r="H74" s="144"/>
      <c r="I74" s="145"/>
      <c r="J74" s="146">
        <f>J166</f>
        <v>0</v>
      </c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9.899999999999999" customHeight="1" x14ac:dyDescent="0.3">
      <c r="A75" s="22"/>
      <c r="B75" s="26"/>
      <c r="C75" s="19"/>
      <c r="D75" s="143" t="s">
        <v>1652</v>
      </c>
      <c r="E75" s="144"/>
      <c r="F75" s="144"/>
      <c r="G75" s="144"/>
      <c r="H75" s="144"/>
      <c r="I75" s="145"/>
      <c r="J75" s="146">
        <f>J171</f>
        <v>0</v>
      </c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9.899999999999999" customHeight="1" x14ac:dyDescent="0.3">
      <c r="A76" s="22"/>
      <c r="B76" s="26"/>
      <c r="C76" s="19"/>
      <c r="D76" s="143" t="s">
        <v>1653</v>
      </c>
      <c r="E76" s="144"/>
      <c r="F76" s="144"/>
      <c r="G76" s="144"/>
      <c r="H76" s="144"/>
      <c r="I76" s="145"/>
      <c r="J76" s="146">
        <f>J177</f>
        <v>0</v>
      </c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9.899999999999999" customHeight="1" x14ac:dyDescent="0.3">
      <c r="A77" s="22"/>
      <c r="B77" s="26"/>
      <c r="C77" s="19"/>
      <c r="D77" s="143" t="s">
        <v>1646</v>
      </c>
      <c r="E77" s="144"/>
      <c r="F77" s="144"/>
      <c r="G77" s="144"/>
      <c r="H77" s="144"/>
      <c r="I77" s="145"/>
      <c r="J77" s="146">
        <f>J179</f>
        <v>0</v>
      </c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21.75" customHeight="1" x14ac:dyDescent="0.3">
      <c r="A78" s="22"/>
      <c r="B78" s="26"/>
      <c r="C78" s="19"/>
      <c r="D78" s="62"/>
      <c r="E78" s="62"/>
      <c r="F78" s="62"/>
      <c r="G78" s="62"/>
      <c r="H78" s="62"/>
      <c r="I78" s="118"/>
      <c r="J78" s="62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7.9" customHeight="1" x14ac:dyDescent="0.3">
      <c r="A79" s="22"/>
      <c r="B79" s="51"/>
      <c r="C79" s="18"/>
      <c r="D79" s="18"/>
      <c r="E79" s="18"/>
      <c r="F79" s="18"/>
      <c r="G79" s="18"/>
      <c r="H79" s="18"/>
      <c r="I79" s="110"/>
      <c r="J79" s="18"/>
      <c r="K79" s="52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3.5" customHeight="1" x14ac:dyDescent="0.3">
      <c r="A80" s="17"/>
      <c r="B80" s="24"/>
      <c r="C80" s="24"/>
      <c r="D80" s="24"/>
      <c r="E80" s="24"/>
      <c r="F80" s="24"/>
      <c r="G80" s="24"/>
      <c r="H80" s="24"/>
      <c r="I80" s="111"/>
      <c r="J80" s="24"/>
      <c r="K80" s="24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3.5" customHeight="1" x14ac:dyDescent="0.3">
      <c r="A81" s="17"/>
      <c r="B81" s="19"/>
      <c r="C81" s="19"/>
      <c r="D81" s="19"/>
      <c r="E81" s="19"/>
      <c r="F81" s="19"/>
      <c r="G81" s="19"/>
      <c r="H81" s="19"/>
      <c r="I81" s="112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3.5" customHeight="1" x14ac:dyDescent="0.3">
      <c r="A82" s="17"/>
      <c r="B82" s="18"/>
      <c r="C82" s="18"/>
      <c r="D82" s="18"/>
      <c r="E82" s="18"/>
      <c r="F82" s="18"/>
      <c r="G82" s="18"/>
      <c r="H82" s="18"/>
      <c r="I82" s="110"/>
      <c r="J82" s="18"/>
      <c r="K82" s="18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7.9" customHeight="1" x14ac:dyDescent="0.3">
      <c r="A83" s="22"/>
      <c r="B83" s="23"/>
      <c r="C83" s="24"/>
      <c r="D83" s="24"/>
      <c r="E83" s="24"/>
      <c r="F83" s="24"/>
      <c r="G83" s="24"/>
      <c r="H83" s="24"/>
      <c r="I83" s="111"/>
      <c r="J83" s="24"/>
      <c r="K83" s="25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36.950000000000003" customHeight="1" x14ac:dyDescent="0.35">
      <c r="A84" s="22"/>
      <c r="B84" s="26"/>
      <c r="C84" s="53" t="s">
        <v>147</v>
      </c>
      <c r="D84" s="19"/>
      <c r="E84" s="19"/>
      <c r="F84" s="19"/>
      <c r="G84" s="19"/>
      <c r="H84" s="19"/>
      <c r="I84" s="112"/>
      <c r="J84" s="19"/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7.9" customHeight="1" x14ac:dyDescent="0.3">
      <c r="A85" s="22"/>
      <c r="B85" s="26"/>
      <c r="C85" s="19"/>
      <c r="D85" s="19"/>
      <c r="E85" s="19"/>
      <c r="F85" s="19"/>
      <c r="G85" s="19"/>
      <c r="H85" s="19"/>
      <c r="I85" s="112"/>
      <c r="J85" s="19"/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14.45" customHeight="1" x14ac:dyDescent="0.35">
      <c r="A86" s="22"/>
      <c r="B86" s="26"/>
      <c r="C86" s="54" t="s">
        <v>24</v>
      </c>
      <c r="D86" s="19"/>
      <c r="E86" s="19"/>
      <c r="F86" s="19"/>
      <c r="G86" s="19"/>
      <c r="H86" s="19"/>
      <c r="I86" s="112"/>
      <c r="J86" s="19"/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6.5" customHeight="1" x14ac:dyDescent="0.35">
      <c r="A87" s="22"/>
      <c r="B87" s="26"/>
      <c r="C87" s="19"/>
      <c r="D87" s="19"/>
      <c r="E87" s="428" t="str">
        <f>E7</f>
        <v>Novostavba víceúčelového objektu (dostavba objektu)</v>
      </c>
      <c r="F87" s="429"/>
      <c r="G87" s="429"/>
      <c r="H87" s="429"/>
      <c r="I87" s="112"/>
      <c r="J87" s="19"/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5" customHeight="1" x14ac:dyDescent="0.3">
      <c r="A88" s="22"/>
      <c r="B88" s="26"/>
      <c r="C88" s="34" t="s">
        <v>132</v>
      </c>
      <c r="D88" s="19"/>
      <c r="E88" s="19"/>
      <c r="F88" s="19"/>
      <c r="G88" s="19"/>
      <c r="H88" s="19"/>
      <c r="I88" s="112"/>
      <c r="J88" s="19"/>
      <c r="K88" s="28"/>
      <c r="L88" s="26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16.5" customHeight="1" x14ac:dyDescent="0.3">
      <c r="A89" s="22"/>
      <c r="B89" s="26"/>
      <c r="C89" s="19"/>
      <c r="D89" s="19"/>
      <c r="E89" s="428" t="s">
        <v>1638</v>
      </c>
      <c r="F89" s="377"/>
      <c r="G89" s="377"/>
      <c r="H89" s="377"/>
      <c r="I89" s="112"/>
      <c r="J89" s="19"/>
      <c r="K89" s="28"/>
      <c r="L89" s="26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14.45" customHeight="1" x14ac:dyDescent="0.35">
      <c r="A90" s="22"/>
      <c r="B90" s="26"/>
      <c r="C90" s="54" t="s">
        <v>263</v>
      </c>
      <c r="D90" s="19"/>
      <c r="E90" s="19"/>
      <c r="F90" s="19"/>
      <c r="G90" s="19"/>
      <c r="H90" s="19"/>
      <c r="I90" s="112"/>
      <c r="J90" s="19"/>
      <c r="K90" s="28"/>
      <c r="L90" s="26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1"/>
    </row>
    <row r="91" spans="1:70" ht="17.25" customHeight="1" x14ac:dyDescent="0.3">
      <c r="A91" s="22"/>
      <c r="B91" s="26"/>
      <c r="C91" s="19"/>
      <c r="D91" s="19"/>
      <c r="E91" s="391" t="str">
        <f>E11</f>
        <v>01 - ZTI</v>
      </c>
      <c r="F91" s="377"/>
      <c r="G91" s="377"/>
      <c r="H91" s="377"/>
      <c r="I91" s="112"/>
      <c r="J91" s="19"/>
      <c r="K91" s="28"/>
      <c r="L91" s="26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1"/>
    </row>
    <row r="92" spans="1:70" ht="7.9" customHeight="1" x14ac:dyDescent="0.3">
      <c r="A92" s="22"/>
      <c r="B92" s="26"/>
      <c r="C92" s="19"/>
      <c r="D92" s="19"/>
      <c r="E92" s="19"/>
      <c r="F92" s="19"/>
      <c r="G92" s="19"/>
      <c r="H92" s="19"/>
      <c r="I92" s="112"/>
      <c r="J92" s="19"/>
      <c r="K92" s="28"/>
      <c r="L92" s="26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1"/>
    </row>
    <row r="93" spans="1:70" ht="18" customHeight="1" x14ac:dyDescent="0.35">
      <c r="A93" s="22"/>
      <c r="B93" s="26"/>
      <c r="C93" s="54" t="s">
        <v>27</v>
      </c>
      <c r="D93" s="19"/>
      <c r="E93" s="19"/>
      <c r="F93" s="115" t="str">
        <f>F14</f>
        <v>ulice L. Zápotockého a Klikorkova</v>
      </c>
      <c r="G93" s="19"/>
      <c r="H93" s="19"/>
      <c r="I93" s="114" t="s">
        <v>29</v>
      </c>
      <c r="J93" s="58">
        <f>IF(J14="","",J14)</f>
        <v>44136</v>
      </c>
      <c r="K93" s="28"/>
      <c r="L93" s="26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21"/>
    </row>
    <row r="94" spans="1:70" ht="7.9" customHeight="1" x14ac:dyDescent="0.3">
      <c r="A94" s="22"/>
      <c r="B94" s="26"/>
      <c r="C94" s="19"/>
      <c r="D94" s="19"/>
      <c r="E94" s="19"/>
      <c r="F94" s="19"/>
      <c r="G94" s="19"/>
      <c r="H94" s="19"/>
      <c r="I94" s="112"/>
      <c r="J94" s="19"/>
      <c r="K94" s="28"/>
      <c r="L94" s="26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21"/>
    </row>
    <row r="95" spans="1:70" ht="15" customHeight="1" x14ac:dyDescent="0.35">
      <c r="A95" s="22"/>
      <c r="B95" s="26"/>
      <c r="C95" s="54" t="s">
        <v>30</v>
      </c>
      <c r="D95" s="19"/>
      <c r="E95" s="19"/>
      <c r="F95" s="115" t="str">
        <f>E17</f>
        <v>Qarta architektura, s.r.o., Jindřišská 17, Praha 1</v>
      </c>
      <c r="G95" s="19"/>
      <c r="H95" s="19"/>
      <c r="I95" s="114" t="s">
        <v>36</v>
      </c>
      <c r="J95" s="115" t="str">
        <f>E23</f>
        <v>Qarta architektura, s.r.o., Jindřišská 17, Praha 1</v>
      </c>
      <c r="K95" s="28"/>
      <c r="L95" s="26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21"/>
    </row>
    <row r="96" spans="1:70" ht="14.45" customHeight="1" x14ac:dyDescent="0.35">
      <c r="A96" s="22"/>
      <c r="B96" s="26"/>
      <c r="C96" s="54" t="s">
        <v>35</v>
      </c>
      <c r="D96" s="19"/>
      <c r="E96" s="19"/>
      <c r="F96" s="115" t="str">
        <f>IF(E20="","",E20)</f>
        <v/>
      </c>
      <c r="G96" s="19"/>
      <c r="H96" s="19"/>
      <c r="I96" s="112"/>
      <c r="J96" s="19"/>
      <c r="K96" s="28"/>
      <c r="L96" s="26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1"/>
    </row>
    <row r="97" spans="1:70" ht="10.35" customHeight="1" x14ac:dyDescent="0.3">
      <c r="A97" s="22"/>
      <c r="B97" s="26"/>
      <c r="C97" s="59"/>
      <c r="D97" s="59"/>
      <c r="E97" s="59"/>
      <c r="F97" s="59"/>
      <c r="G97" s="59"/>
      <c r="H97" s="59"/>
      <c r="I97" s="116"/>
      <c r="J97" s="59"/>
      <c r="K97" s="117"/>
      <c r="L97" s="26"/>
      <c r="M97" s="59"/>
      <c r="N97" s="59"/>
      <c r="O97" s="59"/>
      <c r="P97" s="59"/>
      <c r="Q97" s="59"/>
      <c r="R97" s="59"/>
      <c r="S97" s="59"/>
      <c r="T97" s="5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21"/>
    </row>
    <row r="98" spans="1:70" ht="29.25" customHeight="1" x14ac:dyDescent="0.35">
      <c r="A98" s="22"/>
      <c r="B98" s="61"/>
      <c r="C98" s="147" t="s">
        <v>148</v>
      </c>
      <c r="D98" s="148" t="s">
        <v>58</v>
      </c>
      <c r="E98" s="148" t="s">
        <v>54</v>
      </c>
      <c r="F98" s="148" t="s">
        <v>149</v>
      </c>
      <c r="G98" s="148" t="s">
        <v>150</v>
      </c>
      <c r="H98" s="148" t="s">
        <v>151</v>
      </c>
      <c r="I98" s="148" t="s">
        <v>152</v>
      </c>
      <c r="J98" s="148" t="s">
        <v>137</v>
      </c>
      <c r="K98" s="149" t="s">
        <v>153</v>
      </c>
      <c r="L98" s="61"/>
      <c r="M98" s="150" t="s">
        <v>154</v>
      </c>
      <c r="N98" s="151" t="s">
        <v>43</v>
      </c>
      <c r="O98" s="151" t="s">
        <v>155</v>
      </c>
      <c r="P98" s="151" t="s">
        <v>156</v>
      </c>
      <c r="Q98" s="152" t="s">
        <v>157</v>
      </c>
      <c r="R98" s="152" t="s">
        <v>158</v>
      </c>
      <c r="S98" s="151" t="s">
        <v>159</v>
      </c>
      <c r="T98" s="153" t="s">
        <v>160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21"/>
    </row>
    <row r="99" spans="1:70" ht="29.25" customHeight="1" x14ac:dyDescent="0.35">
      <c r="A99" s="22"/>
      <c r="B99" s="26"/>
      <c r="C99" s="154" t="s">
        <v>138</v>
      </c>
      <c r="D99" s="62"/>
      <c r="E99" s="62"/>
      <c r="F99" s="62"/>
      <c r="G99" s="62"/>
      <c r="H99" s="62"/>
      <c r="I99" s="118"/>
      <c r="J99" s="155">
        <f>BK99</f>
        <v>0</v>
      </c>
      <c r="K99" s="119"/>
      <c r="L99" s="61"/>
      <c r="M99" s="75"/>
      <c r="N99" s="62"/>
      <c r="O99" s="62"/>
      <c r="P99" s="156">
        <f>P100+P141</f>
        <v>0</v>
      </c>
      <c r="Q99" s="62"/>
      <c r="R99" s="156">
        <f>R100+R141</f>
        <v>0</v>
      </c>
      <c r="S99" s="62"/>
      <c r="T99" s="157">
        <f>T100+T141</f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40" t="s">
        <v>72</v>
      </c>
      <c r="AU99" s="140" t="s">
        <v>139</v>
      </c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58">
        <f>BK100+BK141</f>
        <v>0</v>
      </c>
      <c r="BL99" s="19"/>
      <c r="BM99" s="19"/>
      <c r="BN99" s="19"/>
      <c r="BO99" s="19"/>
      <c r="BP99" s="19"/>
      <c r="BQ99" s="19"/>
      <c r="BR99" s="21"/>
    </row>
    <row r="100" spans="1:70" ht="37.35" customHeight="1" x14ac:dyDescent="0.35">
      <c r="A100" s="22"/>
      <c r="B100" s="26"/>
      <c r="C100" s="19"/>
      <c r="D100" s="159" t="s">
        <v>72</v>
      </c>
      <c r="E100" s="160" t="s">
        <v>1654</v>
      </c>
      <c r="F100" s="160" t="s">
        <v>1655</v>
      </c>
      <c r="G100" s="19"/>
      <c r="H100" s="19"/>
      <c r="I100" s="112"/>
      <c r="J100" s="161">
        <f>BK100</f>
        <v>0</v>
      </c>
      <c r="K100" s="28"/>
      <c r="L100" s="61"/>
      <c r="M100" s="64"/>
      <c r="N100" s="19"/>
      <c r="O100" s="19"/>
      <c r="P100" s="162">
        <f>P101+P108+P114+P117+P119+P131+P138</f>
        <v>0</v>
      </c>
      <c r="Q100" s="19"/>
      <c r="R100" s="162">
        <f>R101+R108+R114+R117+R119+R131+R138</f>
        <v>0</v>
      </c>
      <c r="S100" s="19"/>
      <c r="T100" s="163">
        <f>T101+T108+T114+T117+T119+T131+T138</f>
        <v>0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59" t="s">
        <v>83</v>
      </c>
      <c r="AS100" s="19"/>
      <c r="AT100" s="164" t="s">
        <v>72</v>
      </c>
      <c r="AU100" s="164" t="s">
        <v>73</v>
      </c>
      <c r="AV100" s="19"/>
      <c r="AW100" s="19"/>
      <c r="AX100" s="19"/>
      <c r="AY100" s="159" t="s">
        <v>163</v>
      </c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65">
        <f>BK101+BK108+BK114+BK117+BK119+BK131+BK138</f>
        <v>0</v>
      </c>
      <c r="BL100" s="19"/>
      <c r="BM100" s="19"/>
      <c r="BN100" s="19"/>
      <c r="BO100" s="19"/>
      <c r="BP100" s="19"/>
      <c r="BQ100" s="19"/>
      <c r="BR100" s="21"/>
    </row>
    <row r="101" spans="1:70" ht="19.899999999999999" customHeight="1" x14ac:dyDescent="0.3">
      <c r="A101" s="22"/>
      <c r="B101" s="26"/>
      <c r="C101" s="59"/>
      <c r="D101" s="166" t="s">
        <v>72</v>
      </c>
      <c r="E101" s="167" t="s">
        <v>1656</v>
      </c>
      <c r="F101" s="167" t="s">
        <v>1657</v>
      </c>
      <c r="G101" s="59"/>
      <c r="H101" s="59"/>
      <c r="I101" s="116"/>
      <c r="J101" s="168">
        <f>BK101</f>
        <v>0</v>
      </c>
      <c r="K101" s="117"/>
      <c r="L101" s="61"/>
      <c r="M101" s="169"/>
      <c r="N101" s="19"/>
      <c r="O101" s="19"/>
      <c r="P101" s="162">
        <f>SUM(P102:P107)</f>
        <v>0</v>
      </c>
      <c r="Q101" s="19"/>
      <c r="R101" s="162">
        <f>SUM(R102:R107)</f>
        <v>0</v>
      </c>
      <c r="S101" s="19"/>
      <c r="T101" s="163">
        <f>SUM(T102:T107)</f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59" t="s">
        <v>83</v>
      </c>
      <c r="AS101" s="19"/>
      <c r="AT101" s="164" t="s">
        <v>72</v>
      </c>
      <c r="AU101" s="164" t="s">
        <v>81</v>
      </c>
      <c r="AV101" s="19"/>
      <c r="AW101" s="19"/>
      <c r="AX101" s="19"/>
      <c r="AY101" s="159" t="s">
        <v>163</v>
      </c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65">
        <f>SUM(BK102:BK107)</f>
        <v>0</v>
      </c>
      <c r="BL101" s="19"/>
      <c r="BM101" s="19"/>
      <c r="BN101" s="19"/>
      <c r="BO101" s="19"/>
      <c r="BP101" s="19"/>
      <c r="BQ101" s="19"/>
      <c r="BR101" s="21"/>
    </row>
    <row r="102" spans="1:70" ht="16.5" customHeight="1" x14ac:dyDescent="0.3">
      <c r="A102" s="22"/>
      <c r="B102" s="61"/>
      <c r="C102" s="170" t="s">
        <v>81</v>
      </c>
      <c r="D102" s="170" t="s">
        <v>166</v>
      </c>
      <c r="E102" s="171" t="s">
        <v>1658</v>
      </c>
      <c r="F102" s="171" t="s">
        <v>1659</v>
      </c>
      <c r="G102" s="172" t="s">
        <v>281</v>
      </c>
      <c r="H102" s="173">
        <v>100</v>
      </c>
      <c r="I102" s="174"/>
      <c r="J102" s="175">
        <f t="shared" ref="J102:J107" si="0">ROUND(I102*H102,2)</f>
        <v>0</v>
      </c>
      <c r="K102" s="194"/>
      <c r="L102" s="61"/>
      <c r="M102" s="239"/>
      <c r="N102" s="178" t="s">
        <v>44</v>
      </c>
      <c r="O102" s="19"/>
      <c r="P102" s="179">
        <f t="shared" ref="P102:P107" si="1">O102*H102</f>
        <v>0</v>
      </c>
      <c r="Q102" s="179">
        <v>0</v>
      </c>
      <c r="R102" s="179">
        <f t="shared" ref="R102:R107" si="2">Q102*H102</f>
        <v>0</v>
      </c>
      <c r="S102" s="179">
        <v>0</v>
      </c>
      <c r="T102" s="180">
        <f t="shared" ref="T102:T107" si="3">S102*H102</f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0" t="s">
        <v>233</v>
      </c>
      <c r="AS102" s="19"/>
      <c r="AT102" s="140" t="s">
        <v>166</v>
      </c>
      <c r="AU102" s="140" t="s">
        <v>83</v>
      </c>
      <c r="AV102" s="19"/>
      <c r="AW102" s="19"/>
      <c r="AX102" s="19"/>
      <c r="AY102" s="140" t="s">
        <v>163</v>
      </c>
      <c r="AZ102" s="19"/>
      <c r="BA102" s="19"/>
      <c r="BB102" s="19"/>
      <c r="BC102" s="19"/>
      <c r="BD102" s="19"/>
      <c r="BE102" s="181">
        <f t="shared" ref="BE102:BE107" si="4">IF(N102="základní",J102,0)</f>
        <v>0</v>
      </c>
      <c r="BF102" s="181">
        <f t="shared" ref="BF102:BF107" si="5">IF(N102="snížená",J102,0)</f>
        <v>0</v>
      </c>
      <c r="BG102" s="181">
        <f t="shared" ref="BG102:BG107" si="6">IF(N102="zákl. přenesená",J102,0)</f>
        <v>0</v>
      </c>
      <c r="BH102" s="181">
        <f t="shared" ref="BH102:BH107" si="7">IF(N102="sníž. přenesená",J102,0)</f>
        <v>0</v>
      </c>
      <c r="BI102" s="181">
        <f t="shared" ref="BI102:BI107" si="8">IF(N102="nulová",J102,0)</f>
        <v>0</v>
      </c>
      <c r="BJ102" s="140" t="s">
        <v>81</v>
      </c>
      <c r="BK102" s="181">
        <f t="shared" ref="BK102:BK107" si="9">ROUND(I102*H102,2)</f>
        <v>0</v>
      </c>
      <c r="BL102" s="140" t="s">
        <v>233</v>
      </c>
      <c r="BM102" s="140" t="s">
        <v>83</v>
      </c>
      <c r="BN102" s="19"/>
      <c r="BO102" s="19"/>
      <c r="BP102" s="19"/>
      <c r="BQ102" s="19"/>
      <c r="BR102" s="21"/>
    </row>
    <row r="103" spans="1:70" ht="16.5" customHeight="1" x14ac:dyDescent="0.3">
      <c r="A103" s="22"/>
      <c r="B103" s="61"/>
      <c r="C103" s="170" t="s">
        <v>83</v>
      </c>
      <c r="D103" s="170" t="s">
        <v>166</v>
      </c>
      <c r="E103" s="171" t="s">
        <v>1660</v>
      </c>
      <c r="F103" s="171" t="s">
        <v>1661</v>
      </c>
      <c r="G103" s="172" t="s">
        <v>281</v>
      </c>
      <c r="H103" s="173">
        <v>45</v>
      </c>
      <c r="I103" s="174"/>
      <c r="J103" s="175">
        <f t="shared" si="0"/>
        <v>0</v>
      </c>
      <c r="K103" s="194"/>
      <c r="L103" s="61"/>
      <c r="M103" s="177"/>
      <c r="N103" s="178" t="s">
        <v>44</v>
      </c>
      <c r="O103" s="19"/>
      <c r="P103" s="179">
        <f t="shared" si="1"/>
        <v>0</v>
      </c>
      <c r="Q103" s="179">
        <v>0</v>
      </c>
      <c r="R103" s="179">
        <f t="shared" si="2"/>
        <v>0</v>
      </c>
      <c r="S103" s="179">
        <v>0</v>
      </c>
      <c r="T103" s="180">
        <f t="shared" si="3"/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233</v>
      </c>
      <c r="AS103" s="19"/>
      <c r="AT103" s="140" t="s">
        <v>166</v>
      </c>
      <c r="AU103" s="140" t="s">
        <v>83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 t="shared" si="4"/>
        <v>0</v>
      </c>
      <c r="BF103" s="181">
        <f t="shared" si="5"/>
        <v>0</v>
      </c>
      <c r="BG103" s="181">
        <f t="shared" si="6"/>
        <v>0</v>
      </c>
      <c r="BH103" s="181">
        <f t="shared" si="7"/>
        <v>0</v>
      </c>
      <c r="BI103" s="181">
        <f t="shared" si="8"/>
        <v>0</v>
      </c>
      <c r="BJ103" s="140" t="s">
        <v>81</v>
      </c>
      <c r="BK103" s="181">
        <f t="shared" si="9"/>
        <v>0</v>
      </c>
      <c r="BL103" s="140" t="s">
        <v>233</v>
      </c>
      <c r="BM103" s="140" t="s">
        <v>182</v>
      </c>
      <c r="BN103" s="19"/>
      <c r="BO103" s="19"/>
      <c r="BP103" s="19"/>
      <c r="BQ103" s="19"/>
      <c r="BR103" s="21"/>
    </row>
    <row r="104" spans="1:70" ht="16.5" customHeight="1" x14ac:dyDescent="0.3">
      <c r="A104" s="22"/>
      <c r="B104" s="61"/>
      <c r="C104" s="170" t="s">
        <v>178</v>
      </c>
      <c r="D104" s="170" t="s">
        <v>166</v>
      </c>
      <c r="E104" s="171" t="s">
        <v>1662</v>
      </c>
      <c r="F104" s="171" t="s">
        <v>1663</v>
      </c>
      <c r="G104" s="172" t="s">
        <v>281</v>
      </c>
      <c r="H104" s="173">
        <v>20</v>
      </c>
      <c r="I104" s="174"/>
      <c r="J104" s="175">
        <f t="shared" si="0"/>
        <v>0</v>
      </c>
      <c r="K104" s="194"/>
      <c r="L104" s="61"/>
      <c r="M104" s="177"/>
      <c r="N104" s="178" t="s">
        <v>44</v>
      </c>
      <c r="O104" s="19"/>
      <c r="P104" s="179">
        <f t="shared" si="1"/>
        <v>0</v>
      </c>
      <c r="Q104" s="179">
        <v>0</v>
      </c>
      <c r="R104" s="179">
        <f t="shared" si="2"/>
        <v>0</v>
      </c>
      <c r="S104" s="179">
        <v>0</v>
      </c>
      <c r="T104" s="180">
        <f t="shared" si="3"/>
        <v>0</v>
      </c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40" t="s">
        <v>233</v>
      </c>
      <c r="AS104" s="19"/>
      <c r="AT104" s="140" t="s">
        <v>166</v>
      </c>
      <c r="AU104" s="140" t="s">
        <v>83</v>
      </c>
      <c r="AV104" s="19"/>
      <c r="AW104" s="19"/>
      <c r="AX104" s="19"/>
      <c r="AY104" s="140" t="s">
        <v>163</v>
      </c>
      <c r="AZ104" s="19"/>
      <c r="BA104" s="19"/>
      <c r="BB104" s="19"/>
      <c r="BC104" s="19"/>
      <c r="BD104" s="19"/>
      <c r="BE104" s="181">
        <f t="shared" si="4"/>
        <v>0</v>
      </c>
      <c r="BF104" s="181">
        <f t="shared" si="5"/>
        <v>0</v>
      </c>
      <c r="BG104" s="181">
        <f t="shared" si="6"/>
        <v>0</v>
      </c>
      <c r="BH104" s="181">
        <f t="shared" si="7"/>
        <v>0</v>
      </c>
      <c r="BI104" s="181">
        <f t="shared" si="8"/>
        <v>0</v>
      </c>
      <c r="BJ104" s="140" t="s">
        <v>81</v>
      </c>
      <c r="BK104" s="181">
        <f t="shared" si="9"/>
        <v>0</v>
      </c>
      <c r="BL104" s="140" t="s">
        <v>233</v>
      </c>
      <c r="BM104" s="140" t="s">
        <v>189</v>
      </c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70" t="s">
        <v>182</v>
      </c>
      <c r="D105" s="170" t="s">
        <v>166</v>
      </c>
      <c r="E105" s="171" t="s">
        <v>1664</v>
      </c>
      <c r="F105" s="171" t="s">
        <v>1665</v>
      </c>
      <c r="G105" s="172" t="s">
        <v>281</v>
      </c>
      <c r="H105" s="173">
        <v>35</v>
      </c>
      <c r="I105" s="174"/>
      <c r="J105" s="175">
        <f t="shared" si="0"/>
        <v>0</v>
      </c>
      <c r="K105" s="194"/>
      <c r="L105" s="61"/>
      <c r="M105" s="177"/>
      <c r="N105" s="178" t="s">
        <v>44</v>
      </c>
      <c r="O105" s="19"/>
      <c r="P105" s="179">
        <f t="shared" si="1"/>
        <v>0</v>
      </c>
      <c r="Q105" s="179">
        <v>0</v>
      </c>
      <c r="R105" s="179">
        <f t="shared" si="2"/>
        <v>0</v>
      </c>
      <c r="S105" s="179">
        <v>0</v>
      </c>
      <c r="T105" s="180">
        <f t="shared" si="3"/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233</v>
      </c>
      <c r="AS105" s="19"/>
      <c r="AT105" s="140" t="s">
        <v>166</v>
      </c>
      <c r="AU105" s="140" t="s">
        <v>83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 t="shared" si="4"/>
        <v>0</v>
      </c>
      <c r="BF105" s="181">
        <f t="shared" si="5"/>
        <v>0</v>
      </c>
      <c r="BG105" s="181">
        <f t="shared" si="6"/>
        <v>0</v>
      </c>
      <c r="BH105" s="181">
        <f t="shared" si="7"/>
        <v>0</v>
      </c>
      <c r="BI105" s="181">
        <f t="shared" si="8"/>
        <v>0</v>
      </c>
      <c r="BJ105" s="140" t="s">
        <v>81</v>
      </c>
      <c r="BK105" s="181">
        <f t="shared" si="9"/>
        <v>0</v>
      </c>
      <c r="BL105" s="140" t="s">
        <v>233</v>
      </c>
      <c r="BM105" s="140" t="s">
        <v>197</v>
      </c>
      <c r="BN105" s="19"/>
      <c r="BO105" s="19"/>
      <c r="BP105" s="19"/>
      <c r="BQ105" s="19"/>
      <c r="BR105" s="21"/>
    </row>
    <row r="106" spans="1:70" ht="16.5" customHeight="1" x14ac:dyDescent="0.3">
      <c r="A106" s="22"/>
      <c r="B106" s="61"/>
      <c r="C106" s="170" t="s">
        <v>162</v>
      </c>
      <c r="D106" s="170" t="s">
        <v>166</v>
      </c>
      <c r="E106" s="171" t="s">
        <v>1666</v>
      </c>
      <c r="F106" s="171" t="s">
        <v>1667</v>
      </c>
      <c r="G106" s="172" t="s">
        <v>281</v>
      </c>
      <c r="H106" s="173">
        <v>10</v>
      </c>
      <c r="I106" s="174"/>
      <c r="J106" s="175">
        <f t="shared" si="0"/>
        <v>0</v>
      </c>
      <c r="K106" s="194"/>
      <c r="L106" s="61"/>
      <c r="M106" s="177"/>
      <c r="N106" s="178" t="s">
        <v>44</v>
      </c>
      <c r="O106" s="19"/>
      <c r="P106" s="179">
        <f t="shared" si="1"/>
        <v>0</v>
      </c>
      <c r="Q106" s="179">
        <v>0</v>
      </c>
      <c r="R106" s="179">
        <f t="shared" si="2"/>
        <v>0</v>
      </c>
      <c r="S106" s="179">
        <v>0</v>
      </c>
      <c r="T106" s="180">
        <f t="shared" si="3"/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40" t="s">
        <v>233</v>
      </c>
      <c r="AS106" s="19"/>
      <c r="AT106" s="140" t="s">
        <v>166</v>
      </c>
      <c r="AU106" s="140" t="s">
        <v>83</v>
      </c>
      <c r="AV106" s="19"/>
      <c r="AW106" s="19"/>
      <c r="AX106" s="19"/>
      <c r="AY106" s="140" t="s">
        <v>163</v>
      </c>
      <c r="AZ106" s="19"/>
      <c r="BA106" s="19"/>
      <c r="BB106" s="19"/>
      <c r="BC106" s="19"/>
      <c r="BD106" s="19"/>
      <c r="BE106" s="181">
        <f t="shared" si="4"/>
        <v>0</v>
      </c>
      <c r="BF106" s="181">
        <f t="shared" si="5"/>
        <v>0</v>
      </c>
      <c r="BG106" s="181">
        <f t="shared" si="6"/>
        <v>0</v>
      </c>
      <c r="BH106" s="181">
        <f t="shared" si="7"/>
        <v>0</v>
      </c>
      <c r="BI106" s="181">
        <f t="shared" si="8"/>
        <v>0</v>
      </c>
      <c r="BJ106" s="140" t="s">
        <v>81</v>
      </c>
      <c r="BK106" s="181">
        <f t="shared" si="9"/>
        <v>0</v>
      </c>
      <c r="BL106" s="140" t="s">
        <v>233</v>
      </c>
      <c r="BM106" s="140" t="s">
        <v>207</v>
      </c>
      <c r="BN106" s="19"/>
      <c r="BO106" s="19"/>
      <c r="BP106" s="19"/>
      <c r="BQ106" s="19"/>
      <c r="BR106" s="21"/>
    </row>
    <row r="107" spans="1:70" ht="16.5" customHeight="1" x14ac:dyDescent="0.3">
      <c r="A107" s="22"/>
      <c r="B107" s="61"/>
      <c r="C107" s="170" t="s">
        <v>189</v>
      </c>
      <c r="D107" s="170" t="s">
        <v>166</v>
      </c>
      <c r="E107" s="171" t="s">
        <v>1668</v>
      </c>
      <c r="F107" s="171" t="s">
        <v>1669</v>
      </c>
      <c r="G107" s="172" t="s">
        <v>1670</v>
      </c>
      <c r="H107" s="173">
        <v>35</v>
      </c>
      <c r="I107" s="174"/>
      <c r="J107" s="175">
        <f t="shared" si="0"/>
        <v>0</v>
      </c>
      <c r="K107" s="194"/>
      <c r="L107" s="61"/>
      <c r="M107" s="177"/>
      <c r="N107" s="178" t="s">
        <v>44</v>
      </c>
      <c r="O107" s="19"/>
      <c r="P107" s="179">
        <f t="shared" si="1"/>
        <v>0</v>
      </c>
      <c r="Q107" s="179">
        <v>0</v>
      </c>
      <c r="R107" s="179">
        <f t="shared" si="2"/>
        <v>0</v>
      </c>
      <c r="S107" s="179">
        <v>0</v>
      </c>
      <c r="T107" s="180">
        <f t="shared" si="3"/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233</v>
      </c>
      <c r="AS107" s="19"/>
      <c r="AT107" s="140" t="s">
        <v>166</v>
      </c>
      <c r="AU107" s="140" t="s">
        <v>83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 t="shared" si="4"/>
        <v>0</v>
      </c>
      <c r="BF107" s="181">
        <f t="shared" si="5"/>
        <v>0</v>
      </c>
      <c r="BG107" s="181">
        <f t="shared" si="6"/>
        <v>0</v>
      </c>
      <c r="BH107" s="181">
        <f t="shared" si="7"/>
        <v>0</v>
      </c>
      <c r="BI107" s="181">
        <f t="shared" si="8"/>
        <v>0</v>
      </c>
      <c r="BJ107" s="140" t="s">
        <v>81</v>
      </c>
      <c r="BK107" s="181">
        <f t="shared" si="9"/>
        <v>0</v>
      </c>
      <c r="BL107" s="140" t="s">
        <v>233</v>
      </c>
      <c r="BM107" s="140" t="s">
        <v>216</v>
      </c>
      <c r="BN107" s="19"/>
      <c r="BO107" s="19"/>
      <c r="BP107" s="19"/>
      <c r="BQ107" s="19"/>
      <c r="BR107" s="21"/>
    </row>
    <row r="108" spans="1:70" ht="29.85" customHeight="1" x14ac:dyDescent="0.3">
      <c r="A108" s="22"/>
      <c r="B108" s="26"/>
      <c r="C108" s="144"/>
      <c r="D108" s="182" t="s">
        <v>72</v>
      </c>
      <c r="E108" s="143" t="s">
        <v>1671</v>
      </c>
      <c r="F108" s="143" t="s">
        <v>1672</v>
      </c>
      <c r="G108" s="144"/>
      <c r="H108" s="144"/>
      <c r="I108" s="145"/>
      <c r="J108" s="183">
        <f>BK108</f>
        <v>0</v>
      </c>
      <c r="K108" s="184"/>
      <c r="L108" s="61"/>
      <c r="M108" s="185"/>
      <c r="N108" s="19"/>
      <c r="O108" s="19"/>
      <c r="P108" s="162">
        <f>SUM(P109:P113)</f>
        <v>0</v>
      </c>
      <c r="Q108" s="19"/>
      <c r="R108" s="162">
        <f>SUM(R109:R113)</f>
        <v>0</v>
      </c>
      <c r="S108" s="19"/>
      <c r="T108" s="163">
        <f>SUM(T109:T113)</f>
        <v>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59" t="s">
        <v>83</v>
      </c>
      <c r="AS108" s="19"/>
      <c r="AT108" s="164" t="s">
        <v>72</v>
      </c>
      <c r="AU108" s="164" t="s">
        <v>81</v>
      </c>
      <c r="AV108" s="19"/>
      <c r="AW108" s="19"/>
      <c r="AX108" s="19"/>
      <c r="AY108" s="159" t="s">
        <v>163</v>
      </c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65">
        <f>SUM(BK109:BK113)</f>
        <v>0</v>
      </c>
      <c r="BL108" s="19"/>
      <c r="BM108" s="19"/>
      <c r="BN108" s="19"/>
      <c r="BO108" s="19"/>
      <c r="BP108" s="19"/>
      <c r="BQ108" s="19"/>
      <c r="BR108" s="21"/>
    </row>
    <row r="109" spans="1:70" ht="16.5" customHeight="1" x14ac:dyDescent="0.3">
      <c r="A109" s="22"/>
      <c r="B109" s="61"/>
      <c r="C109" s="170" t="s">
        <v>193</v>
      </c>
      <c r="D109" s="170" t="s">
        <v>166</v>
      </c>
      <c r="E109" s="171" t="s">
        <v>1673</v>
      </c>
      <c r="F109" s="171" t="s">
        <v>1674</v>
      </c>
      <c r="G109" s="172" t="s">
        <v>1675</v>
      </c>
      <c r="H109" s="173">
        <v>8</v>
      </c>
      <c r="I109" s="341"/>
      <c r="J109" s="175">
        <f>ROUND(I109*H109,2)</f>
        <v>0</v>
      </c>
      <c r="K109" s="194"/>
      <c r="L109" s="61"/>
      <c r="M109" s="177"/>
      <c r="N109" s="178" t="s">
        <v>44</v>
      </c>
      <c r="O109" s="19"/>
      <c r="P109" s="179">
        <f>O109*H109</f>
        <v>0</v>
      </c>
      <c r="Q109" s="179">
        <v>0</v>
      </c>
      <c r="R109" s="179">
        <f>Q109*H109</f>
        <v>0</v>
      </c>
      <c r="S109" s="179">
        <v>0</v>
      </c>
      <c r="T109" s="180">
        <f>S109*H109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233</v>
      </c>
      <c r="AS109" s="19"/>
      <c r="AT109" s="140" t="s">
        <v>166</v>
      </c>
      <c r="AU109" s="140" t="s">
        <v>83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40" t="s">
        <v>81</v>
      </c>
      <c r="BK109" s="181">
        <f>ROUND(I109*H109,2)</f>
        <v>0</v>
      </c>
      <c r="BL109" s="140" t="s">
        <v>233</v>
      </c>
      <c r="BM109" s="140" t="s">
        <v>224</v>
      </c>
      <c r="BN109" s="19"/>
      <c r="BO109" s="19"/>
      <c r="BP109" s="19"/>
      <c r="BQ109" s="19"/>
      <c r="BR109" s="21"/>
    </row>
    <row r="110" spans="1:70" ht="16.5" customHeight="1" x14ac:dyDescent="0.3">
      <c r="A110" s="22"/>
      <c r="B110" s="61"/>
      <c r="C110" s="170" t="s">
        <v>197</v>
      </c>
      <c r="D110" s="170" t="s">
        <v>166</v>
      </c>
      <c r="E110" s="171" t="s">
        <v>1676</v>
      </c>
      <c r="F110" s="171" t="s">
        <v>1677</v>
      </c>
      <c r="G110" s="172" t="s">
        <v>1675</v>
      </c>
      <c r="H110" s="173">
        <v>1</v>
      </c>
      <c r="I110" s="341"/>
      <c r="J110" s="175">
        <f>ROUND(I110*H110,2)</f>
        <v>0</v>
      </c>
      <c r="K110" s="194"/>
      <c r="L110" s="61"/>
      <c r="M110" s="177"/>
      <c r="N110" s="178" t="s">
        <v>44</v>
      </c>
      <c r="O110" s="19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40" t="s">
        <v>233</v>
      </c>
      <c r="AS110" s="19"/>
      <c r="AT110" s="140" t="s">
        <v>166</v>
      </c>
      <c r="AU110" s="140" t="s">
        <v>83</v>
      </c>
      <c r="AV110" s="19"/>
      <c r="AW110" s="19"/>
      <c r="AX110" s="19"/>
      <c r="AY110" s="140" t="s">
        <v>163</v>
      </c>
      <c r="AZ110" s="19"/>
      <c r="BA110" s="19"/>
      <c r="BB110" s="19"/>
      <c r="BC110" s="19"/>
      <c r="BD110" s="19"/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40" t="s">
        <v>81</v>
      </c>
      <c r="BK110" s="181">
        <f>ROUND(I110*H110,2)</f>
        <v>0</v>
      </c>
      <c r="BL110" s="140" t="s">
        <v>233</v>
      </c>
      <c r="BM110" s="140" t="s">
        <v>233</v>
      </c>
      <c r="BN110" s="19"/>
      <c r="BO110" s="19"/>
      <c r="BP110" s="19"/>
      <c r="BQ110" s="19"/>
      <c r="BR110" s="21"/>
    </row>
    <row r="111" spans="1:70" ht="16.5" customHeight="1" x14ac:dyDescent="0.3">
      <c r="A111" s="22"/>
      <c r="B111" s="61"/>
      <c r="C111" s="170" t="s">
        <v>201</v>
      </c>
      <c r="D111" s="170" t="s">
        <v>166</v>
      </c>
      <c r="E111" s="171" t="s">
        <v>1678</v>
      </c>
      <c r="F111" s="171" t="s">
        <v>1679</v>
      </c>
      <c r="G111" s="172" t="s">
        <v>1675</v>
      </c>
      <c r="H111" s="173">
        <v>1</v>
      </c>
      <c r="I111" s="341"/>
      <c r="J111" s="175">
        <f>ROUND(I111*H111,2)</f>
        <v>0</v>
      </c>
      <c r="K111" s="194"/>
      <c r="L111" s="61"/>
      <c r="M111" s="177"/>
      <c r="N111" s="178" t="s">
        <v>44</v>
      </c>
      <c r="O111" s="19"/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233</v>
      </c>
      <c r="AS111" s="19"/>
      <c r="AT111" s="140" t="s">
        <v>166</v>
      </c>
      <c r="AU111" s="140" t="s">
        <v>83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233</v>
      </c>
      <c r="BM111" s="140" t="s">
        <v>238</v>
      </c>
      <c r="BN111" s="19"/>
      <c r="BO111" s="19"/>
      <c r="BP111" s="19"/>
      <c r="BQ111" s="19"/>
      <c r="BR111" s="21"/>
    </row>
    <row r="112" spans="1:70" ht="16.5" customHeight="1" x14ac:dyDescent="0.3">
      <c r="A112" s="22"/>
      <c r="B112" s="61"/>
      <c r="C112" s="170" t="s">
        <v>207</v>
      </c>
      <c r="D112" s="170" t="s">
        <v>166</v>
      </c>
      <c r="E112" s="171" t="s">
        <v>1680</v>
      </c>
      <c r="F112" s="171" t="s">
        <v>1681</v>
      </c>
      <c r="G112" s="172" t="s">
        <v>1675</v>
      </c>
      <c r="H112" s="173">
        <v>1</v>
      </c>
      <c r="I112" s="341"/>
      <c r="J112" s="175">
        <f>ROUND(I112*H112,2)</f>
        <v>0</v>
      </c>
      <c r="K112" s="194"/>
      <c r="L112" s="61"/>
      <c r="M112" s="177"/>
      <c r="N112" s="178" t="s">
        <v>44</v>
      </c>
      <c r="O112" s="19"/>
      <c r="P112" s="179">
        <f>O112*H112</f>
        <v>0</v>
      </c>
      <c r="Q112" s="179">
        <v>0</v>
      </c>
      <c r="R112" s="179">
        <f>Q112*H112</f>
        <v>0</v>
      </c>
      <c r="S112" s="179">
        <v>0</v>
      </c>
      <c r="T112" s="180">
        <f>S112*H112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233</v>
      </c>
      <c r="AS112" s="19"/>
      <c r="AT112" s="140" t="s">
        <v>166</v>
      </c>
      <c r="AU112" s="140" t="s">
        <v>83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40" t="s">
        <v>81</v>
      </c>
      <c r="BK112" s="181">
        <f>ROUND(I112*H112,2)</f>
        <v>0</v>
      </c>
      <c r="BL112" s="140" t="s">
        <v>233</v>
      </c>
      <c r="BM112" s="140" t="s">
        <v>246</v>
      </c>
      <c r="BN112" s="19"/>
      <c r="BO112" s="19"/>
      <c r="BP112" s="19"/>
      <c r="BQ112" s="19"/>
      <c r="BR112" s="21"/>
    </row>
    <row r="113" spans="1:70" ht="16.5" customHeight="1" x14ac:dyDescent="0.3">
      <c r="A113" s="22"/>
      <c r="B113" s="61"/>
      <c r="C113" s="170" t="s">
        <v>211</v>
      </c>
      <c r="D113" s="170" t="s">
        <v>166</v>
      </c>
      <c r="E113" s="171" t="s">
        <v>1682</v>
      </c>
      <c r="F113" s="171" t="s">
        <v>1683</v>
      </c>
      <c r="G113" s="172" t="s">
        <v>1675</v>
      </c>
      <c r="H113" s="173">
        <v>1</v>
      </c>
      <c r="I113" s="341"/>
      <c r="J113" s="175">
        <f>ROUND(I113*H113,2)</f>
        <v>0</v>
      </c>
      <c r="K113" s="194"/>
      <c r="L113" s="61"/>
      <c r="M113" s="177"/>
      <c r="N113" s="178" t="s">
        <v>44</v>
      </c>
      <c r="O113" s="19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233</v>
      </c>
      <c r="AS113" s="19"/>
      <c r="AT113" s="140" t="s">
        <v>166</v>
      </c>
      <c r="AU113" s="140" t="s">
        <v>83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233</v>
      </c>
      <c r="BM113" s="140" t="s">
        <v>252</v>
      </c>
      <c r="BN113" s="19"/>
      <c r="BO113" s="19"/>
      <c r="BP113" s="19"/>
      <c r="BQ113" s="19"/>
      <c r="BR113" s="21"/>
    </row>
    <row r="114" spans="1:70" ht="29.85" customHeight="1" x14ac:dyDescent="0.3">
      <c r="A114" s="22"/>
      <c r="B114" s="26"/>
      <c r="C114" s="144"/>
      <c r="D114" s="182" t="s">
        <v>72</v>
      </c>
      <c r="E114" s="143" t="s">
        <v>1684</v>
      </c>
      <c r="F114" s="143" t="s">
        <v>1685</v>
      </c>
      <c r="G114" s="144"/>
      <c r="H114" s="144"/>
      <c r="I114" s="145"/>
      <c r="J114" s="183">
        <f>BK114</f>
        <v>0</v>
      </c>
      <c r="K114" s="184"/>
      <c r="L114" s="61"/>
      <c r="M114" s="185"/>
      <c r="N114" s="19"/>
      <c r="O114" s="19"/>
      <c r="P114" s="162">
        <f>SUM(P115:P116)</f>
        <v>0</v>
      </c>
      <c r="Q114" s="19"/>
      <c r="R114" s="162">
        <f>SUM(R115:R116)</f>
        <v>0</v>
      </c>
      <c r="S114" s="19"/>
      <c r="T114" s="163">
        <f>SUM(T115:T116)</f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59" t="s">
        <v>83</v>
      </c>
      <c r="AS114" s="19"/>
      <c r="AT114" s="164" t="s">
        <v>72</v>
      </c>
      <c r="AU114" s="164" t="s">
        <v>81</v>
      </c>
      <c r="AV114" s="19"/>
      <c r="AW114" s="19"/>
      <c r="AX114" s="19"/>
      <c r="AY114" s="159" t="s">
        <v>163</v>
      </c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65">
        <f>SUM(BK115:BK116)</f>
        <v>0</v>
      </c>
      <c r="BL114" s="19"/>
      <c r="BM114" s="19"/>
      <c r="BN114" s="19"/>
      <c r="BO114" s="19"/>
      <c r="BP114" s="19"/>
      <c r="BQ114" s="19"/>
      <c r="BR114" s="21"/>
    </row>
    <row r="115" spans="1:70" ht="16.5" customHeight="1" x14ac:dyDescent="0.3">
      <c r="A115" s="22"/>
      <c r="B115" s="61"/>
      <c r="C115" s="170" t="s">
        <v>216</v>
      </c>
      <c r="D115" s="170" t="s">
        <v>166</v>
      </c>
      <c r="E115" s="171" t="s">
        <v>1686</v>
      </c>
      <c r="F115" s="171" t="s">
        <v>1687</v>
      </c>
      <c r="G115" s="172" t="s">
        <v>1675</v>
      </c>
      <c r="H115" s="173">
        <v>8</v>
      </c>
      <c r="I115" s="174"/>
      <c r="J115" s="175">
        <f>ROUND(I115*H115,2)</f>
        <v>0</v>
      </c>
      <c r="K115" s="194"/>
      <c r="L115" s="61"/>
      <c r="M115" s="177"/>
      <c r="N115" s="178" t="s">
        <v>44</v>
      </c>
      <c r="O115" s="19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233</v>
      </c>
      <c r="AS115" s="19"/>
      <c r="AT115" s="140" t="s">
        <v>166</v>
      </c>
      <c r="AU115" s="140" t="s">
        <v>83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40" t="s">
        <v>81</v>
      </c>
      <c r="BK115" s="181">
        <f>ROUND(I115*H115,2)</f>
        <v>0</v>
      </c>
      <c r="BL115" s="140" t="s">
        <v>233</v>
      </c>
      <c r="BM115" s="140" t="s">
        <v>287</v>
      </c>
      <c r="BN115" s="19"/>
      <c r="BO115" s="19"/>
      <c r="BP115" s="19"/>
      <c r="BQ115" s="19"/>
      <c r="BR115" s="21"/>
    </row>
    <row r="116" spans="1:70" ht="16.5" customHeight="1" x14ac:dyDescent="0.3">
      <c r="A116" s="22"/>
      <c r="B116" s="61"/>
      <c r="C116" s="170" t="s">
        <v>220</v>
      </c>
      <c r="D116" s="170" t="s">
        <v>166</v>
      </c>
      <c r="E116" s="171" t="s">
        <v>1688</v>
      </c>
      <c r="F116" s="171" t="s">
        <v>1689</v>
      </c>
      <c r="G116" s="172" t="s">
        <v>1675</v>
      </c>
      <c r="H116" s="173">
        <v>2</v>
      </c>
      <c r="I116" s="174"/>
      <c r="J116" s="175">
        <f>ROUND(I116*H116,2)</f>
        <v>0</v>
      </c>
      <c r="K116" s="194"/>
      <c r="L116" s="61"/>
      <c r="M116" s="177"/>
      <c r="N116" s="178" t="s">
        <v>44</v>
      </c>
      <c r="O116" s="19"/>
      <c r="P116" s="179">
        <f>O116*H116</f>
        <v>0</v>
      </c>
      <c r="Q116" s="179">
        <v>0</v>
      </c>
      <c r="R116" s="179">
        <f>Q116*H116</f>
        <v>0</v>
      </c>
      <c r="S116" s="179">
        <v>0</v>
      </c>
      <c r="T116" s="180">
        <f>S116*H116</f>
        <v>0</v>
      </c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40" t="s">
        <v>233</v>
      </c>
      <c r="AS116" s="19"/>
      <c r="AT116" s="140" t="s">
        <v>166</v>
      </c>
      <c r="AU116" s="140" t="s">
        <v>83</v>
      </c>
      <c r="AV116" s="19"/>
      <c r="AW116" s="19"/>
      <c r="AX116" s="19"/>
      <c r="AY116" s="140" t="s">
        <v>163</v>
      </c>
      <c r="AZ116" s="19"/>
      <c r="BA116" s="19"/>
      <c r="BB116" s="19"/>
      <c r="BC116" s="19"/>
      <c r="BD116" s="19"/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40" t="s">
        <v>81</v>
      </c>
      <c r="BK116" s="181">
        <f>ROUND(I116*H116,2)</f>
        <v>0</v>
      </c>
      <c r="BL116" s="140" t="s">
        <v>233</v>
      </c>
      <c r="BM116" s="140" t="s">
        <v>289</v>
      </c>
      <c r="BN116" s="19"/>
      <c r="BO116" s="19"/>
      <c r="BP116" s="19"/>
      <c r="BQ116" s="19"/>
      <c r="BR116" s="21"/>
    </row>
    <row r="117" spans="1:70" ht="29.85" customHeight="1" x14ac:dyDescent="0.3">
      <c r="A117" s="22"/>
      <c r="B117" s="26"/>
      <c r="C117" s="144"/>
      <c r="D117" s="182" t="s">
        <v>72</v>
      </c>
      <c r="E117" s="143" t="s">
        <v>1690</v>
      </c>
      <c r="F117" s="143" t="s">
        <v>1691</v>
      </c>
      <c r="G117" s="144"/>
      <c r="H117" s="144"/>
      <c r="I117" s="145"/>
      <c r="J117" s="183">
        <f>BK117</f>
        <v>0</v>
      </c>
      <c r="K117" s="184"/>
      <c r="L117" s="61"/>
      <c r="M117" s="185"/>
      <c r="N117" s="19"/>
      <c r="O117" s="19"/>
      <c r="P117" s="162">
        <f>P118</f>
        <v>0</v>
      </c>
      <c r="Q117" s="19"/>
      <c r="R117" s="162">
        <f>R118</f>
        <v>0</v>
      </c>
      <c r="S117" s="19"/>
      <c r="T117" s="163">
        <f>T118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59" t="s">
        <v>83</v>
      </c>
      <c r="AS117" s="19"/>
      <c r="AT117" s="164" t="s">
        <v>72</v>
      </c>
      <c r="AU117" s="164" t="s">
        <v>81</v>
      </c>
      <c r="AV117" s="19"/>
      <c r="AW117" s="19"/>
      <c r="AX117" s="19"/>
      <c r="AY117" s="159" t="s">
        <v>163</v>
      </c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65">
        <f>BK118</f>
        <v>0</v>
      </c>
      <c r="BL117" s="19"/>
      <c r="BM117" s="19"/>
      <c r="BN117" s="19"/>
      <c r="BO117" s="19"/>
      <c r="BP117" s="19"/>
      <c r="BQ117" s="19"/>
      <c r="BR117" s="21"/>
    </row>
    <row r="118" spans="1:70" ht="16.5" customHeight="1" x14ac:dyDescent="0.3">
      <c r="A118" s="22"/>
      <c r="B118" s="61"/>
      <c r="C118" s="170" t="s">
        <v>224</v>
      </c>
      <c r="D118" s="170" t="s">
        <v>166</v>
      </c>
      <c r="E118" s="171" t="s">
        <v>1692</v>
      </c>
      <c r="F118" s="171" t="s">
        <v>1693</v>
      </c>
      <c r="G118" s="172" t="s">
        <v>1675</v>
      </c>
      <c r="H118" s="173">
        <v>1</v>
      </c>
      <c r="I118" s="174"/>
      <c r="J118" s="175">
        <f>ROUND(I118*H118,2)</f>
        <v>0</v>
      </c>
      <c r="K118" s="194"/>
      <c r="L118" s="61"/>
      <c r="M118" s="177"/>
      <c r="N118" s="178" t="s">
        <v>44</v>
      </c>
      <c r="O118" s="19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40" t="s">
        <v>233</v>
      </c>
      <c r="AS118" s="19"/>
      <c r="AT118" s="140" t="s">
        <v>166</v>
      </c>
      <c r="AU118" s="140" t="s">
        <v>83</v>
      </c>
      <c r="AV118" s="19"/>
      <c r="AW118" s="19"/>
      <c r="AX118" s="19"/>
      <c r="AY118" s="140" t="s">
        <v>163</v>
      </c>
      <c r="AZ118" s="19"/>
      <c r="BA118" s="19"/>
      <c r="BB118" s="19"/>
      <c r="BC118" s="19"/>
      <c r="BD118" s="19"/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40" t="s">
        <v>81</v>
      </c>
      <c r="BK118" s="181">
        <f>ROUND(I118*H118,2)</f>
        <v>0</v>
      </c>
      <c r="BL118" s="140" t="s">
        <v>233</v>
      </c>
      <c r="BM118" s="140" t="s">
        <v>296</v>
      </c>
      <c r="BN118" s="19"/>
      <c r="BO118" s="19"/>
      <c r="BP118" s="19"/>
      <c r="BQ118" s="19"/>
      <c r="BR118" s="21"/>
    </row>
    <row r="119" spans="1:70" ht="29.85" customHeight="1" x14ac:dyDescent="0.3">
      <c r="A119" s="22"/>
      <c r="B119" s="26"/>
      <c r="C119" s="144"/>
      <c r="D119" s="182" t="s">
        <v>72</v>
      </c>
      <c r="E119" s="143" t="s">
        <v>1694</v>
      </c>
      <c r="F119" s="143" t="s">
        <v>1695</v>
      </c>
      <c r="G119" s="144"/>
      <c r="H119" s="144"/>
      <c r="I119" s="145"/>
      <c r="J119" s="183">
        <f>BK119</f>
        <v>0</v>
      </c>
      <c r="K119" s="184"/>
      <c r="L119" s="61"/>
      <c r="M119" s="185"/>
      <c r="N119" s="19"/>
      <c r="O119" s="19"/>
      <c r="P119" s="162">
        <f>SUM(P120:P130)</f>
        <v>0</v>
      </c>
      <c r="Q119" s="19"/>
      <c r="R119" s="162">
        <f>SUM(R120:R130)</f>
        <v>0</v>
      </c>
      <c r="S119" s="19"/>
      <c r="T119" s="163">
        <f>SUM(T120:T130)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59" t="s">
        <v>83</v>
      </c>
      <c r="AS119" s="19"/>
      <c r="AT119" s="164" t="s">
        <v>72</v>
      </c>
      <c r="AU119" s="164" t="s">
        <v>81</v>
      </c>
      <c r="AV119" s="19"/>
      <c r="AW119" s="19"/>
      <c r="AX119" s="19"/>
      <c r="AY119" s="159" t="s">
        <v>163</v>
      </c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65">
        <f>SUM(BK120:BK130)</f>
        <v>0</v>
      </c>
      <c r="BL119" s="19"/>
      <c r="BM119" s="19"/>
      <c r="BN119" s="19"/>
      <c r="BO119" s="19"/>
      <c r="BP119" s="19"/>
      <c r="BQ119" s="19"/>
      <c r="BR119" s="21"/>
    </row>
    <row r="120" spans="1:70" ht="16.5" customHeight="1" x14ac:dyDescent="0.3">
      <c r="A120" s="22"/>
      <c r="B120" s="61"/>
      <c r="C120" s="170" t="s">
        <v>16</v>
      </c>
      <c r="D120" s="170" t="s">
        <v>166</v>
      </c>
      <c r="E120" s="171" t="s">
        <v>1696</v>
      </c>
      <c r="F120" s="171" t="s">
        <v>1697</v>
      </c>
      <c r="G120" s="172" t="s">
        <v>1675</v>
      </c>
      <c r="H120" s="173">
        <v>4</v>
      </c>
      <c r="I120" s="174"/>
      <c r="J120" s="175">
        <f t="shared" ref="J120:J130" si="10">ROUND(I120*H120,2)</f>
        <v>0</v>
      </c>
      <c r="K120" s="194"/>
      <c r="L120" s="61"/>
      <c r="M120" s="177"/>
      <c r="N120" s="178" t="s">
        <v>44</v>
      </c>
      <c r="O120" s="19"/>
      <c r="P120" s="179">
        <f t="shared" ref="P120:P130" si="11">O120*H120</f>
        <v>0</v>
      </c>
      <c r="Q120" s="179">
        <v>0</v>
      </c>
      <c r="R120" s="179">
        <f t="shared" ref="R120:R130" si="12">Q120*H120</f>
        <v>0</v>
      </c>
      <c r="S120" s="179">
        <v>0</v>
      </c>
      <c r="T120" s="180">
        <f t="shared" ref="T120:T130" si="13">S120*H120</f>
        <v>0</v>
      </c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40" t="s">
        <v>233</v>
      </c>
      <c r="AS120" s="19"/>
      <c r="AT120" s="140" t="s">
        <v>166</v>
      </c>
      <c r="AU120" s="140" t="s">
        <v>83</v>
      </c>
      <c r="AV120" s="19"/>
      <c r="AW120" s="19"/>
      <c r="AX120" s="19"/>
      <c r="AY120" s="140" t="s">
        <v>163</v>
      </c>
      <c r="AZ120" s="19"/>
      <c r="BA120" s="19"/>
      <c r="BB120" s="19"/>
      <c r="BC120" s="19"/>
      <c r="BD120" s="19"/>
      <c r="BE120" s="181">
        <f t="shared" ref="BE120:BE130" si="14">IF(N120="základní",J120,0)</f>
        <v>0</v>
      </c>
      <c r="BF120" s="181">
        <f t="shared" ref="BF120:BF130" si="15">IF(N120="snížená",J120,0)</f>
        <v>0</v>
      </c>
      <c r="BG120" s="181">
        <f t="shared" ref="BG120:BG130" si="16">IF(N120="zákl. přenesená",J120,0)</f>
        <v>0</v>
      </c>
      <c r="BH120" s="181">
        <f t="shared" ref="BH120:BH130" si="17">IF(N120="sníž. přenesená",J120,0)</f>
        <v>0</v>
      </c>
      <c r="BI120" s="181">
        <f t="shared" ref="BI120:BI130" si="18">IF(N120="nulová",J120,0)</f>
        <v>0</v>
      </c>
      <c r="BJ120" s="140" t="s">
        <v>81</v>
      </c>
      <c r="BK120" s="181">
        <f t="shared" ref="BK120:BK130" si="19">ROUND(I120*H120,2)</f>
        <v>0</v>
      </c>
      <c r="BL120" s="140" t="s">
        <v>233</v>
      </c>
      <c r="BM120" s="140" t="s">
        <v>299</v>
      </c>
      <c r="BN120" s="19"/>
      <c r="BO120" s="19"/>
      <c r="BP120" s="19"/>
      <c r="BQ120" s="19"/>
      <c r="BR120" s="21"/>
    </row>
    <row r="121" spans="1:70" ht="16.5" customHeight="1" x14ac:dyDescent="0.3">
      <c r="A121" s="22"/>
      <c r="B121" s="61"/>
      <c r="C121" s="170" t="s">
        <v>233</v>
      </c>
      <c r="D121" s="170" t="s">
        <v>166</v>
      </c>
      <c r="E121" s="171" t="s">
        <v>1698</v>
      </c>
      <c r="F121" s="171" t="s">
        <v>1699</v>
      </c>
      <c r="G121" s="172" t="s">
        <v>1675</v>
      </c>
      <c r="H121" s="173">
        <v>2</v>
      </c>
      <c r="I121" s="174"/>
      <c r="J121" s="175">
        <f t="shared" si="10"/>
        <v>0</v>
      </c>
      <c r="K121" s="194"/>
      <c r="L121" s="61"/>
      <c r="M121" s="177"/>
      <c r="N121" s="178" t="s">
        <v>44</v>
      </c>
      <c r="O121" s="19"/>
      <c r="P121" s="179">
        <f t="shared" si="11"/>
        <v>0</v>
      </c>
      <c r="Q121" s="179">
        <v>0</v>
      </c>
      <c r="R121" s="179">
        <f t="shared" si="12"/>
        <v>0</v>
      </c>
      <c r="S121" s="179">
        <v>0</v>
      </c>
      <c r="T121" s="180">
        <f t="shared" si="13"/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40" t="s">
        <v>233</v>
      </c>
      <c r="AS121" s="19"/>
      <c r="AT121" s="140" t="s">
        <v>166</v>
      </c>
      <c r="AU121" s="140" t="s">
        <v>83</v>
      </c>
      <c r="AV121" s="19"/>
      <c r="AW121" s="19"/>
      <c r="AX121" s="19"/>
      <c r="AY121" s="140" t="s">
        <v>163</v>
      </c>
      <c r="AZ121" s="19"/>
      <c r="BA121" s="19"/>
      <c r="BB121" s="19"/>
      <c r="BC121" s="19"/>
      <c r="BD121" s="19"/>
      <c r="BE121" s="181">
        <f t="shared" si="14"/>
        <v>0</v>
      </c>
      <c r="BF121" s="181">
        <f t="shared" si="15"/>
        <v>0</v>
      </c>
      <c r="BG121" s="181">
        <f t="shared" si="16"/>
        <v>0</v>
      </c>
      <c r="BH121" s="181">
        <f t="shared" si="17"/>
        <v>0</v>
      </c>
      <c r="BI121" s="181">
        <f t="shared" si="18"/>
        <v>0</v>
      </c>
      <c r="BJ121" s="140" t="s">
        <v>81</v>
      </c>
      <c r="BK121" s="181">
        <f t="shared" si="19"/>
        <v>0</v>
      </c>
      <c r="BL121" s="140" t="s">
        <v>233</v>
      </c>
      <c r="BM121" s="140" t="s">
        <v>325</v>
      </c>
      <c r="BN121" s="19"/>
      <c r="BO121" s="19"/>
      <c r="BP121" s="19"/>
      <c r="BQ121" s="19"/>
      <c r="BR121" s="21"/>
    </row>
    <row r="122" spans="1:70" ht="16.5" customHeight="1" x14ac:dyDescent="0.3">
      <c r="A122" s="22"/>
      <c r="B122" s="61"/>
      <c r="C122" s="170" t="s">
        <v>237</v>
      </c>
      <c r="D122" s="170" t="s">
        <v>166</v>
      </c>
      <c r="E122" s="171" t="s">
        <v>1700</v>
      </c>
      <c r="F122" s="171" t="s">
        <v>1701</v>
      </c>
      <c r="G122" s="172" t="s">
        <v>1675</v>
      </c>
      <c r="H122" s="173">
        <v>17</v>
      </c>
      <c r="I122" s="174"/>
      <c r="J122" s="175">
        <f t="shared" si="10"/>
        <v>0</v>
      </c>
      <c r="K122" s="194"/>
      <c r="L122" s="61"/>
      <c r="M122" s="177"/>
      <c r="N122" s="178" t="s">
        <v>44</v>
      </c>
      <c r="O122" s="19"/>
      <c r="P122" s="179">
        <f t="shared" si="11"/>
        <v>0</v>
      </c>
      <c r="Q122" s="179">
        <v>0</v>
      </c>
      <c r="R122" s="179">
        <f t="shared" si="12"/>
        <v>0</v>
      </c>
      <c r="S122" s="179">
        <v>0</v>
      </c>
      <c r="T122" s="180">
        <f t="shared" si="13"/>
        <v>0</v>
      </c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40" t="s">
        <v>233</v>
      </c>
      <c r="AS122" s="19"/>
      <c r="AT122" s="140" t="s">
        <v>166</v>
      </c>
      <c r="AU122" s="140" t="s">
        <v>83</v>
      </c>
      <c r="AV122" s="19"/>
      <c r="AW122" s="19"/>
      <c r="AX122" s="19"/>
      <c r="AY122" s="140" t="s">
        <v>163</v>
      </c>
      <c r="AZ122" s="19"/>
      <c r="BA122" s="19"/>
      <c r="BB122" s="19"/>
      <c r="BC122" s="19"/>
      <c r="BD122" s="19"/>
      <c r="BE122" s="181">
        <f t="shared" si="14"/>
        <v>0</v>
      </c>
      <c r="BF122" s="181">
        <f t="shared" si="15"/>
        <v>0</v>
      </c>
      <c r="BG122" s="181">
        <f t="shared" si="16"/>
        <v>0</v>
      </c>
      <c r="BH122" s="181">
        <f t="shared" si="17"/>
        <v>0</v>
      </c>
      <c r="BI122" s="181">
        <f t="shared" si="18"/>
        <v>0</v>
      </c>
      <c r="BJ122" s="140" t="s">
        <v>81</v>
      </c>
      <c r="BK122" s="181">
        <f t="shared" si="19"/>
        <v>0</v>
      </c>
      <c r="BL122" s="140" t="s">
        <v>233</v>
      </c>
      <c r="BM122" s="140" t="s">
        <v>329</v>
      </c>
      <c r="BN122" s="19"/>
      <c r="BO122" s="19"/>
      <c r="BP122" s="19"/>
      <c r="BQ122" s="19"/>
      <c r="BR122" s="21"/>
    </row>
    <row r="123" spans="1:70" ht="16.5" customHeight="1" x14ac:dyDescent="0.3">
      <c r="A123" s="22"/>
      <c r="B123" s="61"/>
      <c r="C123" s="170" t="s">
        <v>238</v>
      </c>
      <c r="D123" s="170" t="s">
        <v>166</v>
      </c>
      <c r="E123" s="171" t="s">
        <v>1702</v>
      </c>
      <c r="F123" s="171" t="s">
        <v>1703</v>
      </c>
      <c r="G123" s="172" t="s">
        <v>1675</v>
      </c>
      <c r="H123" s="173">
        <v>1</v>
      </c>
      <c r="I123" s="174"/>
      <c r="J123" s="175">
        <f t="shared" si="10"/>
        <v>0</v>
      </c>
      <c r="K123" s="194"/>
      <c r="L123" s="61"/>
      <c r="M123" s="177"/>
      <c r="N123" s="178" t="s">
        <v>44</v>
      </c>
      <c r="O123" s="19"/>
      <c r="P123" s="179">
        <f t="shared" si="11"/>
        <v>0</v>
      </c>
      <c r="Q123" s="179">
        <v>0</v>
      </c>
      <c r="R123" s="179">
        <f t="shared" si="12"/>
        <v>0</v>
      </c>
      <c r="S123" s="179">
        <v>0</v>
      </c>
      <c r="T123" s="180">
        <f t="shared" si="13"/>
        <v>0</v>
      </c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40" t="s">
        <v>233</v>
      </c>
      <c r="AS123" s="19"/>
      <c r="AT123" s="140" t="s">
        <v>166</v>
      </c>
      <c r="AU123" s="140" t="s">
        <v>83</v>
      </c>
      <c r="AV123" s="19"/>
      <c r="AW123" s="19"/>
      <c r="AX123" s="19"/>
      <c r="AY123" s="140" t="s">
        <v>163</v>
      </c>
      <c r="AZ123" s="19"/>
      <c r="BA123" s="19"/>
      <c r="BB123" s="19"/>
      <c r="BC123" s="19"/>
      <c r="BD123" s="19"/>
      <c r="BE123" s="181">
        <f t="shared" si="14"/>
        <v>0</v>
      </c>
      <c r="BF123" s="181">
        <f t="shared" si="15"/>
        <v>0</v>
      </c>
      <c r="BG123" s="181">
        <f t="shared" si="16"/>
        <v>0</v>
      </c>
      <c r="BH123" s="181">
        <f t="shared" si="17"/>
        <v>0</v>
      </c>
      <c r="BI123" s="181">
        <f t="shared" si="18"/>
        <v>0</v>
      </c>
      <c r="BJ123" s="140" t="s">
        <v>81</v>
      </c>
      <c r="BK123" s="181">
        <f t="shared" si="19"/>
        <v>0</v>
      </c>
      <c r="BL123" s="140" t="s">
        <v>233</v>
      </c>
      <c r="BM123" s="140" t="s">
        <v>333</v>
      </c>
      <c r="BN123" s="19"/>
      <c r="BO123" s="19"/>
      <c r="BP123" s="19"/>
      <c r="BQ123" s="19"/>
      <c r="BR123" s="21"/>
    </row>
    <row r="124" spans="1:70" ht="16.5" customHeight="1" x14ac:dyDescent="0.3">
      <c r="A124" s="22"/>
      <c r="B124" s="61"/>
      <c r="C124" s="170" t="s">
        <v>242</v>
      </c>
      <c r="D124" s="170" t="s">
        <v>166</v>
      </c>
      <c r="E124" s="171" t="s">
        <v>1704</v>
      </c>
      <c r="F124" s="171" t="s">
        <v>1705</v>
      </c>
      <c r="G124" s="172" t="s">
        <v>1675</v>
      </c>
      <c r="H124" s="173">
        <v>2</v>
      </c>
      <c r="I124" s="174"/>
      <c r="J124" s="175">
        <f t="shared" si="10"/>
        <v>0</v>
      </c>
      <c r="K124" s="194"/>
      <c r="L124" s="61"/>
      <c r="M124" s="177"/>
      <c r="N124" s="178" t="s">
        <v>44</v>
      </c>
      <c r="O124" s="19"/>
      <c r="P124" s="179">
        <f t="shared" si="11"/>
        <v>0</v>
      </c>
      <c r="Q124" s="179">
        <v>0</v>
      </c>
      <c r="R124" s="179">
        <f t="shared" si="12"/>
        <v>0</v>
      </c>
      <c r="S124" s="179">
        <v>0</v>
      </c>
      <c r="T124" s="180">
        <f t="shared" si="13"/>
        <v>0</v>
      </c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40" t="s">
        <v>233</v>
      </c>
      <c r="AS124" s="19"/>
      <c r="AT124" s="140" t="s">
        <v>166</v>
      </c>
      <c r="AU124" s="140" t="s">
        <v>83</v>
      </c>
      <c r="AV124" s="19"/>
      <c r="AW124" s="19"/>
      <c r="AX124" s="19"/>
      <c r="AY124" s="140" t="s">
        <v>163</v>
      </c>
      <c r="AZ124" s="19"/>
      <c r="BA124" s="19"/>
      <c r="BB124" s="19"/>
      <c r="BC124" s="19"/>
      <c r="BD124" s="19"/>
      <c r="BE124" s="181">
        <f t="shared" si="14"/>
        <v>0</v>
      </c>
      <c r="BF124" s="181">
        <f t="shared" si="15"/>
        <v>0</v>
      </c>
      <c r="BG124" s="181">
        <f t="shared" si="16"/>
        <v>0</v>
      </c>
      <c r="BH124" s="181">
        <f t="shared" si="17"/>
        <v>0</v>
      </c>
      <c r="BI124" s="181">
        <f t="shared" si="18"/>
        <v>0</v>
      </c>
      <c r="BJ124" s="140" t="s">
        <v>81</v>
      </c>
      <c r="BK124" s="181">
        <f t="shared" si="19"/>
        <v>0</v>
      </c>
      <c r="BL124" s="140" t="s">
        <v>233</v>
      </c>
      <c r="BM124" s="140" t="s">
        <v>323</v>
      </c>
      <c r="BN124" s="19"/>
      <c r="BO124" s="19"/>
      <c r="BP124" s="19"/>
      <c r="BQ124" s="19"/>
      <c r="BR124" s="21"/>
    </row>
    <row r="125" spans="1:70" ht="16.5" customHeight="1" x14ac:dyDescent="0.3">
      <c r="A125" s="22"/>
      <c r="B125" s="61"/>
      <c r="C125" s="170" t="s">
        <v>246</v>
      </c>
      <c r="D125" s="170" t="s">
        <v>166</v>
      </c>
      <c r="E125" s="171" t="s">
        <v>1706</v>
      </c>
      <c r="F125" s="171" t="s">
        <v>1707</v>
      </c>
      <c r="G125" s="172" t="s">
        <v>1675</v>
      </c>
      <c r="H125" s="173">
        <v>1</v>
      </c>
      <c r="I125" s="174"/>
      <c r="J125" s="175">
        <f t="shared" si="10"/>
        <v>0</v>
      </c>
      <c r="K125" s="194"/>
      <c r="L125" s="61"/>
      <c r="M125" s="177"/>
      <c r="N125" s="178" t="s">
        <v>44</v>
      </c>
      <c r="O125" s="19"/>
      <c r="P125" s="179">
        <f t="shared" si="11"/>
        <v>0</v>
      </c>
      <c r="Q125" s="179">
        <v>0</v>
      </c>
      <c r="R125" s="179">
        <f t="shared" si="12"/>
        <v>0</v>
      </c>
      <c r="S125" s="179">
        <v>0</v>
      </c>
      <c r="T125" s="180">
        <f t="shared" si="13"/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233</v>
      </c>
      <c r="AS125" s="19"/>
      <c r="AT125" s="140" t="s">
        <v>166</v>
      </c>
      <c r="AU125" s="140" t="s">
        <v>83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 t="shared" si="14"/>
        <v>0</v>
      </c>
      <c r="BF125" s="181">
        <f t="shared" si="15"/>
        <v>0</v>
      </c>
      <c r="BG125" s="181">
        <f t="shared" si="16"/>
        <v>0</v>
      </c>
      <c r="BH125" s="181">
        <f t="shared" si="17"/>
        <v>0</v>
      </c>
      <c r="BI125" s="181">
        <f t="shared" si="18"/>
        <v>0</v>
      </c>
      <c r="BJ125" s="140" t="s">
        <v>81</v>
      </c>
      <c r="BK125" s="181">
        <f t="shared" si="19"/>
        <v>0</v>
      </c>
      <c r="BL125" s="140" t="s">
        <v>233</v>
      </c>
      <c r="BM125" s="140" t="s">
        <v>340</v>
      </c>
      <c r="BN125" s="19"/>
      <c r="BO125" s="19"/>
      <c r="BP125" s="19"/>
      <c r="BQ125" s="19"/>
      <c r="BR125" s="21"/>
    </row>
    <row r="126" spans="1:70" ht="16.5" customHeight="1" x14ac:dyDescent="0.3">
      <c r="A126" s="22"/>
      <c r="B126" s="61"/>
      <c r="C126" s="170" t="s">
        <v>15</v>
      </c>
      <c r="D126" s="170" t="s">
        <v>166</v>
      </c>
      <c r="E126" s="171" t="s">
        <v>1708</v>
      </c>
      <c r="F126" s="171" t="s">
        <v>1709</v>
      </c>
      <c r="G126" s="172" t="s">
        <v>1675</v>
      </c>
      <c r="H126" s="173">
        <v>1</v>
      </c>
      <c r="I126" s="174"/>
      <c r="J126" s="175">
        <f t="shared" si="10"/>
        <v>0</v>
      </c>
      <c r="K126" s="194"/>
      <c r="L126" s="61"/>
      <c r="M126" s="177"/>
      <c r="N126" s="178" t="s">
        <v>44</v>
      </c>
      <c r="O126" s="19"/>
      <c r="P126" s="179">
        <f t="shared" si="11"/>
        <v>0</v>
      </c>
      <c r="Q126" s="179">
        <v>0</v>
      </c>
      <c r="R126" s="179">
        <f t="shared" si="12"/>
        <v>0</v>
      </c>
      <c r="S126" s="179">
        <v>0</v>
      </c>
      <c r="T126" s="180">
        <f t="shared" si="13"/>
        <v>0</v>
      </c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40" t="s">
        <v>233</v>
      </c>
      <c r="AS126" s="19"/>
      <c r="AT126" s="140" t="s">
        <v>166</v>
      </c>
      <c r="AU126" s="140" t="s">
        <v>83</v>
      </c>
      <c r="AV126" s="19"/>
      <c r="AW126" s="19"/>
      <c r="AX126" s="19"/>
      <c r="AY126" s="140" t="s">
        <v>163</v>
      </c>
      <c r="AZ126" s="19"/>
      <c r="BA126" s="19"/>
      <c r="BB126" s="19"/>
      <c r="BC126" s="19"/>
      <c r="BD126" s="19"/>
      <c r="BE126" s="181">
        <f t="shared" si="14"/>
        <v>0</v>
      </c>
      <c r="BF126" s="181">
        <f t="shared" si="15"/>
        <v>0</v>
      </c>
      <c r="BG126" s="181">
        <f t="shared" si="16"/>
        <v>0</v>
      </c>
      <c r="BH126" s="181">
        <f t="shared" si="17"/>
        <v>0</v>
      </c>
      <c r="BI126" s="181">
        <f t="shared" si="18"/>
        <v>0</v>
      </c>
      <c r="BJ126" s="140" t="s">
        <v>81</v>
      </c>
      <c r="BK126" s="181">
        <f t="shared" si="19"/>
        <v>0</v>
      </c>
      <c r="BL126" s="140" t="s">
        <v>233</v>
      </c>
      <c r="BM126" s="140" t="s">
        <v>345</v>
      </c>
      <c r="BN126" s="19"/>
      <c r="BO126" s="19"/>
      <c r="BP126" s="19"/>
      <c r="BQ126" s="19"/>
      <c r="BR126" s="21"/>
    </row>
    <row r="127" spans="1:70" ht="16.5" customHeight="1" x14ac:dyDescent="0.3">
      <c r="A127" s="22"/>
      <c r="B127" s="61"/>
      <c r="C127" s="170" t="s">
        <v>252</v>
      </c>
      <c r="D127" s="170" t="s">
        <v>166</v>
      </c>
      <c r="E127" s="171" t="s">
        <v>1710</v>
      </c>
      <c r="F127" s="171" t="s">
        <v>1711</v>
      </c>
      <c r="G127" s="172" t="s">
        <v>1675</v>
      </c>
      <c r="H127" s="173">
        <v>1</v>
      </c>
      <c r="I127" s="174"/>
      <c r="J127" s="175">
        <f t="shared" si="10"/>
        <v>0</v>
      </c>
      <c r="K127" s="194"/>
      <c r="L127" s="61"/>
      <c r="M127" s="177"/>
      <c r="N127" s="178" t="s">
        <v>44</v>
      </c>
      <c r="O127" s="19"/>
      <c r="P127" s="179">
        <f t="shared" si="11"/>
        <v>0</v>
      </c>
      <c r="Q127" s="179">
        <v>0</v>
      </c>
      <c r="R127" s="179">
        <f t="shared" si="12"/>
        <v>0</v>
      </c>
      <c r="S127" s="179">
        <v>0</v>
      </c>
      <c r="T127" s="180">
        <f t="shared" si="13"/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233</v>
      </c>
      <c r="AS127" s="19"/>
      <c r="AT127" s="140" t="s">
        <v>166</v>
      </c>
      <c r="AU127" s="140" t="s">
        <v>83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 t="shared" si="14"/>
        <v>0</v>
      </c>
      <c r="BF127" s="181">
        <f t="shared" si="15"/>
        <v>0</v>
      </c>
      <c r="BG127" s="181">
        <f t="shared" si="16"/>
        <v>0</v>
      </c>
      <c r="BH127" s="181">
        <f t="shared" si="17"/>
        <v>0</v>
      </c>
      <c r="BI127" s="181">
        <f t="shared" si="18"/>
        <v>0</v>
      </c>
      <c r="BJ127" s="140" t="s">
        <v>81</v>
      </c>
      <c r="BK127" s="181">
        <f t="shared" si="19"/>
        <v>0</v>
      </c>
      <c r="BL127" s="140" t="s">
        <v>233</v>
      </c>
      <c r="BM127" s="140" t="s">
        <v>353</v>
      </c>
      <c r="BN127" s="19"/>
      <c r="BO127" s="19"/>
      <c r="BP127" s="19"/>
      <c r="BQ127" s="19"/>
      <c r="BR127" s="21"/>
    </row>
    <row r="128" spans="1:70" ht="16.5" customHeight="1" x14ac:dyDescent="0.3">
      <c r="A128" s="22"/>
      <c r="B128" s="61"/>
      <c r="C128" s="170" t="s">
        <v>258</v>
      </c>
      <c r="D128" s="170" t="s">
        <v>166</v>
      </c>
      <c r="E128" s="171" t="s">
        <v>1712</v>
      </c>
      <c r="F128" s="171" t="s">
        <v>1713</v>
      </c>
      <c r="G128" s="172" t="s">
        <v>1675</v>
      </c>
      <c r="H128" s="173">
        <v>1</v>
      </c>
      <c r="I128" s="174"/>
      <c r="J128" s="175">
        <f t="shared" si="10"/>
        <v>0</v>
      </c>
      <c r="K128" s="194"/>
      <c r="L128" s="61"/>
      <c r="M128" s="177"/>
      <c r="N128" s="178" t="s">
        <v>44</v>
      </c>
      <c r="O128" s="19"/>
      <c r="P128" s="179">
        <f t="shared" si="11"/>
        <v>0</v>
      </c>
      <c r="Q128" s="179">
        <v>0</v>
      </c>
      <c r="R128" s="179">
        <f t="shared" si="12"/>
        <v>0</v>
      </c>
      <c r="S128" s="179">
        <v>0</v>
      </c>
      <c r="T128" s="180">
        <f t="shared" si="13"/>
        <v>0</v>
      </c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40" t="s">
        <v>233</v>
      </c>
      <c r="AS128" s="19"/>
      <c r="AT128" s="140" t="s">
        <v>166</v>
      </c>
      <c r="AU128" s="140" t="s">
        <v>83</v>
      </c>
      <c r="AV128" s="19"/>
      <c r="AW128" s="19"/>
      <c r="AX128" s="19"/>
      <c r="AY128" s="140" t="s">
        <v>163</v>
      </c>
      <c r="AZ128" s="19"/>
      <c r="BA128" s="19"/>
      <c r="BB128" s="19"/>
      <c r="BC128" s="19"/>
      <c r="BD128" s="19"/>
      <c r="BE128" s="181">
        <f t="shared" si="14"/>
        <v>0</v>
      </c>
      <c r="BF128" s="181">
        <f t="shared" si="15"/>
        <v>0</v>
      </c>
      <c r="BG128" s="181">
        <f t="shared" si="16"/>
        <v>0</v>
      </c>
      <c r="BH128" s="181">
        <f t="shared" si="17"/>
        <v>0</v>
      </c>
      <c r="BI128" s="181">
        <f t="shared" si="18"/>
        <v>0</v>
      </c>
      <c r="BJ128" s="140" t="s">
        <v>81</v>
      </c>
      <c r="BK128" s="181">
        <f t="shared" si="19"/>
        <v>0</v>
      </c>
      <c r="BL128" s="140" t="s">
        <v>233</v>
      </c>
      <c r="BM128" s="140" t="s">
        <v>355</v>
      </c>
      <c r="BN128" s="19"/>
      <c r="BO128" s="19"/>
      <c r="BP128" s="19"/>
      <c r="BQ128" s="19"/>
      <c r="BR128" s="21"/>
    </row>
    <row r="129" spans="1:70" ht="16.5" customHeight="1" x14ac:dyDescent="0.3">
      <c r="A129" s="22"/>
      <c r="B129" s="61"/>
      <c r="C129" s="170" t="s">
        <v>287</v>
      </c>
      <c r="D129" s="170" t="s">
        <v>166</v>
      </c>
      <c r="E129" s="171" t="s">
        <v>1714</v>
      </c>
      <c r="F129" s="171" t="s">
        <v>1715</v>
      </c>
      <c r="G129" s="172" t="s">
        <v>1675</v>
      </c>
      <c r="H129" s="173">
        <v>3</v>
      </c>
      <c r="I129" s="174"/>
      <c r="J129" s="175">
        <f t="shared" si="10"/>
        <v>0</v>
      </c>
      <c r="K129" s="194"/>
      <c r="L129" s="61"/>
      <c r="M129" s="177"/>
      <c r="N129" s="178" t="s">
        <v>44</v>
      </c>
      <c r="O129" s="19"/>
      <c r="P129" s="179">
        <f t="shared" si="11"/>
        <v>0</v>
      </c>
      <c r="Q129" s="179">
        <v>0</v>
      </c>
      <c r="R129" s="179">
        <f t="shared" si="12"/>
        <v>0</v>
      </c>
      <c r="S129" s="179">
        <v>0</v>
      </c>
      <c r="T129" s="180">
        <f t="shared" si="13"/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40" t="s">
        <v>233</v>
      </c>
      <c r="AS129" s="19"/>
      <c r="AT129" s="140" t="s">
        <v>166</v>
      </c>
      <c r="AU129" s="140" t="s">
        <v>83</v>
      </c>
      <c r="AV129" s="19"/>
      <c r="AW129" s="19"/>
      <c r="AX129" s="19"/>
      <c r="AY129" s="140" t="s">
        <v>163</v>
      </c>
      <c r="AZ129" s="19"/>
      <c r="BA129" s="19"/>
      <c r="BB129" s="19"/>
      <c r="BC129" s="19"/>
      <c r="BD129" s="19"/>
      <c r="BE129" s="181">
        <f t="shared" si="14"/>
        <v>0</v>
      </c>
      <c r="BF129" s="181">
        <f t="shared" si="15"/>
        <v>0</v>
      </c>
      <c r="BG129" s="181">
        <f t="shared" si="16"/>
        <v>0</v>
      </c>
      <c r="BH129" s="181">
        <f t="shared" si="17"/>
        <v>0</v>
      </c>
      <c r="BI129" s="181">
        <f t="shared" si="18"/>
        <v>0</v>
      </c>
      <c r="BJ129" s="140" t="s">
        <v>81</v>
      </c>
      <c r="BK129" s="181">
        <f t="shared" si="19"/>
        <v>0</v>
      </c>
      <c r="BL129" s="140" t="s">
        <v>233</v>
      </c>
      <c r="BM129" s="140" t="s">
        <v>357</v>
      </c>
      <c r="BN129" s="19"/>
      <c r="BO129" s="19"/>
      <c r="BP129" s="19"/>
      <c r="BQ129" s="19"/>
      <c r="BR129" s="21"/>
    </row>
    <row r="130" spans="1:70" ht="16.5" customHeight="1" x14ac:dyDescent="0.3">
      <c r="A130" s="22"/>
      <c r="B130" s="61"/>
      <c r="C130" s="170" t="s">
        <v>288</v>
      </c>
      <c r="D130" s="170" t="s">
        <v>166</v>
      </c>
      <c r="E130" s="171" t="s">
        <v>1716</v>
      </c>
      <c r="F130" s="171" t="s">
        <v>1717</v>
      </c>
      <c r="G130" s="172" t="s">
        <v>1675</v>
      </c>
      <c r="H130" s="173">
        <v>1</v>
      </c>
      <c r="I130" s="174"/>
      <c r="J130" s="175">
        <f t="shared" si="10"/>
        <v>0</v>
      </c>
      <c r="K130" s="194"/>
      <c r="L130" s="61"/>
      <c r="M130" s="177"/>
      <c r="N130" s="178" t="s">
        <v>44</v>
      </c>
      <c r="O130" s="19"/>
      <c r="P130" s="179">
        <f t="shared" si="11"/>
        <v>0</v>
      </c>
      <c r="Q130" s="179">
        <v>0</v>
      </c>
      <c r="R130" s="179">
        <f t="shared" si="12"/>
        <v>0</v>
      </c>
      <c r="S130" s="179">
        <v>0</v>
      </c>
      <c r="T130" s="180">
        <f t="shared" si="13"/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40" t="s">
        <v>233</v>
      </c>
      <c r="AS130" s="19"/>
      <c r="AT130" s="140" t="s">
        <v>166</v>
      </c>
      <c r="AU130" s="140" t="s">
        <v>83</v>
      </c>
      <c r="AV130" s="19"/>
      <c r="AW130" s="19"/>
      <c r="AX130" s="19"/>
      <c r="AY130" s="140" t="s">
        <v>163</v>
      </c>
      <c r="AZ130" s="19"/>
      <c r="BA130" s="19"/>
      <c r="BB130" s="19"/>
      <c r="BC130" s="19"/>
      <c r="BD130" s="19"/>
      <c r="BE130" s="181">
        <f t="shared" si="14"/>
        <v>0</v>
      </c>
      <c r="BF130" s="181">
        <f t="shared" si="15"/>
        <v>0</v>
      </c>
      <c r="BG130" s="181">
        <f t="shared" si="16"/>
        <v>0</v>
      </c>
      <c r="BH130" s="181">
        <f t="shared" si="17"/>
        <v>0</v>
      </c>
      <c r="BI130" s="181">
        <f t="shared" si="18"/>
        <v>0</v>
      </c>
      <c r="BJ130" s="140" t="s">
        <v>81</v>
      </c>
      <c r="BK130" s="181">
        <f t="shared" si="19"/>
        <v>0</v>
      </c>
      <c r="BL130" s="140" t="s">
        <v>233</v>
      </c>
      <c r="BM130" s="140" t="s">
        <v>359</v>
      </c>
      <c r="BN130" s="19"/>
      <c r="BO130" s="19"/>
      <c r="BP130" s="19"/>
      <c r="BQ130" s="19"/>
      <c r="BR130" s="21"/>
    </row>
    <row r="131" spans="1:70" ht="29.85" customHeight="1" x14ac:dyDescent="0.3">
      <c r="A131" s="22"/>
      <c r="B131" s="26"/>
      <c r="C131" s="144"/>
      <c r="D131" s="182" t="s">
        <v>72</v>
      </c>
      <c r="E131" s="143" t="s">
        <v>1718</v>
      </c>
      <c r="F131" s="143" t="s">
        <v>1719</v>
      </c>
      <c r="G131" s="144"/>
      <c r="H131" s="144"/>
      <c r="I131" s="145"/>
      <c r="J131" s="183">
        <f>BK131</f>
        <v>0</v>
      </c>
      <c r="K131" s="184"/>
      <c r="L131" s="61"/>
      <c r="M131" s="185"/>
      <c r="N131" s="19"/>
      <c r="O131" s="19"/>
      <c r="P131" s="162">
        <f>SUM(P132:P137)</f>
        <v>0</v>
      </c>
      <c r="Q131" s="19"/>
      <c r="R131" s="162">
        <f>SUM(R132:R137)</f>
        <v>0</v>
      </c>
      <c r="S131" s="19"/>
      <c r="T131" s="163">
        <f>SUM(T132:T137)</f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59" t="s">
        <v>83</v>
      </c>
      <c r="AS131" s="19"/>
      <c r="AT131" s="164" t="s">
        <v>72</v>
      </c>
      <c r="AU131" s="164" t="s">
        <v>81</v>
      </c>
      <c r="AV131" s="19"/>
      <c r="AW131" s="19"/>
      <c r="AX131" s="19"/>
      <c r="AY131" s="159" t="s">
        <v>163</v>
      </c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65">
        <f>SUM(BK132:BK137)</f>
        <v>0</v>
      </c>
      <c r="BL131" s="19"/>
      <c r="BM131" s="19"/>
      <c r="BN131" s="19"/>
      <c r="BO131" s="19"/>
      <c r="BP131" s="19"/>
      <c r="BQ131" s="19"/>
      <c r="BR131" s="21"/>
    </row>
    <row r="132" spans="1:70" ht="16.5" customHeight="1" x14ac:dyDescent="0.3">
      <c r="A132" s="22"/>
      <c r="B132" s="61"/>
      <c r="C132" s="170" t="s">
        <v>289</v>
      </c>
      <c r="D132" s="170" t="s">
        <v>166</v>
      </c>
      <c r="E132" s="171" t="s">
        <v>1720</v>
      </c>
      <c r="F132" s="171" t="s">
        <v>1721</v>
      </c>
      <c r="G132" s="172" t="s">
        <v>1675</v>
      </c>
      <c r="H132" s="173">
        <v>1</v>
      </c>
      <c r="I132" s="174"/>
      <c r="J132" s="175">
        <f t="shared" ref="J132:J137" si="20">ROUND(I132*H132,2)</f>
        <v>0</v>
      </c>
      <c r="K132" s="194"/>
      <c r="L132" s="61"/>
      <c r="M132" s="177"/>
      <c r="N132" s="178" t="s">
        <v>44</v>
      </c>
      <c r="O132" s="19"/>
      <c r="P132" s="179">
        <f t="shared" ref="P132:P137" si="21">O132*H132</f>
        <v>0</v>
      </c>
      <c r="Q132" s="179">
        <v>0</v>
      </c>
      <c r="R132" s="179">
        <f t="shared" ref="R132:R137" si="22">Q132*H132</f>
        <v>0</v>
      </c>
      <c r="S132" s="179">
        <v>0</v>
      </c>
      <c r="T132" s="180">
        <f t="shared" ref="T132:T137" si="23">S132*H132</f>
        <v>0</v>
      </c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40" t="s">
        <v>233</v>
      </c>
      <c r="AS132" s="19"/>
      <c r="AT132" s="140" t="s">
        <v>166</v>
      </c>
      <c r="AU132" s="140" t="s">
        <v>83</v>
      </c>
      <c r="AV132" s="19"/>
      <c r="AW132" s="19"/>
      <c r="AX132" s="19"/>
      <c r="AY132" s="140" t="s">
        <v>163</v>
      </c>
      <c r="AZ132" s="19"/>
      <c r="BA132" s="19"/>
      <c r="BB132" s="19"/>
      <c r="BC132" s="19"/>
      <c r="BD132" s="19"/>
      <c r="BE132" s="181">
        <f t="shared" ref="BE132:BE137" si="24">IF(N132="základní",J132,0)</f>
        <v>0</v>
      </c>
      <c r="BF132" s="181">
        <f t="shared" ref="BF132:BF137" si="25">IF(N132="snížená",J132,0)</f>
        <v>0</v>
      </c>
      <c r="BG132" s="181">
        <f t="shared" ref="BG132:BG137" si="26">IF(N132="zákl. přenesená",J132,0)</f>
        <v>0</v>
      </c>
      <c r="BH132" s="181">
        <f t="shared" ref="BH132:BH137" si="27">IF(N132="sníž. přenesená",J132,0)</f>
        <v>0</v>
      </c>
      <c r="BI132" s="181">
        <f t="shared" ref="BI132:BI137" si="28">IF(N132="nulová",J132,0)</f>
        <v>0</v>
      </c>
      <c r="BJ132" s="140" t="s">
        <v>81</v>
      </c>
      <c r="BK132" s="181">
        <f t="shared" ref="BK132:BK137" si="29">ROUND(I132*H132,2)</f>
        <v>0</v>
      </c>
      <c r="BL132" s="140" t="s">
        <v>233</v>
      </c>
      <c r="BM132" s="140" t="s">
        <v>361</v>
      </c>
      <c r="BN132" s="19"/>
      <c r="BO132" s="19"/>
      <c r="BP132" s="19"/>
      <c r="BQ132" s="19"/>
      <c r="BR132" s="21"/>
    </row>
    <row r="133" spans="1:70" ht="16.5" customHeight="1" x14ac:dyDescent="0.3">
      <c r="A133" s="22"/>
      <c r="B133" s="61"/>
      <c r="C133" s="170" t="s">
        <v>293</v>
      </c>
      <c r="D133" s="170" t="s">
        <v>166</v>
      </c>
      <c r="E133" s="171" t="s">
        <v>1722</v>
      </c>
      <c r="F133" s="171" t="s">
        <v>1723</v>
      </c>
      <c r="G133" s="172" t="s">
        <v>1675</v>
      </c>
      <c r="H133" s="173">
        <v>1</v>
      </c>
      <c r="I133" s="174"/>
      <c r="J133" s="175">
        <f t="shared" si="20"/>
        <v>0</v>
      </c>
      <c r="K133" s="194"/>
      <c r="L133" s="61"/>
      <c r="M133" s="177"/>
      <c r="N133" s="178" t="s">
        <v>44</v>
      </c>
      <c r="O133" s="19"/>
      <c r="P133" s="179">
        <f t="shared" si="21"/>
        <v>0</v>
      </c>
      <c r="Q133" s="179">
        <v>0</v>
      </c>
      <c r="R133" s="179">
        <f t="shared" si="22"/>
        <v>0</v>
      </c>
      <c r="S133" s="179">
        <v>0</v>
      </c>
      <c r="T133" s="180">
        <f t="shared" si="23"/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233</v>
      </c>
      <c r="AS133" s="19"/>
      <c r="AT133" s="140" t="s">
        <v>166</v>
      </c>
      <c r="AU133" s="140" t="s">
        <v>83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 t="shared" si="24"/>
        <v>0</v>
      </c>
      <c r="BF133" s="181">
        <f t="shared" si="25"/>
        <v>0</v>
      </c>
      <c r="BG133" s="181">
        <f t="shared" si="26"/>
        <v>0</v>
      </c>
      <c r="BH133" s="181">
        <f t="shared" si="27"/>
        <v>0</v>
      </c>
      <c r="BI133" s="181">
        <f t="shared" si="28"/>
        <v>0</v>
      </c>
      <c r="BJ133" s="140" t="s">
        <v>81</v>
      </c>
      <c r="BK133" s="181">
        <f t="shared" si="29"/>
        <v>0</v>
      </c>
      <c r="BL133" s="140" t="s">
        <v>233</v>
      </c>
      <c r="BM133" s="140" t="s">
        <v>363</v>
      </c>
      <c r="BN133" s="19"/>
      <c r="BO133" s="19"/>
      <c r="BP133" s="19"/>
      <c r="BQ133" s="19"/>
      <c r="BR133" s="21"/>
    </row>
    <row r="134" spans="1:70" ht="16.5" customHeight="1" x14ac:dyDescent="0.3">
      <c r="A134" s="22"/>
      <c r="B134" s="61"/>
      <c r="C134" s="170" t="s">
        <v>296</v>
      </c>
      <c r="D134" s="170" t="s">
        <v>166</v>
      </c>
      <c r="E134" s="171" t="s">
        <v>1724</v>
      </c>
      <c r="F134" s="171" t="s">
        <v>1725</v>
      </c>
      <c r="G134" s="172" t="s">
        <v>1675</v>
      </c>
      <c r="H134" s="173">
        <v>1</v>
      </c>
      <c r="I134" s="174"/>
      <c r="J134" s="175">
        <f t="shared" si="20"/>
        <v>0</v>
      </c>
      <c r="K134" s="194"/>
      <c r="L134" s="61"/>
      <c r="M134" s="177"/>
      <c r="N134" s="178" t="s">
        <v>44</v>
      </c>
      <c r="O134" s="19"/>
      <c r="P134" s="179">
        <f t="shared" si="21"/>
        <v>0</v>
      </c>
      <c r="Q134" s="179">
        <v>0</v>
      </c>
      <c r="R134" s="179">
        <f t="shared" si="22"/>
        <v>0</v>
      </c>
      <c r="S134" s="179">
        <v>0</v>
      </c>
      <c r="T134" s="180">
        <f t="shared" si="23"/>
        <v>0</v>
      </c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40" t="s">
        <v>233</v>
      </c>
      <c r="AS134" s="19"/>
      <c r="AT134" s="140" t="s">
        <v>166</v>
      </c>
      <c r="AU134" s="140" t="s">
        <v>83</v>
      </c>
      <c r="AV134" s="19"/>
      <c r="AW134" s="19"/>
      <c r="AX134" s="19"/>
      <c r="AY134" s="140" t="s">
        <v>163</v>
      </c>
      <c r="AZ134" s="19"/>
      <c r="BA134" s="19"/>
      <c r="BB134" s="19"/>
      <c r="BC134" s="19"/>
      <c r="BD134" s="19"/>
      <c r="BE134" s="181">
        <f t="shared" si="24"/>
        <v>0</v>
      </c>
      <c r="BF134" s="181">
        <f t="shared" si="25"/>
        <v>0</v>
      </c>
      <c r="BG134" s="181">
        <f t="shared" si="26"/>
        <v>0</v>
      </c>
      <c r="BH134" s="181">
        <f t="shared" si="27"/>
        <v>0</v>
      </c>
      <c r="BI134" s="181">
        <f t="shared" si="28"/>
        <v>0</v>
      </c>
      <c r="BJ134" s="140" t="s">
        <v>81</v>
      </c>
      <c r="BK134" s="181">
        <f t="shared" si="29"/>
        <v>0</v>
      </c>
      <c r="BL134" s="140" t="s">
        <v>233</v>
      </c>
      <c r="BM134" s="140" t="s">
        <v>369</v>
      </c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70" t="s">
        <v>297</v>
      </c>
      <c r="D135" s="170" t="s">
        <v>166</v>
      </c>
      <c r="E135" s="171" t="s">
        <v>1726</v>
      </c>
      <c r="F135" s="171" t="s">
        <v>1727</v>
      </c>
      <c r="G135" s="172" t="s">
        <v>1675</v>
      </c>
      <c r="H135" s="173">
        <v>1</v>
      </c>
      <c r="I135" s="174"/>
      <c r="J135" s="175">
        <f t="shared" si="20"/>
        <v>0</v>
      </c>
      <c r="K135" s="194"/>
      <c r="L135" s="61"/>
      <c r="M135" s="177"/>
      <c r="N135" s="178" t="s">
        <v>44</v>
      </c>
      <c r="O135" s="19"/>
      <c r="P135" s="179">
        <f t="shared" si="21"/>
        <v>0</v>
      </c>
      <c r="Q135" s="179">
        <v>0</v>
      </c>
      <c r="R135" s="179">
        <f t="shared" si="22"/>
        <v>0</v>
      </c>
      <c r="S135" s="179">
        <v>0</v>
      </c>
      <c r="T135" s="180">
        <f t="shared" si="23"/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233</v>
      </c>
      <c r="AS135" s="19"/>
      <c r="AT135" s="140" t="s">
        <v>166</v>
      </c>
      <c r="AU135" s="140" t="s">
        <v>83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 t="shared" si="24"/>
        <v>0</v>
      </c>
      <c r="BF135" s="181">
        <f t="shared" si="25"/>
        <v>0</v>
      </c>
      <c r="BG135" s="181">
        <f t="shared" si="26"/>
        <v>0</v>
      </c>
      <c r="BH135" s="181">
        <f t="shared" si="27"/>
        <v>0</v>
      </c>
      <c r="BI135" s="181">
        <f t="shared" si="28"/>
        <v>0</v>
      </c>
      <c r="BJ135" s="140" t="s">
        <v>81</v>
      </c>
      <c r="BK135" s="181">
        <f t="shared" si="29"/>
        <v>0</v>
      </c>
      <c r="BL135" s="140" t="s">
        <v>233</v>
      </c>
      <c r="BM135" s="140" t="s">
        <v>373</v>
      </c>
      <c r="BN135" s="19"/>
      <c r="BO135" s="19"/>
      <c r="BP135" s="19"/>
      <c r="BQ135" s="19"/>
      <c r="BR135" s="21"/>
    </row>
    <row r="136" spans="1:70" ht="16.5" customHeight="1" x14ac:dyDescent="0.3">
      <c r="A136" s="22"/>
      <c r="B136" s="61"/>
      <c r="C136" s="170" t="s">
        <v>299</v>
      </c>
      <c r="D136" s="170" t="s">
        <v>166</v>
      </c>
      <c r="E136" s="171" t="s">
        <v>1728</v>
      </c>
      <c r="F136" s="171" t="s">
        <v>1729</v>
      </c>
      <c r="G136" s="172" t="s">
        <v>281</v>
      </c>
      <c r="H136" s="173">
        <v>35</v>
      </c>
      <c r="I136" s="174"/>
      <c r="J136" s="175">
        <f t="shared" si="20"/>
        <v>0</v>
      </c>
      <c r="K136" s="194"/>
      <c r="L136" s="61"/>
      <c r="M136" s="177"/>
      <c r="N136" s="178" t="s">
        <v>44</v>
      </c>
      <c r="O136" s="19"/>
      <c r="P136" s="179">
        <f t="shared" si="21"/>
        <v>0</v>
      </c>
      <c r="Q136" s="179">
        <v>0</v>
      </c>
      <c r="R136" s="179">
        <f t="shared" si="22"/>
        <v>0</v>
      </c>
      <c r="S136" s="179">
        <v>0</v>
      </c>
      <c r="T136" s="180">
        <f t="shared" si="23"/>
        <v>0</v>
      </c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40" t="s">
        <v>233</v>
      </c>
      <c r="AS136" s="19"/>
      <c r="AT136" s="140" t="s">
        <v>166</v>
      </c>
      <c r="AU136" s="140" t="s">
        <v>83</v>
      </c>
      <c r="AV136" s="19"/>
      <c r="AW136" s="19"/>
      <c r="AX136" s="19"/>
      <c r="AY136" s="140" t="s">
        <v>163</v>
      </c>
      <c r="AZ136" s="19"/>
      <c r="BA136" s="19"/>
      <c r="BB136" s="19"/>
      <c r="BC136" s="19"/>
      <c r="BD136" s="19"/>
      <c r="BE136" s="181">
        <f t="shared" si="24"/>
        <v>0</v>
      </c>
      <c r="BF136" s="181">
        <f t="shared" si="25"/>
        <v>0</v>
      </c>
      <c r="BG136" s="181">
        <f t="shared" si="26"/>
        <v>0</v>
      </c>
      <c r="BH136" s="181">
        <f t="shared" si="27"/>
        <v>0</v>
      </c>
      <c r="BI136" s="181">
        <f t="shared" si="28"/>
        <v>0</v>
      </c>
      <c r="BJ136" s="140" t="s">
        <v>81</v>
      </c>
      <c r="BK136" s="181">
        <f t="shared" si="29"/>
        <v>0</v>
      </c>
      <c r="BL136" s="140" t="s">
        <v>233</v>
      </c>
      <c r="BM136" s="140" t="s">
        <v>375</v>
      </c>
      <c r="BN136" s="19"/>
      <c r="BO136" s="19"/>
      <c r="BP136" s="19"/>
      <c r="BQ136" s="19"/>
      <c r="BR136" s="21"/>
    </row>
    <row r="137" spans="1:70" ht="16.5" customHeight="1" x14ac:dyDescent="0.3">
      <c r="A137" s="22"/>
      <c r="B137" s="61"/>
      <c r="C137" s="170" t="s">
        <v>303</v>
      </c>
      <c r="D137" s="170" t="s">
        <v>166</v>
      </c>
      <c r="E137" s="171" t="s">
        <v>1730</v>
      </c>
      <c r="F137" s="171" t="s">
        <v>1731</v>
      </c>
      <c r="G137" s="172" t="s">
        <v>281</v>
      </c>
      <c r="H137" s="173">
        <v>35</v>
      </c>
      <c r="I137" s="174"/>
      <c r="J137" s="175">
        <f t="shared" si="20"/>
        <v>0</v>
      </c>
      <c r="K137" s="194"/>
      <c r="L137" s="61"/>
      <c r="M137" s="177"/>
      <c r="N137" s="178" t="s">
        <v>44</v>
      </c>
      <c r="O137" s="19"/>
      <c r="P137" s="179">
        <f t="shared" si="21"/>
        <v>0</v>
      </c>
      <c r="Q137" s="179">
        <v>0</v>
      </c>
      <c r="R137" s="179">
        <f t="shared" si="22"/>
        <v>0</v>
      </c>
      <c r="S137" s="179">
        <v>0</v>
      </c>
      <c r="T137" s="180">
        <f t="shared" si="23"/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233</v>
      </c>
      <c r="AS137" s="19"/>
      <c r="AT137" s="140" t="s">
        <v>166</v>
      </c>
      <c r="AU137" s="140" t="s">
        <v>83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 t="shared" si="24"/>
        <v>0</v>
      </c>
      <c r="BF137" s="181">
        <f t="shared" si="25"/>
        <v>0</v>
      </c>
      <c r="BG137" s="181">
        <f t="shared" si="26"/>
        <v>0</v>
      </c>
      <c r="BH137" s="181">
        <f t="shared" si="27"/>
        <v>0</v>
      </c>
      <c r="BI137" s="181">
        <f t="shared" si="28"/>
        <v>0</v>
      </c>
      <c r="BJ137" s="140" t="s">
        <v>81</v>
      </c>
      <c r="BK137" s="181">
        <f t="shared" si="29"/>
        <v>0</v>
      </c>
      <c r="BL137" s="140" t="s">
        <v>233</v>
      </c>
      <c r="BM137" s="140" t="s">
        <v>377</v>
      </c>
      <c r="BN137" s="19"/>
      <c r="BO137" s="19"/>
      <c r="BP137" s="19"/>
      <c r="BQ137" s="19"/>
      <c r="BR137" s="21"/>
    </row>
    <row r="138" spans="1:70" ht="29.85" customHeight="1" x14ac:dyDescent="0.3">
      <c r="A138" s="22"/>
      <c r="B138" s="26"/>
      <c r="C138" s="59"/>
      <c r="D138" s="166" t="s">
        <v>72</v>
      </c>
      <c r="E138" s="167" t="s">
        <v>1732</v>
      </c>
      <c r="F138" s="167" t="s">
        <v>1733</v>
      </c>
      <c r="G138" s="59"/>
      <c r="H138" s="59"/>
      <c r="I138" s="116"/>
      <c r="J138" s="168">
        <f>BK138</f>
        <v>0</v>
      </c>
      <c r="K138" s="117"/>
      <c r="L138" s="61"/>
      <c r="M138" s="185"/>
      <c r="N138" s="19"/>
      <c r="O138" s="19"/>
      <c r="P138" s="162">
        <f>SUM(P139:P140)</f>
        <v>0</v>
      </c>
      <c r="Q138" s="19"/>
      <c r="R138" s="162">
        <f>SUM(R139:R140)</f>
        <v>0</v>
      </c>
      <c r="S138" s="19"/>
      <c r="T138" s="163">
        <f>SUM(T139:T140)</f>
        <v>0</v>
      </c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59" t="s">
        <v>83</v>
      </c>
      <c r="AS138" s="19"/>
      <c r="AT138" s="164" t="s">
        <v>72</v>
      </c>
      <c r="AU138" s="164" t="s">
        <v>81</v>
      </c>
      <c r="AV138" s="19"/>
      <c r="AW138" s="19"/>
      <c r="AX138" s="19"/>
      <c r="AY138" s="159" t="s">
        <v>163</v>
      </c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65">
        <f>SUM(BK139:BK140)</f>
        <v>0</v>
      </c>
      <c r="BL138" s="19"/>
      <c r="BM138" s="19"/>
      <c r="BN138" s="19"/>
      <c r="BO138" s="19"/>
      <c r="BP138" s="19"/>
      <c r="BQ138" s="19"/>
      <c r="BR138" s="21"/>
    </row>
    <row r="139" spans="1:70" ht="16.5" customHeight="1" x14ac:dyDescent="0.3">
      <c r="A139" s="22"/>
      <c r="B139" s="61"/>
      <c r="C139" s="170" t="s">
        <v>325</v>
      </c>
      <c r="D139" s="170" t="s">
        <v>166</v>
      </c>
      <c r="E139" s="171" t="s">
        <v>1734</v>
      </c>
      <c r="F139" s="171" t="s">
        <v>1735</v>
      </c>
      <c r="G139" s="172" t="s">
        <v>1104</v>
      </c>
      <c r="H139" s="173">
        <v>1</v>
      </c>
      <c r="I139" s="174"/>
      <c r="J139" s="175">
        <f>ROUND(I139*H139,2)</f>
        <v>0</v>
      </c>
      <c r="K139" s="170"/>
      <c r="L139" s="61"/>
      <c r="M139" s="177"/>
      <c r="N139" s="178" t="s">
        <v>44</v>
      </c>
      <c r="O139" s="19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40" t="s">
        <v>233</v>
      </c>
      <c r="AS139" s="19"/>
      <c r="AT139" s="140" t="s">
        <v>166</v>
      </c>
      <c r="AU139" s="140" t="s">
        <v>83</v>
      </c>
      <c r="AV139" s="19"/>
      <c r="AW139" s="19"/>
      <c r="AX139" s="19"/>
      <c r="AY139" s="140" t="s">
        <v>163</v>
      </c>
      <c r="AZ139" s="19"/>
      <c r="BA139" s="19"/>
      <c r="BB139" s="19"/>
      <c r="BC139" s="19"/>
      <c r="BD139" s="19"/>
      <c r="BE139" s="181">
        <f>IF(N139="základní",J139,0)</f>
        <v>0</v>
      </c>
      <c r="BF139" s="181">
        <f>IF(N139="snížená",J139,0)</f>
        <v>0</v>
      </c>
      <c r="BG139" s="181">
        <f>IF(N139="zákl. přenesená",J139,0)</f>
        <v>0</v>
      </c>
      <c r="BH139" s="181">
        <f>IF(N139="sníž. přenesená",J139,0)</f>
        <v>0</v>
      </c>
      <c r="BI139" s="181">
        <f>IF(N139="nulová",J139,0)</f>
        <v>0</v>
      </c>
      <c r="BJ139" s="140" t="s">
        <v>81</v>
      </c>
      <c r="BK139" s="181">
        <f>ROUND(I139*H139,2)</f>
        <v>0</v>
      </c>
      <c r="BL139" s="140" t="s">
        <v>233</v>
      </c>
      <c r="BM139" s="140" t="s">
        <v>382</v>
      </c>
      <c r="BN139" s="19"/>
      <c r="BO139" s="19"/>
      <c r="BP139" s="19"/>
      <c r="BQ139" s="19"/>
      <c r="BR139" s="21"/>
    </row>
    <row r="140" spans="1:70" ht="16.5" customHeight="1" x14ac:dyDescent="0.3">
      <c r="A140" s="22"/>
      <c r="B140" s="61"/>
      <c r="C140" s="170" t="s">
        <v>326</v>
      </c>
      <c r="D140" s="170" t="s">
        <v>166</v>
      </c>
      <c r="E140" s="171" t="s">
        <v>1736</v>
      </c>
      <c r="F140" s="171" t="s">
        <v>1737</v>
      </c>
      <c r="G140" s="172" t="s">
        <v>281</v>
      </c>
      <c r="H140" s="173">
        <v>210</v>
      </c>
      <c r="I140" s="174"/>
      <c r="J140" s="175">
        <f>ROUND(I140*H140,2)</f>
        <v>0</v>
      </c>
      <c r="K140" s="170"/>
      <c r="L140" s="61"/>
      <c r="M140" s="177"/>
      <c r="N140" s="178" t="s">
        <v>44</v>
      </c>
      <c r="O140" s="19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40" t="s">
        <v>233</v>
      </c>
      <c r="AS140" s="19"/>
      <c r="AT140" s="140" t="s">
        <v>166</v>
      </c>
      <c r="AU140" s="140" t="s">
        <v>83</v>
      </c>
      <c r="AV140" s="19"/>
      <c r="AW140" s="19"/>
      <c r="AX140" s="19"/>
      <c r="AY140" s="140" t="s">
        <v>163</v>
      </c>
      <c r="AZ140" s="19"/>
      <c r="BA140" s="19"/>
      <c r="BB140" s="19"/>
      <c r="BC140" s="19"/>
      <c r="BD140" s="19"/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140" t="s">
        <v>81</v>
      </c>
      <c r="BK140" s="181">
        <f>ROUND(I140*H140,2)</f>
        <v>0</v>
      </c>
      <c r="BL140" s="140" t="s">
        <v>233</v>
      </c>
      <c r="BM140" s="140" t="s">
        <v>388</v>
      </c>
      <c r="BN140" s="19"/>
      <c r="BO140" s="19"/>
      <c r="BP140" s="19"/>
      <c r="BQ140" s="19"/>
      <c r="BR140" s="21"/>
    </row>
    <row r="141" spans="1:70" ht="37.35" customHeight="1" x14ac:dyDescent="0.35">
      <c r="A141" s="22"/>
      <c r="B141" s="26"/>
      <c r="C141" s="62"/>
      <c r="D141" s="222" t="s">
        <v>72</v>
      </c>
      <c r="E141" s="223" t="s">
        <v>1738</v>
      </c>
      <c r="F141" s="223" t="s">
        <v>1739</v>
      </c>
      <c r="G141" s="62"/>
      <c r="H141" s="62"/>
      <c r="I141" s="118"/>
      <c r="J141" s="224">
        <f>BK141</f>
        <v>0</v>
      </c>
      <c r="K141" s="119"/>
      <c r="L141" s="61"/>
      <c r="M141" s="75"/>
      <c r="N141" s="19"/>
      <c r="O141" s="19"/>
      <c r="P141" s="162">
        <f>P142+P145+P156+P164+P166+P171+P177+P179</f>
        <v>0</v>
      </c>
      <c r="Q141" s="19"/>
      <c r="R141" s="162">
        <f>R142+R145+R156+R164+R166+R171+R177+R179</f>
        <v>0</v>
      </c>
      <c r="S141" s="19"/>
      <c r="T141" s="163">
        <f>T142+T145+T156+T164+T166+T171+T177+T179</f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59" t="s">
        <v>83</v>
      </c>
      <c r="AS141" s="19"/>
      <c r="AT141" s="164" t="s">
        <v>72</v>
      </c>
      <c r="AU141" s="164" t="s">
        <v>73</v>
      </c>
      <c r="AV141" s="19"/>
      <c r="AW141" s="19"/>
      <c r="AX141" s="19"/>
      <c r="AY141" s="159" t="s">
        <v>163</v>
      </c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65">
        <f>BK142+BK145+BK156+BK164+BK166+BK171+BK177+BK179</f>
        <v>0</v>
      </c>
      <c r="BL141" s="19"/>
      <c r="BM141" s="19"/>
      <c r="BN141" s="19"/>
      <c r="BO141" s="19"/>
      <c r="BP141" s="19"/>
      <c r="BQ141" s="19"/>
      <c r="BR141" s="21"/>
    </row>
    <row r="142" spans="1:70" ht="19.899999999999999" customHeight="1" x14ac:dyDescent="0.3">
      <c r="A142" s="22"/>
      <c r="B142" s="26"/>
      <c r="C142" s="59"/>
      <c r="D142" s="166" t="s">
        <v>72</v>
      </c>
      <c r="E142" s="167" t="s">
        <v>1740</v>
      </c>
      <c r="F142" s="167" t="s">
        <v>1741</v>
      </c>
      <c r="G142" s="59"/>
      <c r="H142" s="59"/>
      <c r="I142" s="116"/>
      <c r="J142" s="168">
        <f>BK142</f>
        <v>0</v>
      </c>
      <c r="K142" s="117"/>
      <c r="L142" s="61"/>
      <c r="M142" s="169"/>
      <c r="N142" s="19"/>
      <c r="O142" s="19"/>
      <c r="P142" s="162">
        <f>SUM(P143:P144)</f>
        <v>0</v>
      </c>
      <c r="Q142" s="19"/>
      <c r="R142" s="162">
        <f>SUM(R143:R144)</f>
        <v>0</v>
      </c>
      <c r="S142" s="19"/>
      <c r="T142" s="163">
        <f>SUM(T143:T144)</f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59" t="s">
        <v>83</v>
      </c>
      <c r="AS142" s="19"/>
      <c r="AT142" s="164" t="s">
        <v>72</v>
      </c>
      <c r="AU142" s="164" t="s">
        <v>81</v>
      </c>
      <c r="AV142" s="19"/>
      <c r="AW142" s="19"/>
      <c r="AX142" s="19"/>
      <c r="AY142" s="159" t="s">
        <v>163</v>
      </c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65">
        <f>SUM(BK143:BK144)</f>
        <v>0</v>
      </c>
      <c r="BL142" s="19"/>
      <c r="BM142" s="19"/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70" t="s">
        <v>329</v>
      </c>
      <c r="D143" s="170" t="s">
        <v>166</v>
      </c>
      <c r="E143" s="171" t="s">
        <v>1742</v>
      </c>
      <c r="F143" s="171" t="s">
        <v>1743</v>
      </c>
      <c r="G143" s="172" t="s">
        <v>281</v>
      </c>
      <c r="H143" s="173">
        <v>15</v>
      </c>
      <c r="I143" s="174"/>
      <c r="J143" s="175">
        <f t="shared" ref="J143:J144" si="30">ROUND(I143*H143,2)</f>
        <v>0</v>
      </c>
      <c r="K143" s="170"/>
      <c r="L143" s="61"/>
      <c r="M143" s="227"/>
      <c r="N143" s="178" t="s">
        <v>44</v>
      </c>
      <c r="O143" s="19"/>
      <c r="P143" s="179">
        <f t="shared" ref="P143:P144" si="31">O143*H143</f>
        <v>0</v>
      </c>
      <c r="Q143" s="179">
        <v>0</v>
      </c>
      <c r="R143" s="179">
        <f t="shared" ref="R143:R144" si="32">Q143*H143</f>
        <v>0</v>
      </c>
      <c r="S143" s="179">
        <v>0</v>
      </c>
      <c r="T143" s="180">
        <f t="shared" ref="T143:T144" si="33">S143*H143</f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233</v>
      </c>
      <c r="AS143" s="19"/>
      <c r="AT143" s="140" t="s">
        <v>166</v>
      </c>
      <c r="AU143" s="140" t="s">
        <v>83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 t="shared" ref="BE143:BE144" si="34">IF(N143="základní",J143,0)</f>
        <v>0</v>
      </c>
      <c r="BF143" s="181">
        <f t="shared" ref="BF143:BF144" si="35">IF(N143="snížená",J143,0)</f>
        <v>0</v>
      </c>
      <c r="BG143" s="181">
        <f t="shared" ref="BG143:BG144" si="36">IF(N143="zákl. přenesená",J143,0)</f>
        <v>0</v>
      </c>
      <c r="BH143" s="181">
        <f t="shared" ref="BH143:BH144" si="37">IF(N143="sníž. přenesená",J143,0)</f>
        <v>0</v>
      </c>
      <c r="BI143" s="181">
        <f t="shared" ref="BI143:BI144" si="38">IF(N143="nulová",J143,0)</f>
        <v>0</v>
      </c>
      <c r="BJ143" s="140" t="s">
        <v>81</v>
      </c>
      <c r="BK143" s="181">
        <f t="shared" ref="BK143:BK144" si="39">ROUND(I143*H143,2)</f>
        <v>0</v>
      </c>
      <c r="BL143" s="140" t="s">
        <v>233</v>
      </c>
      <c r="BM143" s="140" t="s">
        <v>523</v>
      </c>
      <c r="BN143" s="19"/>
      <c r="BO143" s="19"/>
      <c r="BP143" s="19"/>
      <c r="BQ143" s="19"/>
      <c r="BR143" s="21"/>
    </row>
    <row r="144" spans="1:70" ht="16.5" customHeight="1" x14ac:dyDescent="0.3">
      <c r="A144" s="22"/>
      <c r="B144" s="61"/>
      <c r="C144" s="170" t="s">
        <v>332</v>
      </c>
      <c r="D144" s="170" t="s">
        <v>166</v>
      </c>
      <c r="E144" s="171" t="s">
        <v>1744</v>
      </c>
      <c r="F144" s="171" t="s">
        <v>1745</v>
      </c>
      <c r="G144" s="172" t="s">
        <v>281</v>
      </c>
      <c r="H144" s="173">
        <v>7</v>
      </c>
      <c r="I144" s="174"/>
      <c r="J144" s="175">
        <f t="shared" si="30"/>
        <v>0</v>
      </c>
      <c r="K144" s="170"/>
      <c r="L144" s="61"/>
      <c r="M144" s="227"/>
      <c r="N144" s="178" t="s">
        <v>44</v>
      </c>
      <c r="O144" s="19"/>
      <c r="P144" s="179">
        <f t="shared" si="31"/>
        <v>0</v>
      </c>
      <c r="Q144" s="179">
        <v>0</v>
      </c>
      <c r="R144" s="179">
        <f t="shared" si="32"/>
        <v>0</v>
      </c>
      <c r="S144" s="179">
        <v>0</v>
      </c>
      <c r="T144" s="180">
        <f t="shared" si="33"/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40" t="s">
        <v>233</v>
      </c>
      <c r="AS144" s="19"/>
      <c r="AT144" s="140" t="s">
        <v>166</v>
      </c>
      <c r="AU144" s="140" t="s">
        <v>83</v>
      </c>
      <c r="AV144" s="19"/>
      <c r="AW144" s="19"/>
      <c r="AX144" s="19"/>
      <c r="AY144" s="140" t="s">
        <v>163</v>
      </c>
      <c r="AZ144" s="19"/>
      <c r="BA144" s="19"/>
      <c r="BB144" s="19"/>
      <c r="BC144" s="19"/>
      <c r="BD144" s="19"/>
      <c r="BE144" s="181">
        <f t="shared" si="34"/>
        <v>0</v>
      </c>
      <c r="BF144" s="181">
        <f t="shared" si="35"/>
        <v>0</v>
      </c>
      <c r="BG144" s="181">
        <f t="shared" si="36"/>
        <v>0</v>
      </c>
      <c r="BH144" s="181">
        <f t="shared" si="37"/>
        <v>0</v>
      </c>
      <c r="BI144" s="181">
        <f t="shared" si="38"/>
        <v>0</v>
      </c>
      <c r="BJ144" s="140" t="s">
        <v>81</v>
      </c>
      <c r="BK144" s="181">
        <f t="shared" si="39"/>
        <v>0</v>
      </c>
      <c r="BL144" s="140" t="s">
        <v>233</v>
      </c>
      <c r="BM144" s="140" t="s">
        <v>525</v>
      </c>
      <c r="BN144" s="19"/>
      <c r="BO144" s="19"/>
      <c r="BP144" s="19"/>
      <c r="BQ144" s="19"/>
      <c r="BR144" s="21"/>
    </row>
    <row r="145" spans="1:70" ht="29.85" customHeight="1" x14ac:dyDescent="0.3">
      <c r="A145" s="22"/>
      <c r="B145" s="26"/>
      <c r="C145" s="144"/>
      <c r="D145" s="182" t="s">
        <v>72</v>
      </c>
      <c r="E145" s="143" t="s">
        <v>1746</v>
      </c>
      <c r="F145" s="143" t="s">
        <v>1747</v>
      </c>
      <c r="G145" s="144"/>
      <c r="H145" s="144"/>
      <c r="I145" s="145"/>
      <c r="J145" s="183">
        <f>BK145</f>
        <v>0</v>
      </c>
      <c r="K145" s="184"/>
      <c r="L145" s="61"/>
      <c r="M145" s="185"/>
      <c r="N145" s="19"/>
      <c r="O145" s="19"/>
      <c r="P145" s="162">
        <f>SUM(P146:P155)</f>
        <v>0</v>
      </c>
      <c r="Q145" s="19"/>
      <c r="R145" s="162">
        <f>SUM(R146:R155)</f>
        <v>0</v>
      </c>
      <c r="S145" s="19"/>
      <c r="T145" s="163">
        <f>SUM(T146:T155)</f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59" t="s">
        <v>83</v>
      </c>
      <c r="AS145" s="19"/>
      <c r="AT145" s="164" t="s">
        <v>72</v>
      </c>
      <c r="AU145" s="164" t="s">
        <v>81</v>
      </c>
      <c r="AV145" s="19"/>
      <c r="AW145" s="19"/>
      <c r="AX145" s="19"/>
      <c r="AY145" s="159" t="s">
        <v>163</v>
      </c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65">
        <f>SUM(BK146:BK155)</f>
        <v>0</v>
      </c>
      <c r="BL145" s="19"/>
      <c r="BM145" s="19"/>
      <c r="BN145" s="19"/>
      <c r="BO145" s="19"/>
      <c r="BP145" s="19"/>
      <c r="BQ145" s="19"/>
      <c r="BR145" s="21"/>
    </row>
    <row r="146" spans="1:70" ht="16.5" customHeight="1" x14ac:dyDescent="0.3">
      <c r="A146" s="22"/>
      <c r="B146" s="61"/>
      <c r="C146" s="170" t="s">
        <v>343</v>
      </c>
      <c r="D146" s="170" t="s">
        <v>166</v>
      </c>
      <c r="E146" s="171" t="s">
        <v>1748</v>
      </c>
      <c r="F146" s="171" t="s">
        <v>1749</v>
      </c>
      <c r="G146" s="172" t="s">
        <v>1675</v>
      </c>
      <c r="H146" s="173">
        <v>3</v>
      </c>
      <c r="I146" s="174"/>
      <c r="J146" s="175">
        <f t="shared" ref="J146:J155" si="40">ROUND(I146*H146,2)</f>
        <v>0</v>
      </c>
      <c r="K146" s="194"/>
      <c r="L146" s="61"/>
      <c r="M146" s="177"/>
      <c r="N146" s="178" t="s">
        <v>44</v>
      </c>
      <c r="O146" s="19"/>
      <c r="P146" s="179">
        <f t="shared" ref="P146:P155" si="41">O146*H146</f>
        <v>0</v>
      </c>
      <c r="Q146" s="179">
        <v>0</v>
      </c>
      <c r="R146" s="179">
        <f t="shared" ref="R146:R155" si="42">Q146*H146</f>
        <v>0</v>
      </c>
      <c r="S146" s="179">
        <v>0</v>
      </c>
      <c r="T146" s="180">
        <f t="shared" ref="T146:T155" si="43">S146*H146</f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233</v>
      </c>
      <c r="AS146" s="19"/>
      <c r="AT146" s="140" t="s">
        <v>166</v>
      </c>
      <c r="AU146" s="140" t="s">
        <v>83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 t="shared" ref="BE146:BE155" si="44">IF(N146="základní",J146,0)</f>
        <v>0</v>
      </c>
      <c r="BF146" s="181">
        <f t="shared" ref="BF146:BF155" si="45">IF(N146="snížená",J146,0)</f>
        <v>0</v>
      </c>
      <c r="BG146" s="181">
        <f t="shared" ref="BG146:BG155" si="46">IF(N146="zákl. přenesená",J146,0)</f>
        <v>0</v>
      </c>
      <c r="BH146" s="181">
        <f t="shared" ref="BH146:BH155" si="47">IF(N146="sníž. přenesená",J146,0)</f>
        <v>0</v>
      </c>
      <c r="BI146" s="181">
        <f t="shared" ref="BI146:BI155" si="48">IF(N146="nulová",J146,0)</f>
        <v>0</v>
      </c>
      <c r="BJ146" s="140" t="s">
        <v>81</v>
      </c>
      <c r="BK146" s="181">
        <f t="shared" ref="BK146:BK155" si="49">ROUND(I146*H146,2)</f>
        <v>0</v>
      </c>
      <c r="BL146" s="140" t="s">
        <v>233</v>
      </c>
      <c r="BM146" s="140" t="s">
        <v>899</v>
      </c>
      <c r="BN146" s="19"/>
      <c r="BO146" s="19"/>
      <c r="BP146" s="19"/>
      <c r="BQ146" s="19"/>
      <c r="BR146" s="21"/>
    </row>
    <row r="147" spans="1:70" ht="16.5" customHeight="1" x14ac:dyDescent="0.3">
      <c r="A147" s="22"/>
      <c r="B147" s="61"/>
      <c r="C147" s="170" t="s">
        <v>345</v>
      </c>
      <c r="D147" s="170" t="s">
        <v>166</v>
      </c>
      <c r="E147" s="171" t="s">
        <v>1750</v>
      </c>
      <c r="F147" s="171" t="s">
        <v>1751</v>
      </c>
      <c r="G147" s="172" t="s">
        <v>1675</v>
      </c>
      <c r="H147" s="173">
        <v>4</v>
      </c>
      <c r="I147" s="174"/>
      <c r="J147" s="175">
        <f t="shared" si="40"/>
        <v>0</v>
      </c>
      <c r="K147" s="194"/>
      <c r="L147" s="61"/>
      <c r="M147" s="177"/>
      <c r="N147" s="178" t="s">
        <v>44</v>
      </c>
      <c r="O147" s="19"/>
      <c r="P147" s="179">
        <f t="shared" si="41"/>
        <v>0</v>
      </c>
      <c r="Q147" s="179">
        <v>0</v>
      </c>
      <c r="R147" s="179">
        <f t="shared" si="42"/>
        <v>0</v>
      </c>
      <c r="S147" s="179">
        <v>0</v>
      </c>
      <c r="T147" s="180">
        <f t="shared" si="43"/>
        <v>0</v>
      </c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40" t="s">
        <v>233</v>
      </c>
      <c r="AS147" s="19"/>
      <c r="AT147" s="140" t="s">
        <v>166</v>
      </c>
      <c r="AU147" s="140" t="s">
        <v>83</v>
      </c>
      <c r="AV147" s="19"/>
      <c r="AW147" s="19"/>
      <c r="AX147" s="19"/>
      <c r="AY147" s="140" t="s">
        <v>163</v>
      </c>
      <c r="AZ147" s="19"/>
      <c r="BA147" s="19"/>
      <c r="BB147" s="19"/>
      <c r="BC147" s="19"/>
      <c r="BD147" s="19"/>
      <c r="BE147" s="181">
        <f t="shared" si="44"/>
        <v>0</v>
      </c>
      <c r="BF147" s="181">
        <f t="shared" si="45"/>
        <v>0</v>
      </c>
      <c r="BG147" s="181">
        <f t="shared" si="46"/>
        <v>0</v>
      </c>
      <c r="BH147" s="181">
        <f t="shared" si="47"/>
        <v>0</v>
      </c>
      <c r="BI147" s="181">
        <f t="shared" si="48"/>
        <v>0</v>
      </c>
      <c r="BJ147" s="140" t="s">
        <v>81</v>
      </c>
      <c r="BK147" s="181">
        <f t="shared" si="49"/>
        <v>0</v>
      </c>
      <c r="BL147" s="140" t="s">
        <v>233</v>
      </c>
      <c r="BM147" s="140" t="s">
        <v>912</v>
      </c>
      <c r="BN147" s="19"/>
      <c r="BO147" s="19"/>
      <c r="BP147" s="19"/>
      <c r="BQ147" s="19"/>
      <c r="BR147" s="21"/>
    </row>
    <row r="148" spans="1:70" ht="16.5" customHeight="1" x14ac:dyDescent="0.3">
      <c r="A148" s="22"/>
      <c r="B148" s="61"/>
      <c r="C148" s="170" t="s">
        <v>348</v>
      </c>
      <c r="D148" s="170" t="s">
        <v>166</v>
      </c>
      <c r="E148" s="171" t="s">
        <v>1752</v>
      </c>
      <c r="F148" s="171" t="s">
        <v>1753</v>
      </c>
      <c r="G148" s="172" t="s">
        <v>1675</v>
      </c>
      <c r="H148" s="173">
        <v>1</v>
      </c>
      <c r="I148" s="174"/>
      <c r="J148" s="175">
        <f t="shared" si="40"/>
        <v>0</v>
      </c>
      <c r="K148" s="194"/>
      <c r="L148" s="61"/>
      <c r="M148" s="177"/>
      <c r="N148" s="178" t="s">
        <v>44</v>
      </c>
      <c r="O148" s="19"/>
      <c r="P148" s="179">
        <f t="shared" si="41"/>
        <v>0</v>
      </c>
      <c r="Q148" s="179">
        <v>0</v>
      </c>
      <c r="R148" s="179">
        <f t="shared" si="42"/>
        <v>0</v>
      </c>
      <c r="S148" s="179">
        <v>0</v>
      </c>
      <c r="T148" s="180">
        <f t="shared" si="43"/>
        <v>0</v>
      </c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40" t="s">
        <v>233</v>
      </c>
      <c r="AS148" s="19"/>
      <c r="AT148" s="140" t="s">
        <v>166</v>
      </c>
      <c r="AU148" s="140" t="s">
        <v>83</v>
      </c>
      <c r="AV148" s="19"/>
      <c r="AW148" s="19"/>
      <c r="AX148" s="19"/>
      <c r="AY148" s="140" t="s">
        <v>163</v>
      </c>
      <c r="AZ148" s="19"/>
      <c r="BA148" s="19"/>
      <c r="BB148" s="19"/>
      <c r="BC148" s="19"/>
      <c r="BD148" s="19"/>
      <c r="BE148" s="181">
        <f t="shared" si="44"/>
        <v>0</v>
      </c>
      <c r="BF148" s="181">
        <f t="shared" si="45"/>
        <v>0</v>
      </c>
      <c r="BG148" s="181">
        <f t="shared" si="46"/>
        <v>0</v>
      </c>
      <c r="BH148" s="181">
        <f t="shared" si="47"/>
        <v>0</v>
      </c>
      <c r="BI148" s="181">
        <f t="shared" si="48"/>
        <v>0</v>
      </c>
      <c r="BJ148" s="140" t="s">
        <v>81</v>
      </c>
      <c r="BK148" s="181">
        <f t="shared" si="49"/>
        <v>0</v>
      </c>
      <c r="BL148" s="140" t="s">
        <v>233</v>
      </c>
      <c r="BM148" s="140" t="s">
        <v>922</v>
      </c>
      <c r="BN148" s="19"/>
      <c r="BO148" s="19"/>
      <c r="BP148" s="19"/>
      <c r="BQ148" s="19"/>
      <c r="BR148" s="21"/>
    </row>
    <row r="149" spans="1:70" ht="16.5" customHeight="1" x14ac:dyDescent="0.3">
      <c r="A149" s="22"/>
      <c r="B149" s="61"/>
      <c r="C149" s="170" t="s">
        <v>353</v>
      </c>
      <c r="D149" s="170" t="s">
        <v>166</v>
      </c>
      <c r="E149" s="171" t="s">
        <v>1754</v>
      </c>
      <c r="F149" s="171" t="s">
        <v>1755</v>
      </c>
      <c r="G149" s="172" t="s">
        <v>1675</v>
      </c>
      <c r="H149" s="173">
        <v>4</v>
      </c>
      <c r="I149" s="174"/>
      <c r="J149" s="175">
        <f t="shared" si="40"/>
        <v>0</v>
      </c>
      <c r="K149" s="194"/>
      <c r="L149" s="61"/>
      <c r="M149" s="177"/>
      <c r="N149" s="178" t="s">
        <v>44</v>
      </c>
      <c r="O149" s="19"/>
      <c r="P149" s="179">
        <f t="shared" si="41"/>
        <v>0</v>
      </c>
      <c r="Q149" s="179">
        <v>0</v>
      </c>
      <c r="R149" s="179">
        <f t="shared" si="42"/>
        <v>0</v>
      </c>
      <c r="S149" s="179">
        <v>0</v>
      </c>
      <c r="T149" s="180">
        <f t="shared" si="43"/>
        <v>0</v>
      </c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40" t="s">
        <v>233</v>
      </c>
      <c r="AS149" s="19"/>
      <c r="AT149" s="140" t="s">
        <v>166</v>
      </c>
      <c r="AU149" s="140" t="s">
        <v>83</v>
      </c>
      <c r="AV149" s="19"/>
      <c r="AW149" s="19"/>
      <c r="AX149" s="19"/>
      <c r="AY149" s="140" t="s">
        <v>163</v>
      </c>
      <c r="AZ149" s="19"/>
      <c r="BA149" s="19"/>
      <c r="BB149" s="19"/>
      <c r="BC149" s="19"/>
      <c r="BD149" s="19"/>
      <c r="BE149" s="181">
        <f t="shared" si="44"/>
        <v>0</v>
      </c>
      <c r="BF149" s="181">
        <f t="shared" si="45"/>
        <v>0</v>
      </c>
      <c r="BG149" s="181">
        <f t="shared" si="46"/>
        <v>0</v>
      </c>
      <c r="BH149" s="181">
        <f t="shared" si="47"/>
        <v>0</v>
      </c>
      <c r="BI149" s="181">
        <f t="shared" si="48"/>
        <v>0</v>
      </c>
      <c r="BJ149" s="140" t="s">
        <v>81</v>
      </c>
      <c r="BK149" s="181">
        <f t="shared" si="49"/>
        <v>0</v>
      </c>
      <c r="BL149" s="140" t="s">
        <v>233</v>
      </c>
      <c r="BM149" s="140" t="s">
        <v>929</v>
      </c>
      <c r="BN149" s="19"/>
      <c r="BO149" s="19"/>
      <c r="BP149" s="19"/>
      <c r="BQ149" s="19"/>
      <c r="BR149" s="21"/>
    </row>
    <row r="150" spans="1:70" ht="16.5" customHeight="1" x14ac:dyDescent="0.3">
      <c r="A150" s="22"/>
      <c r="B150" s="61"/>
      <c r="C150" s="170" t="s">
        <v>354</v>
      </c>
      <c r="D150" s="170" t="s">
        <v>166</v>
      </c>
      <c r="E150" s="171" t="s">
        <v>1756</v>
      </c>
      <c r="F150" s="171" t="s">
        <v>1757</v>
      </c>
      <c r="G150" s="172" t="s">
        <v>1675</v>
      </c>
      <c r="H150" s="173">
        <v>4</v>
      </c>
      <c r="I150" s="174"/>
      <c r="J150" s="175">
        <f t="shared" si="40"/>
        <v>0</v>
      </c>
      <c r="K150" s="194"/>
      <c r="L150" s="61"/>
      <c r="M150" s="177"/>
      <c r="N150" s="178" t="s">
        <v>44</v>
      </c>
      <c r="O150" s="19"/>
      <c r="P150" s="179">
        <f t="shared" si="41"/>
        <v>0</v>
      </c>
      <c r="Q150" s="179">
        <v>0</v>
      </c>
      <c r="R150" s="179">
        <f t="shared" si="42"/>
        <v>0</v>
      </c>
      <c r="S150" s="179">
        <v>0</v>
      </c>
      <c r="T150" s="180">
        <f t="shared" si="43"/>
        <v>0</v>
      </c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40" t="s">
        <v>233</v>
      </c>
      <c r="AS150" s="19"/>
      <c r="AT150" s="140" t="s">
        <v>166</v>
      </c>
      <c r="AU150" s="140" t="s">
        <v>83</v>
      </c>
      <c r="AV150" s="19"/>
      <c r="AW150" s="19"/>
      <c r="AX150" s="19"/>
      <c r="AY150" s="140" t="s">
        <v>163</v>
      </c>
      <c r="AZ150" s="19"/>
      <c r="BA150" s="19"/>
      <c r="BB150" s="19"/>
      <c r="BC150" s="19"/>
      <c r="BD150" s="19"/>
      <c r="BE150" s="181">
        <f t="shared" si="44"/>
        <v>0</v>
      </c>
      <c r="BF150" s="181">
        <f t="shared" si="45"/>
        <v>0</v>
      </c>
      <c r="BG150" s="181">
        <f t="shared" si="46"/>
        <v>0</v>
      </c>
      <c r="BH150" s="181">
        <f t="shared" si="47"/>
        <v>0</v>
      </c>
      <c r="BI150" s="181">
        <f t="shared" si="48"/>
        <v>0</v>
      </c>
      <c r="BJ150" s="140" t="s">
        <v>81</v>
      </c>
      <c r="BK150" s="181">
        <f t="shared" si="49"/>
        <v>0</v>
      </c>
      <c r="BL150" s="140" t="s">
        <v>233</v>
      </c>
      <c r="BM150" s="140" t="s">
        <v>939</v>
      </c>
      <c r="BN150" s="19"/>
      <c r="BO150" s="19"/>
      <c r="BP150" s="19"/>
      <c r="BQ150" s="19"/>
      <c r="BR150" s="21"/>
    </row>
    <row r="151" spans="1:70" ht="16.5" customHeight="1" x14ac:dyDescent="0.3">
      <c r="A151" s="22"/>
      <c r="B151" s="61"/>
      <c r="C151" s="170" t="s">
        <v>355</v>
      </c>
      <c r="D151" s="170" t="s">
        <v>166</v>
      </c>
      <c r="E151" s="171" t="s">
        <v>1758</v>
      </c>
      <c r="F151" s="171" t="s">
        <v>1759</v>
      </c>
      <c r="G151" s="172" t="s">
        <v>1675</v>
      </c>
      <c r="H151" s="173">
        <v>1</v>
      </c>
      <c r="I151" s="174"/>
      <c r="J151" s="175">
        <f t="shared" si="40"/>
        <v>0</v>
      </c>
      <c r="K151" s="194"/>
      <c r="L151" s="61"/>
      <c r="M151" s="177"/>
      <c r="N151" s="178" t="s">
        <v>44</v>
      </c>
      <c r="O151" s="19"/>
      <c r="P151" s="179">
        <f t="shared" si="41"/>
        <v>0</v>
      </c>
      <c r="Q151" s="179">
        <v>0</v>
      </c>
      <c r="R151" s="179">
        <f t="shared" si="42"/>
        <v>0</v>
      </c>
      <c r="S151" s="179">
        <v>0</v>
      </c>
      <c r="T151" s="180">
        <f t="shared" si="43"/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233</v>
      </c>
      <c r="AS151" s="19"/>
      <c r="AT151" s="140" t="s">
        <v>166</v>
      </c>
      <c r="AU151" s="140" t="s">
        <v>83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 t="shared" si="44"/>
        <v>0</v>
      </c>
      <c r="BF151" s="181">
        <f t="shared" si="45"/>
        <v>0</v>
      </c>
      <c r="BG151" s="181">
        <f t="shared" si="46"/>
        <v>0</v>
      </c>
      <c r="BH151" s="181">
        <f t="shared" si="47"/>
        <v>0</v>
      </c>
      <c r="BI151" s="181">
        <f t="shared" si="48"/>
        <v>0</v>
      </c>
      <c r="BJ151" s="140" t="s">
        <v>81</v>
      </c>
      <c r="BK151" s="181">
        <f t="shared" si="49"/>
        <v>0</v>
      </c>
      <c r="BL151" s="140" t="s">
        <v>233</v>
      </c>
      <c r="BM151" s="140" t="s">
        <v>950</v>
      </c>
      <c r="BN151" s="19"/>
      <c r="BO151" s="19"/>
      <c r="BP151" s="19"/>
      <c r="BQ151" s="19"/>
      <c r="BR151" s="21"/>
    </row>
    <row r="152" spans="1:70" ht="16.5" customHeight="1" x14ac:dyDescent="0.3">
      <c r="A152" s="22"/>
      <c r="B152" s="61"/>
      <c r="C152" s="170" t="s">
        <v>356</v>
      </c>
      <c r="D152" s="170" t="s">
        <v>166</v>
      </c>
      <c r="E152" s="171" t="s">
        <v>1760</v>
      </c>
      <c r="F152" s="171" t="s">
        <v>1761</v>
      </c>
      <c r="G152" s="172" t="s">
        <v>1675</v>
      </c>
      <c r="H152" s="173">
        <v>2</v>
      </c>
      <c r="I152" s="174"/>
      <c r="J152" s="175">
        <f t="shared" si="40"/>
        <v>0</v>
      </c>
      <c r="K152" s="194"/>
      <c r="L152" s="61"/>
      <c r="M152" s="177"/>
      <c r="N152" s="178" t="s">
        <v>44</v>
      </c>
      <c r="O152" s="19"/>
      <c r="P152" s="179">
        <f t="shared" si="41"/>
        <v>0</v>
      </c>
      <c r="Q152" s="179">
        <v>0</v>
      </c>
      <c r="R152" s="179">
        <f t="shared" si="42"/>
        <v>0</v>
      </c>
      <c r="S152" s="179">
        <v>0</v>
      </c>
      <c r="T152" s="180">
        <f t="shared" si="43"/>
        <v>0</v>
      </c>
      <c r="U152" s="64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40" t="s">
        <v>233</v>
      </c>
      <c r="AS152" s="19"/>
      <c r="AT152" s="140" t="s">
        <v>166</v>
      </c>
      <c r="AU152" s="140" t="s">
        <v>83</v>
      </c>
      <c r="AV152" s="19"/>
      <c r="AW152" s="19"/>
      <c r="AX152" s="19"/>
      <c r="AY152" s="140" t="s">
        <v>163</v>
      </c>
      <c r="AZ152" s="19"/>
      <c r="BA152" s="19"/>
      <c r="BB152" s="19"/>
      <c r="BC152" s="19"/>
      <c r="BD152" s="19"/>
      <c r="BE152" s="181">
        <f t="shared" si="44"/>
        <v>0</v>
      </c>
      <c r="BF152" s="181">
        <f t="shared" si="45"/>
        <v>0</v>
      </c>
      <c r="BG152" s="181">
        <f t="shared" si="46"/>
        <v>0</v>
      </c>
      <c r="BH152" s="181">
        <f t="shared" si="47"/>
        <v>0</v>
      </c>
      <c r="BI152" s="181">
        <f t="shared" si="48"/>
        <v>0</v>
      </c>
      <c r="BJ152" s="140" t="s">
        <v>81</v>
      </c>
      <c r="BK152" s="181">
        <f t="shared" si="49"/>
        <v>0</v>
      </c>
      <c r="BL152" s="140" t="s">
        <v>233</v>
      </c>
      <c r="BM152" s="140" t="s">
        <v>401</v>
      </c>
      <c r="BN152" s="19"/>
      <c r="BO152" s="19"/>
      <c r="BP152" s="19"/>
      <c r="BQ152" s="19"/>
      <c r="BR152" s="21"/>
    </row>
    <row r="153" spans="1:70" ht="16.5" customHeight="1" x14ac:dyDescent="0.3">
      <c r="A153" s="22"/>
      <c r="B153" s="61"/>
      <c r="C153" s="170" t="s">
        <v>357</v>
      </c>
      <c r="D153" s="170" t="s">
        <v>166</v>
      </c>
      <c r="E153" s="171" t="s">
        <v>1762</v>
      </c>
      <c r="F153" s="171" t="s">
        <v>1763</v>
      </c>
      <c r="G153" s="172" t="s">
        <v>1675</v>
      </c>
      <c r="H153" s="173">
        <v>1</v>
      </c>
      <c r="I153" s="174"/>
      <c r="J153" s="175">
        <f t="shared" si="40"/>
        <v>0</v>
      </c>
      <c r="K153" s="194"/>
      <c r="L153" s="61"/>
      <c r="M153" s="177"/>
      <c r="N153" s="178" t="s">
        <v>44</v>
      </c>
      <c r="O153" s="19"/>
      <c r="P153" s="179">
        <f t="shared" si="41"/>
        <v>0</v>
      </c>
      <c r="Q153" s="179">
        <v>0</v>
      </c>
      <c r="R153" s="179">
        <f t="shared" si="42"/>
        <v>0</v>
      </c>
      <c r="S153" s="179">
        <v>0</v>
      </c>
      <c r="T153" s="180">
        <f t="shared" si="43"/>
        <v>0</v>
      </c>
      <c r="U153" s="64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40" t="s">
        <v>233</v>
      </c>
      <c r="AS153" s="19"/>
      <c r="AT153" s="140" t="s">
        <v>166</v>
      </c>
      <c r="AU153" s="140" t="s">
        <v>83</v>
      </c>
      <c r="AV153" s="19"/>
      <c r="AW153" s="19"/>
      <c r="AX153" s="19"/>
      <c r="AY153" s="140" t="s">
        <v>163</v>
      </c>
      <c r="AZ153" s="19"/>
      <c r="BA153" s="19"/>
      <c r="BB153" s="19"/>
      <c r="BC153" s="19"/>
      <c r="BD153" s="19"/>
      <c r="BE153" s="181">
        <f t="shared" si="44"/>
        <v>0</v>
      </c>
      <c r="BF153" s="181">
        <f t="shared" si="45"/>
        <v>0</v>
      </c>
      <c r="BG153" s="181">
        <f t="shared" si="46"/>
        <v>0</v>
      </c>
      <c r="BH153" s="181">
        <f t="shared" si="47"/>
        <v>0</v>
      </c>
      <c r="BI153" s="181">
        <f t="shared" si="48"/>
        <v>0</v>
      </c>
      <c r="BJ153" s="140" t="s">
        <v>81</v>
      </c>
      <c r="BK153" s="181">
        <f t="shared" si="49"/>
        <v>0</v>
      </c>
      <c r="BL153" s="140" t="s">
        <v>233</v>
      </c>
      <c r="BM153" s="140" t="s">
        <v>966</v>
      </c>
      <c r="BN153" s="19"/>
      <c r="BO153" s="19"/>
      <c r="BP153" s="19"/>
      <c r="BQ153" s="19"/>
      <c r="BR153" s="21"/>
    </row>
    <row r="154" spans="1:70" ht="16.5" customHeight="1" x14ac:dyDescent="0.3">
      <c r="A154" s="22"/>
      <c r="B154" s="61"/>
      <c r="C154" s="170" t="s">
        <v>358</v>
      </c>
      <c r="D154" s="170" t="s">
        <v>166</v>
      </c>
      <c r="E154" s="171" t="s">
        <v>1764</v>
      </c>
      <c r="F154" s="171" t="s">
        <v>1765</v>
      </c>
      <c r="G154" s="172" t="s">
        <v>1675</v>
      </c>
      <c r="H154" s="173">
        <v>1</v>
      </c>
      <c r="I154" s="174"/>
      <c r="J154" s="175">
        <f t="shared" si="40"/>
        <v>0</v>
      </c>
      <c r="K154" s="194"/>
      <c r="L154" s="61"/>
      <c r="M154" s="177"/>
      <c r="N154" s="178" t="s">
        <v>44</v>
      </c>
      <c r="O154" s="19"/>
      <c r="P154" s="179">
        <f t="shared" si="41"/>
        <v>0</v>
      </c>
      <c r="Q154" s="179">
        <v>0</v>
      </c>
      <c r="R154" s="179">
        <f t="shared" si="42"/>
        <v>0</v>
      </c>
      <c r="S154" s="179">
        <v>0</v>
      </c>
      <c r="T154" s="180">
        <f t="shared" si="43"/>
        <v>0</v>
      </c>
      <c r="U154" s="64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40" t="s">
        <v>233</v>
      </c>
      <c r="AS154" s="19"/>
      <c r="AT154" s="140" t="s">
        <v>166</v>
      </c>
      <c r="AU154" s="140" t="s">
        <v>83</v>
      </c>
      <c r="AV154" s="19"/>
      <c r="AW154" s="19"/>
      <c r="AX154" s="19"/>
      <c r="AY154" s="140" t="s">
        <v>163</v>
      </c>
      <c r="AZ154" s="19"/>
      <c r="BA154" s="19"/>
      <c r="BB154" s="19"/>
      <c r="BC154" s="19"/>
      <c r="BD154" s="19"/>
      <c r="BE154" s="181">
        <f t="shared" si="44"/>
        <v>0</v>
      </c>
      <c r="BF154" s="181">
        <f t="shared" si="45"/>
        <v>0</v>
      </c>
      <c r="BG154" s="181">
        <f t="shared" si="46"/>
        <v>0</v>
      </c>
      <c r="BH154" s="181">
        <f t="shared" si="47"/>
        <v>0</v>
      </c>
      <c r="BI154" s="181">
        <f t="shared" si="48"/>
        <v>0</v>
      </c>
      <c r="BJ154" s="140" t="s">
        <v>81</v>
      </c>
      <c r="BK154" s="181">
        <f t="shared" si="49"/>
        <v>0</v>
      </c>
      <c r="BL154" s="140" t="s">
        <v>233</v>
      </c>
      <c r="BM154" s="140" t="s">
        <v>977</v>
      </c>
      <c r="BN154" s="19"/>
      <c r="BO154" s="19"/>
      <c r="BP154" s="19"/>
      <c r="BQ154" s="19"/>
      <c r="BR154" s="21"/>
    </row>
    <row r="155" spans="1:70" ht="16.5" customHeight="1" x14ac:dyDescent="0.3">
      <c r="A155" s="22"/>
      <c r="B155" s="61"/>
      <c r="C155" s="170" t="s">
        <v>359</v>
      </c>
      <c r="D155" s="170" t="s">
        <v>166</v>
      </c>
      <c r="E155" s="171" t="s">
        <v>1766</v>
      </c>
      <c r="F155" s="171" t="s">
        <v>1767</v>
      </c>
      <c r="G155" s="172" t="s">
        <v>1675</v>
      </c>
      <c r="H155" s="173">
        <v>1</v>
      </c>
      <c r="I155" s="174"/>
      <c r="J155" s="175">
        <f t="shared" si="40"/>
        <v>0</v>
      </c>
      <c r="K155" s="194"/>
      <c r="L155" s="61"/>
      <c r="M155" s="177"/>
      <c r="N155" s="178" t="s">
        <v>44</v>
      </c>
      <c r="O155" s="19"/>
      <c r="P155" s="179">
        <f t="shared" si="41"/>
        <v>0</v>
      </c>
      <c r="Q155" s="179">
        <v>0</v>
      </c>
      <c r="R155" s="179">
        <f t="shared" si="42"/>
        <v>0</v>
      </c>
      <c r="S155" s="179">
        <v>0</v>
      </c>
      <c r="T155" s="180">
        <f t="shared" si="43"/>
        <v>0</v>
      </c>
      <c r="U155" s="64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40" t="s">
        <v>233</v>
      </c>
      <c r="AS155" s="19"/>
      <c r="AT155" s="140" t="s">
        <v>166</v>
      </c>
      <c r="AU155" s="140" t="s">
        <v>83</v>
      </c>
      <c r="AV155" s="19"/>
      <c r="AW155" s="19"/>
      <c r="AX155" s="19"/>
      <c r="AY155" s="140" t="s">
        <v>163</v>
      </c>
      <c r="AZ155" s="19"/>
      <c r="BA155" s="19"/>
      <c r="BB155" s="19"/>
      <c r="BC155" s="19"/>
      <c r="BD155" s="19"/>
      <c r="BE155" s="181">
        <f t="shared" si="44"/>
        <v>0</v>
      </c>
      <c r="BF155" s="181">
        <f t="shared" si="45"/>
        <v>0</v>
      </c>
      <c r="BG155" s="181">
        <f t="shared" si="46"/>
        <v>0</v>
      </c>
      <c r="BH155" s="181">
        <f t="shared" si="47"/>
        <v>0</v>
      </c>
      <c r="BI155" s="181">
        <f t="shared" si="48"/>
        <v>0</v>
      </c>
      <c r="BJ155" s="140" t="s">
        <v>81</v>
      </c>
      <c r="BK155" s="181">
        <f t="shared" si="49"/>
        <v>0</v>
      </c>
      <c r="BL155" s="140" t="s">
        <v>233</v>
      </c>
      <c r="BM155" s="140" t="s">
        <v>985</v>
      </c>
      <c r="BN155" s="19"/>
      <c r="BO155" s="19"/>
      <c r="BP155" s="19"/>
      <c r="BQ155" s="19"/>
      <c r="BR155" s="21"/>
    </row>
    <row r="156" spans="1:70" ht="29.85" customHeight="1" x14ac:dyDescent="0.3">
      <c r="A156" s="22"/>
      <c r="B156" s="26"/>
      <c r="C156" s="144"/>
      <c r="D156" s="182" t="s">
        <v>72</v>
      </c>
      <c r="E156" s="143" t="s">
        <v>1684</v>
      </c>
      <c r="F156" s="143" t="s">
        <v>1685</v>
      </c>
      <c r="G156" s="144"/>
      <c r="H156" s="144"/>
      <c r="I156" s="145"/>
      <c r="J156" s="183">
        <f>BK156</f>
        <v>0</v>
      </c>
      <c r="K156" s="184"/>
      <c r="L156" s="61"/>
      <c r="M156" s="185"/>
      <c r="N156" s="19"/>
      <c r="O156" s="19"/>
      <c r="P156" s="162">
        <f>SUM(P157:P163)</f>
        <v>0</v>
      </c>
      <c r="Q156" s="19"/>
      <c r="R156" s="162">
        <f>SUM(R157:R163)</f>
        <v>0</v>
      </c>
      <c r="S156" s="19"/>
      <c r="T156" s="163">
        <f>SUM(T157:T163)</f>
        <v>0</v>
      </c>
      <c r="U156" s="64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59" t="s">
        <v>83</v>
      </c>
      <c r="AS156" s="19"/>
      <c r="AT156" s="164" t="s">
        <v>72</v>
      </c>
      <c r="AU156" s="164" t="s">
        <v>81</v>
      </c>
      <c r="AV156" s="19"/>
      <c r="AW156" s="19"/>
      <c r="AX156" s="19"/>
      <c r="AY156" s="159" t="s">
        <v>163</v>
      </c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65">
        <f>SUM(BK157:BK163)</f>
        <v>0</v>
      </c>
      <c r="BL156" s="19"/>
      <c r="BM156" s="19"/>
      <c r="BN156" s="19"/>
      <c r="BO156" s="19"/>
      <c r="BP156" s="19"/>
      <c r="BQ156" s="19"/>
      <c r="BR156" s="21"/>
    </row>
    <row r="157" spans="1:70" ht="16.5" customHeight="1" x14ac:dyDescent="0.3">
      <c r="A157" s="22"/>
      <c r="B157" s="61"/>
      <c r="C157" s="170" t="s">
        <v>360</v>
      </c>
      <c r="D157" s="170" t="s">
        <v>166</v>
      </c>
      <c r="E157" s="171" t="s">
        <v>1768</v>
      </c>
      <c r="F157" s="171" t="s">
        <v>1769</v>
      </c>
      <c r="G157" s="172" t="s">
        <v>1675</v>
      </c>
      <c r="H157" s="173">
        <v>9</v>
      </c>
      <c r="I157" s="174"/>
      <c r="J157" s="175">
        <f t="shared" ref="J157:J163" si="50">ROUND(I157*H157,2)</f>
        <v>0</v>
      </c>
      <c r="K157" s="194"/>
      <c r="L157" s="61"/>
      <c r="M157" s="177"/>
      <c r="N157" s="178" t="s">
        <v>44</v>
      </c>
      <c r="O157" s="19"/>
      <c r="P157" s="179">
        <f t="shared" ref="P157:P163" si="51">O157*H157</f>
        <v>0</v>
      </c>
      <c r="Q157" s="179">
        <v>0</v>
      </c>
      <c r="R157" s="179">
        <f t="shared" ref="R157:R163" si="52">Q157*H157</f>
        <v>0</v>
      </c>
      <c r="S157" s="179">
        <v>0</v>
      </c>
      <c r="T157" s="180">
        <f t="shared" ref="T157:T163" si="53">S157*H157</f>
        <v>0</v>
      </c>
      <c r="U157" s="64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40" t="s">
        <v>233</v>
      </c>
      <c r="AS157" s="19"/>
      <c r="AT157" s="140" t="s">
        <v>166</v>
      </c>
      <c r="AU157" s="140" t="s">
        <v>83</v>
      </c>
      <c r="AV157" s="19"/>
      <c r="AW157" s="19"/>
      <c r="AX157" s="19"/>
      <c r="AY157" s="140" t="s">
        <v>163</v>
      </c>
      <c r="AZ157" s="19"/>
      <c r="BA157" s="19"/>
      <c r="BB157" s="19"/>
      <c r="BC157" s="19"/>
      <c r="BD157" s="19"/>
      <c r="BE157" s="181">
        <f t="shared" ref="BE157:BE163" si="54">IF(N157="základní",J157,0)</f>
        <v>0</v>
      </c>
      <c r="BF157" s="181">
        <f t="shared" ref="BF157:BF163" si="55">IF(N157="snížená",J157,0)</f>
        <v>0</v>
      </c>
      <c r="BG157" s="181">
        <f t="shared" ref="BG157:BG163" si="56">IF(N157="zákl. přenesená",J157,0)</f>
        <v>0</v>
      </c>
      <c r="BH157" s="181">
        <f t="shared" ref="BH157:BH163" si="57">IF(N157="sníž. přenesená",J157,0)</f>
        <v>0</v>
      </c>
      <c r="BI157" s="181">
        <f t="shared" ref="BI157:BI163" si="58">IF(N157="nulová",J157,0)</f>
        <v>0</v>
      </c>
      <c r="BJ157" s="140" t="s">
        <v>81</v>
      </c>
      <c r="BK157" s="181">
        <f t="shared" ref="BK157:BK163" si="59">ROUND(I157*H157,2)</f>
        <v>0</v>
      </c>
      <c r="BL157" s="140" t="s">
        <v>233</v>
      </c>
      <c r="BM157" s="140" t="s">
        <v>994</v>
      </c>
      <c r="BN157" s="19"/>
      <c r="BO157" s="19"/>
      <c r="BP157" s="19"/>
      <c r="BQ157" s="19"/>
      <c r="BR157" s="21"/>
    </row>
    <row r="158" spans="1:70" ht="16.5" customHeight="1" x14ac:dyDescent="0.3">
      <c r="A158" s="22"/>
      <c r="B158" s="61"/>
      <c r="C158" s="170" t="s">
        <v>361</v>
      </c>
      <c r="D158" s="170" t="s">
        <v>166</v>
      </c>
      <c r="E158" s="171" t="s">
        <v>1770</v>
      </c>
      <c r="F158" s="171" t="s">
        <v>1771</v>
      </c>
      <c r="G158" s="172" t="s">
        <v>1675</v>
      </c>
      <c r="H158" s="173">
        <v>1</v>
      </c>
      <c r="I158" s="174"/>
      <c r="J158" s="175">
        <f t="shared" si="50"/>
        <v>0</v>
      </c>
      <c r="K158" s="194"/>
      <c r="L158" s="61"/>
      <c r="M158" s="177"/>
      <c r="N158" s="178" t="s">
        <v>44</v>
      </c>
      <c r="O158" s="19"/>
      <c r="P158" s="179">
        <f t="shared" si="51"/>
        <v>0</v>
      </c>
      <c r="Q158" s="179">
        <v>0</v>
      </c>
      <c r="R158" s="179">
        <f t="shared" si="52"/>
        <v>0</v>
      </c>
      <c r="S158" s="179">
        <v>0</v>
      </c>
      <c r="T158" s="180">
        <f t="shared" si="53"/>
        <v>0</v>
      </c>
      <c r="U158" s="64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40" t="s">
        <v>233</v>
      </c>
      <c r="AS158" s="19"/>
      <c r="AT158" s="140" t="s">
        <v>166</v>
      </c>
      <c r="AU158" s="140" t="s">
        <v>83</v>
      </c>
      <c r="AV158" s="19"/>
      <c r="AW158" s="19"/>
      <c r="AX158" s="19"/>
      <c r="AY158" s="140" t="s">
        <v>163</v>
      </c>
      <c r="AZ158" s="19"/>
      <c r="BA158" s="19"/>
      <c r="BB158" s="19"/>
      <c r="BC158" s="19"/>
      <c r="BD158" s="19"/>
      <c r="BE158" s="181">
        <f t="shared" si="54"/>
        <v>0</v>
      </c>
      <c r="BF158" s="181">
        <f t="shared" si="55"/>
        <v>0</v>
      </c>
      <c r="BG158" s="181">
        <f t="shared" si="56"/>
        <v>0</v>
      </c>
      <c r="BH158" s="181">
        <f t="shared" si="57"/>
        <v>0</v>
      </c>
      <c r="BI158" s="181">
        <f t="shared" si="58"/>
        <v>0</v>
      </c>
      <c r="BJ158" s="140" t="s">
        <v>81</v>
      </c>
      <c r="BK158" s="181">
        <f t="shared" si="59"/>
        <v>0</v>
      </c>
      <c r="BL158" s="140" t="s">
        <v>233</v>
      </c>
      <c r="BM158" s="140" t="s">
        <v>1001</v>
      </c>
      <c r="BN158" s="19"/>
      <c r="BO158" s="19"/>
      <c r="BP158" s="19"/>
      <c r="BQ158" s="19"/>
      <c r="BR158" s="21"/>
    </row>
    <row r="159" spans="1:70" ht="16.5" customHeight="1" x14ac:dyDescent="0.3">
      <c r="A159" s="22"/>
      <c r="B159" s="61"/>
      <c r="C159" s="170" t="s">
        <v>362</v>
      </c>
      <c r="D159" s="170" t="s">
        <v>166</v>
      </c>
      <c r="E159" s="171" t="s">
        <v>1772</v>
      </c>
      <c r="F159" s="171" t="s">
        <v>1773</v>
      </c>
      <c r="G159" s="172" t="s">
        <v>1675</v>
      </c>
      <c r="H159" s="173">
        <v>2</v>
      </c>
      <c r="I159" s="174"/>
      <c r="J159" s="175">
        <f t="shared" si="50"/>
        <v>0</v>
      </c>
      <c r="K159" s="194"/>
      <c r="L159" s="61"/>
      <c r="M159" s="177"/>
      <c r="N159" s="178" t="s">
        <v>44</v>
      </c>
      <c r="O159" s="19"/>
      <c r="P159" s="179">
        <f t="shared" si="51"/>
        <v>0</v>
      </c>
      <c r="Q159" s="179">
        <v>0</v>
      </c>
      <c r="R159" s="179">
        <f t="shared" si="52"/>
        <v>0</v>
      </c>
      <c r="S159" s="179">
        <v>0</v>
      </c>
      <c r="T159" s="180">
        <f t="shared" si="53"/>
        <v>0</v>
      </c>
      <c r="U159" s="64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40" t="s">
        <v>233</v>
      </c>
      <c r="AS159" s="19"/>
      <c r="AT159" s="140" t="s">
        <v>166</v>
      </c>
      <c r="AU159" s="140" t="s">
        <v>83</v>
      </c>
      <c r="AV159" s="19"/>
      <c r="AW159" s="19"/>
      <c r="AX159" s="19"/>
      <c r="AY159" s="140" t="s">
        <v>163</v>
      </c>
      <c r="AZ159" s="19"/>
      <c r="BA159" s="19"/>
      <c r="BB159" s="19"/>
      <c r="BC159" s="19"/>
      <c r="BD159" s="19"/>
      <c r="BE159" s="181">
        <f t="shared" si="54"/>
        <v>0</v>
      </c>
      <c r="BF159" s="181">
        <f t="shared" si="55"/>
        <v>0</v>
      </c>
      <c r="BG159" s="181">
        <f t="shared" si="56"/>
        <v>0</v>
      </c>
      <c r="BH159" s="181">
        <f t="shared" si="57"/>
        <v>0</v>
      </c>
      <c r="BI159" s="181">
        <f t="shared" si="58"/>
        <v>0</v>
      </c>
      <c r="BJ159" s="140" t="s">
        <v>81</v>
      </c>
      <c r="BK159" s="181">
        <f t="shared" si="59"/>
        <v>0</v>
      </c>
      <c r="BL159" s="140" t="s">
        <v>233</v>
      </c>
      <c r="BM159" s="140" t="s">
        <v>1011</v>
      </c>
      <c r="BN159" s="19"/>
      <c r="BO159" s="19"/>
      <c r="BP159" s="19"/>
      <c r="BQ159" s="19"/>
      <c r="BR159" s="21"/>
    </row>
    <row r="160" spans="1:70" ht="16.5" customHeight="1" x14ac:dyDescent="0.3">
      <c r="A160" s="22"/>
      <c r="B160" s="61"/>
      <c r="C160" s="170" t="s">
        <v>363</v>
      </c>
      <c r="D160" s="170" t="s">
        <v>166</v>
      </c>
      <c r="E160" s="171" t="s">
        <v>1774</v>
      </c>
      <c r="F160" s="171" t="s">
        <v>1775</v>
      </c>
      <c r="G160" s="172" t="s">
        <v>1675</v>
      </c>
      <c r="H160" s="173">
        <v>1</v>
      </c>
      <c r="I160" s="174"/>
      <c r="J160" s="175">
        <f t="shared" si="50"/>
        <v>0</v>
      </c>
      <c r="K160" s="194"/>
      <c r="L160" s="61"/>
      <c r="M160" s="177"/>
      <c r="N160" s="178" t="s">
        <v>44</v>
      </c>
      <c r="O160" s="19"/>
      <c r="P160" s="179">
        <f t="shared" si="51"/>
        <v>0</v>
      </c>
      <c r="Q160" s="179">
        <v>0</v>
      </c>
      <c r="R160" s="179">
        <f t="shared" si="52"/>
        <v>0</v>
      </c>
      <c r="S160" s="179">
        <v>0</v>
      </c>
      <c r="T160" s="180">
        <f t="shared" si="53"/>
        <v>0</v>
      </c>
      <c r="U160" s="64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40" t="s">
        <v>233</v>
      </c>
      <c r="AS160" s="19"/>
      <c r="AT160" s="140" t="s">
        <v>166</v>
      </c>
      <c r="AU160" s="140" t="s">
        <v>83</v>
      </c>
      <c r="AV160" s="19"/>
      <c r="AW160" s="19"/>
      <c r="AX160" s="19"/>
      <c r="AY160" s="140" t="s">
        <v>163</v>
      </c>
      <c r="AZ160" s="19"/>
      <c r="BA160" s="19"/>
      <c r="BB160" s="19"/>
      <c r="BC160" s="19"/>
      <c r="BD160" s="19"/>
      <c r="BE160" s="181">
        <f t="shared" si="54"/>
        <v>0</v>
      </c>
      <c r="BF160" s="181">
        <f t="shared" si="55"/>
        <v>0</v>
      </c>
      <c r="BG160" s="181">
        <f t="shared" si="56"/>
        <v>0</v>
      </c>
      <c r="BH160" s="181">
        <f t="shared" si="57"/>
        <v>0</v>
      </c>
      <c r="BI160" s="181">
        <f t="shared" si="58"/>
        <v>0</v>
      </c>
      <c r="BJ160" s="140" t="s">
        <v>81</v>
      </c>
      <c r="BK160" s="181">
        <f t="shared" si="59"/>
        <v>0</v>
      </c>
      <c r="BL160" s="140" t="s">
        <v>233</v>
      </c>
      <c r="BM160" s="140" t="s">
        <v>1021</v>
      </c>
      <c r="BN160" s="19"/>
      <c r="BO160" s="19"/>
      <c r="BP160" s="19"/>
      <c r="BQ160" s="19"/>
      <c r="BR160" s="21"/>
    </row>
    <row r="161" spans="1:70" ht="16.5" customHeight="1" x14ac:dyDescent="0.3">
      <c r="A161" s="22"/>
      <c r="B161" s="61"/>
      <c r="C161" s="170" t="s">
        <v>364</v>
      </c>
      <c r="D161" s="170" t="s">
        <v>166</v>
      </c>
      <c r="E161" s="171" t="s">
        <v>1776</v>
      </c>
      <c r="F161" s="171" t="s">
        <v>1777</v>
      </c>
      <c r="G161" s="172" t="s">
        <v>1675</v>
      </c>
      <c r="H161" s="173">
        <v>1</v>
      </c>
      <c r="I161" s="174"/>
      <c r="J161" s="175">
        <f t="shared" si="50"/>
        <v>0</v>
      </c>
      <c r="K161" s="194"/>
      <c r="L161" s="61"/>
      <c r="M161" s="177"/>
      <c r="N161" s="178" t="s">
        <v>44</v>
      </c>
      <c r="O161" s="19"/>
      <c r="P161" s="179">
        <f t="shared" si="51"/>
        <v>0</v>
      </c>
      <c r="Q161" s="179">
        <v>0</v>
      </c>
      <c r="R161" s="179">
        <f t="shared" si="52"/>
        <v>0</v>
      </c>
      <c r="S161" s="179">
        <v>0</v>
      </c>
      <c r="T161" s="180">
        <f t="shared" si="53"/>
        <v>0</v>
      </c>
      <c r="U161" s="64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40" t="s">
        <v>233</v>
      </c>
      <c r="AS161" s="19"/>
      <c r="AT161" s="140" t="s">
        <v>166</v>
      </c>
      <c r="AU161" s="140" t="s">
        <v>83</v>
      </c>
      <c r="AV161" s="19"/>
      <c r="AW161" s="19"/>
      <c r="AX161" s="19"/>
      <c r="AY161" s="140" t="s">
        <v>163</v>
      </c>
      <c r="AZ161" s="19"/>
      <c r="BA161" s="19"/>
      <c r="BB161" s="19"/>
      <c r="BC161" s="19"/>
      <c r="BD161" s="19"/>
      <c r="BE161" s="181">
        <f t="shared" si="54"/>
        <v>0</v>
      </c>
      <c r="BF161" s="181">
        <f t="shared" si="55"/>
        <v>0</v>
      </c>
      <c r="BG161" s="181">
        <f t="shared" si="56"/>
        <v>0</v>
      </c>
      <c r="BH161" s="181">
        <f t="shared" si="57"/>
        <v>0</v>
      </c>
      <c r="BI161" s="181">
        <f t="shared" si="58"/>
        <v>0</v>
      </c>
      <c r="BJ161" s="140" t="s">
        <v>81</v>
      </c>
      <c r="BK161" s="181">
        <f t="shared" si="59"/>
        <v>0</v>
      </c>
      <c r="BL161" s="140" t="s">
        <v>233</v>
      </c>
      <c r="BM161" s="140" t="s">
        <v>1030</v>
      </c>
      <c r="BN161" s="19"/>
      <c r="BO161" s="19"/>
      <c r="BP161" s="19"/>
      <c r="BQ161" s="19"/>
      <c r="BR161" s="21"/>
    </row>
    <row r="162" spans="1:70" ht="16.5" customHeight="1" x14ac:dyDescent="0.3">
      <c r="A162" s="22"/>
      <c r="B162" s="61"/>
      <c r="C162" s="170" t="s">
        <v>369</v>
      </c>
      <c r="D162" s="170" t="s">
        <v>166</v>
      </c>
      <c r="E162" s="171" t="s">
        <v>1778</v>
      </c>
      <c r="F162" s="171" t="s">
        <v>1779</v>
      </c>
      <c r="G162" s="172" t="s">
        <v>1675</v>
      </c>
      <c r="H162" s="173">
        <v>1</v>
      </c>
      <c r="I162" s="174"/>
      <c r="J162" s="175">
        <f t="shared" si="50"/>
        <v>0</v>
      </c>
      <c r="K162" s="194"/>
      <c r="L162" s="61"/>
      <c r="M162" s="177"/>
      <c r="N162" s="178" t="s">
        <v>44</v>
      </c>
      <c r="O162" s="19"/>
      <c r="P162" s="179">
        <f t="shared" si="51"/>
        <v>0</v>
      </c>
      <c r="Q162" s="179">
        <v>0</v>
      </c>
      <c r="R162" s="179">
        <f t="shared" si="52"/>
        <v>0</v>
      </c>
      <c r="S162" s="179">
        <v>0</v>
      </c>
      <c r="T162" s="180">
        <f t="shared" si="53"/>
        <v>0</v>
      </c>
      <c r="U162" s="64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40" t="s">
        <v>233</v>
      </c>
      <c r="AS162" s="19"/>
      <c r="AT162" s="140" t="s">
        <v>166</v>
      </c>
      <c r="AU162" s="140" t="s">
        <v>83</v>
      </c>
      <c r="AV162" s="19"/>
      <c r="AW162" s="19"/>
      <c r="AX162" s="19"/>
      <c r="AY162" s="140" t="s">
        <v>163</v>
      </c>
      <c r="AZ162" s="19"/>
      <c r="BA162" s="19"/>
      <c r="BB162" s="19"/>
      <c r="BC162" s="19"/>
      <c r="BD162" s="19"/>
      <c r="BE162" s="181">
        <f t="shared" si="54"/>
        <v>0</v>
      </c>
      <c r="BF162" s="181">
        <f t="shared" si="55"/>
        <v>0</v>
      </c>
      <c r="BG162" s="181">
        <f t="shared" si="56"/>
        <v>0</v>
      </c>
      <c r="BH162" s="181">
        <f t="shared" si="57"/>
        <v>0</v>
      </c>
      <c r="BI162" s="181">
        <f t="shared" si="58"/>
        <v>0</v>
      </c>
      <c r="BJ162" s="140" t="s">
        <v>81</v>
      </c>
      <c r="BK162" s="181">
        <f t="shared" si="59"/>
        <v>0</v>
      </c>
      <c r="BL162" s="140" t="s">
        <v>233</v>
      </c>
      <c r="BM162" s="140" t="s">
        <v>1039</v>
      </c>
      <c r="BN162" s="19"/>
      <c r="BO162" s="19"/>
      <c r="BP162" s="19"/>
      <c r="BQ162" s="19"/>
      <c r="BR162" s="21"/>
    </row>
    <row r="163" spans="1:70" ht="16.5" customHeight="1" x14ac:dyDescent="0.3">
      <c r="A163" s="22"/>
      <c r="B163" s="61"/>
      <c r="C163" s="170" t="s">
        <v>372</v>
      </c>
      <c r="D163" s="170" t="s">
        <v>166</v>
      </c>
      <c r="E163" s="171" t="s">
        <v>1780</v>
      </c>
      <c r="F163" s="171" t="s">
        <v>1781</v>
      </c>
      <c r="G163" s="172" t="s">
        <v>1675</v>
      </c>
      <c r="H163" s="173">
        <v>8</v>
      </c>
      <c r="I163" s="174"/>
      <c r="J163" s="175">
        <f t="shared" si="50"/>
        <v>0</v>
      </c>
      <c r="K163" s="194"/>
      <c r="L163" s="61"/>
      <c r="M163" s="177"/>
      <c r="N163" s="178" t="s">
        <v>44</v>
      </c>
      <c r="O163" s="19"/>
      <c r="P163" s="179">
        <f t="shared" si="51"/>
        <v>0</v>
      </c>
      <c r="Q163" s="179">
        <v>0</v>
      </c>
      <c r="R163" s="179">
        <f t="shared" si="52"/>
        <v>0</v>
      </c>
      <c r="S163" s="179">
        <v>0</v>
      </c>
      <c r="T163" s="180">
        <f t="shared" si="53"/>
        <v>0</v>
      </c>
      <c r="U163" s="64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40" t="s">
        <v>233</v>
      </c>
      <c r="AS163" s="19"/>
      <c r="AT163" s="140" t="s">
        <v>166</v>
      </c>
      <c r="AU163" s="140" t="s">
        <v>83</v>
      </c>
      <c r="AV163" s="19"/>
      <c r="AW163" s="19"/>
      <c r="AX163" s="19"/>
      <c r="AY163" s="140" t="s">
        <v>163</v>
      </c>
      <c r="AZ163" s="19"/>
      <c r="BA163" s="19"/>
      <c r="BB163" s="19"/>
      <c r="BC163" s="19"/>
      <c r="BD163" s="19"/>
      <c r="BE163" s="181">
        <f t="shared" si="54"/>
        <v>0</v>
      </c>
      <c r="BF163" s="181">
        <f t="shared" si="55"/>
        <v>0</v>
      </c>
      <c r="BG163" s="181">
        <f t="shared" si="56"/>
        <v>0</v>
      </c>
      <c r="BH163" s="181">
        <f t="shared" si="57"/>
        <v>0</v>
      </c>
      <c r="BI163" s="181">
        <f t="shared" si="58"/>
        <v>0</v>
      </c>
      <c r="BJ163" s="140" t="s">
        <v>81</v>
      </c>
      <c r="BK163" s="181">
        <f t="shared" si="59"/>
        <v>0</v>
      </c>
      <c r="BL163" s="140" t="s">
        <v>233</v>
      </c>
      <c r="BM163" s="140" t="s">
        <v>1046</v>
      </c>
      <c r="BN163" s="19"/>
      <c r="BO163" s="19"/>
      <c r="BP163" s="19"/>
      <c r="BQ163" s="19"/>
      <c r="BR163" s="21"/>
    </row>
    <row r="164" spans="1:70" ht="29.85" customHeight="1" x14ac:dyDescent="0.3">
      <c r="A164" s="22"/>
      <c r="B164" s="26"/>
      <c r="C164" s="144"/>
      <c r="D164" s="182" t="s">
        <v>72</v>
      </c>
      <c r="E164" s="143" t="s">
        <v>1782</v>
      </c>
      <c r="F164" s="143" t="s">
        <v>1783</v>
      </c>
      <c r="G164" s="144"/>
      <c r="H164" s="144"/>
      <c r="I164" s="145"/>
      <c r="J164" s="183">
        <f>BK164</f>
        <v>0</v>
      </c>
      <c r="K164" s="184"/>
      <c r="L164" s="61"/>
      <c r="M164" s="185"/>
      <c r="N164" s="19"/>
      <c r="O164" s="19"/>
      <c r="P164" s="162">
        <f>P165</f>
        <v>0</v>
      </c>
      <c r="Q164" s="19"/>
      <c r="R164" s="162">
        <f>R165</f>
        <v>0</v>
      </c>
      <c r="S164" s="19"/>
      <c r="T164" s="163">
        <f>T165</f>
        <v>0</v>
      </c>
      <c r="U164" s="64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59" t="s">
        <v>83</v>
      </c>
      <c r="AS164" s="19"/>
      <c r="AT164" s="164" t="s">
        <v>72</v>
      </c>
      <c r="AU164" s="164" t="s">
        <v>81</v>
      </c>
      <c r="AV164" s="19"/>
      <c r="AW164" s="19"/>
      <c r="AX164" s="19"/>
      <c r="AY164" s="159" t="s">
        <v>163</v>
      </c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65">
        <f>BK165</f>
        <v>0</v>
      </c>
      <c r="BL164" s="19"/>
      <c r="BM164" s="19"/>
      <c r="BN164" s="19"/>
      <c r="BO164" s="19"/>
      <c r="BP164" s="19"/>
      <c r="BQ164" s="19"/>
      <c r="BR164" s="21"/>
    </row>
    <row r="165" spans="1:70" ht="25.5" customHeight="1" x14ac:dyDescent="0.3">
      <c r="A165" s="22"/>
      <c r="B165" s="61"/>
      <c r="C165" s="170" t="s">
        <v>373</v>
      </c>
      <c r="D165" s="170" t="s">
        <v>166</v>
      </c>
      <c r="E165" s="171" t="s">
        <v>1784</v>
      </c>
      <c r="F165" s="171" t="s">
        <v>1785</v>
      </c>
      <c r="G165" s="172" t="s">
        <v>1675</v>
      </c>
      <c r="H165" s="173">
        <v>8</v>
      </c>
      <c r="I165" s="174"/>
      <c r="J165" s="175">
        <f>ROUND(I165*H165,2)</f>
        <v>0</v>
      </c>
      <c r="K165" s="194"/>
      <c r="L165" s="61"/>
      <c r="M165" s="177"/>
      <c r="N165" s="178" t="s">
        <v>44</v>
      </c>
      <c r="O165" s="19"/>
      <c r="P165" s="179">
        <f>O165*H165</f>
        <v>0</v>
      </c>
      <c r="Q165" s="179">
        <v>0</v>
      </c>
      <c r="R165" s="179">
        <f>Q165*H165</f>
        <v>0</v>
      </c>
      <c r="S165" s="179">
        <v>0</v>
      </c>
      <c r="T165" s="180">
        <f>S165*H165</f>
        <v>0</v>
      </c>
      <c r="U165" s="64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40" t="s">
        <v>233</v>
      </c>
      <c r="AS165" s="19"/>
      <c r="AT165" s="140" t="s">
        <v>166</v>
      </c>
      <c r="AU165" s="140" t="s">
        <v>83</v>
      </c>
      <c r="AV165" s="19"/>
      <c r="AW165" s="19"/>
      <c r="AX165" s="19"/>
      <c r="AY165" s="140" t="s">
        <v>163</v>
      </c>
      <c r="AZ165" s="19"/>
      <c r="BA165" s="19"/>
      <c r="BB165" s="19"/>
      <c r="BC165" s="19"/>
      <c r="BD165" s="19"/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140" t="s">
        <v>81</v>
      </c>
      <c r="BK165" s="181">
        <f>ROUND(I165*H165,2)</f>
        <v>0</v>
      </c>
      <c r="BL165" s="140" t="s">
        <v>233</v>
      </c>
      <c r="BM165" s="140" t="s">
        <v>1382</v>
      </c>
      <c r="BN165" s="19"/>
      <c r="BO165" s="19"/>
      <c r="BP165" s="19"/>
      <c r="BQ165" s="19"/>
      <c r="BR165" s="21"/>
    </row>
    <row r="166" spans="1:70" ht="29.85" customHeight="1" x14ac:dyDescent="0.3">
      <c r="A166" s="22"/>
      <c r="B166" s="26"/>
      <c r="C166" s="144"/>
      <c r="D166" s="182" t="s">
        <v>72</v>
      </c>
      <c r="E166" s="143" t="s">
        <v>1786</v>
      </c>
      <c r="F166" s="143" t="s">
        <v>1787</v>
      </c>
      <c r="G166" s="144"/>
      <c r="H166" s="144"/>
      <c r="I166" s="145"/>
      <c r="J166" s="183">
        <f>BK166</f>
        <v>0</v>
      </c>
      <c r="K166" s="184"/>
      <c r="L166" s="61"/>
      <c r="M166" s="185"/>
      <c r="N166" s="19"/>
      <c r="O166" s="19"/>
      <c r="P166" s="162">
        <f>SUM(P167:P170)</f>
        <v>0</v>
      </c>
      <c r="Q166" s="19"/>
      <c r="R166" s="162">
        <f>SUM(R167:R170)</f>
        <v>0</v>
      </c>
      <c r="S166" s="19"/>
      <c r="T166" s="163">
        <f>SUM(T167:T170)</f>
        <v>0</v>
      </c>
      <c r="U166" s="64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59" t="s">
        <v>83</v>
      </c>
      <c r="AS166" s="19"/>
      <c r="AT166" s="164" t="s">
        <v>72</v>
      </c>
      <c r="AU166" s="164" t="s">
        <v>81</v>
      </c>
      <c r="AV166" s="19"/>
      <c r="AW166" s="19"/>
      <c r="AX166" s="19"/>
      <c r="AY166" s="159" t="s">
        <v>163</v>
      </c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65">
        <f>SUM(BK167:BK170)</f>
        <v>0</v>
      </c>
      <c r="BL166" s="19"/>
      <c r="BM166" s="19"/>
      <c r="BN166" s="19"/>
      <c r="BO166" s="19"/>
      <c r="BP166" s="19"/>
      <c r="BQ166" s="19"/>
      <c r="BR166" s="21"/>
    </row>
    <row r="167" spans="1:70" ht="16.5" customHeight="1" x14ac:dyDescent="0.3">
      <c r="A167" s="22"/>
      <c r="B167" s="61"/>
      <c r="C167" s="170" t="s">
        <v>374</v>
      </c>
      <c r="D167" s="170" t="s">
        <v>166</v>
      </c>
      <c r="E167" s="171" t="s">
        <v>1788</v>
      </c>
      <c r="F167" s="171" t="s">
        <v>1789</v>
      </c>
      <c r="G167" s="172" t="s">
        <v>1675</v>
      </c>
      <c r="H167" s="173">
        <v>9</v>
      </c>
      <c r="I167" s="341"/>
      <c r="J167" s="175">
        <f>ROUND(I167*H167,2)</f>
        <v>0</v>
      </c>
      <c r="K167" s="194"/>
      <c r="L167" s="61"/>
      <c r="M167" s="177"/>
      <c r="N167" s="178" t="s">
        <v>44</v>
      </c>
      <c r="O167" s="19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U167" s="64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40" t="s">
        <v>233</v>
      </c>
      <c r="AS167" s="19"/>
      <c r="AT167" s="140" t="s">
        <v>166</v>
      </c>
      <c r="AU167" s="140" t="s">
        <v>83</v>
      </c>
      <c r="AV167" s="19"/>
      <c r="AW167" s="19"/>
      <c r="AX167" s="19"/>
      <c r="AY167" s="140" t="s">
        <v>163</v>
      </c>
      <c r="AZ167" s="19"/>
      <c r="BA167" s="19"/>
      <c r="BB167" s="19"/>
      <c r="BC167" s="19"/>
      <c r="BD167" s="19"/>
      <c r="BE167" s="181">
        <f>IF(N167="základní",J167,0)</f>
        <v>0</v>
      </c>
      <c r="BF167" s="181">
        <f>IF(N167="snížená",J167,0)</f>
        <v>0</v>
      </c>
      <c r="BG167" s="181">
        <f>IF(N167="zákl. přenesená",J167,0)</f>
        <v>0</v>
      </c>
      <c r="BH167" s="181">
        <f>IF(N167="sníž. přenesená",J167,0)</f>
        <v>0</v>
      </c>
      <c r="BI167" s="181">
        <f>IF(N167="nulová",J167,0)</f>
        <v>0</v>
      </c>
      <c r="BJ167" s="140" t="s">
        <v>81</v>
      </c>
      <c r="BK167" s="181">
        <f>ROUND(I167*H167,2)</f>
        <v>0</v>
      </c>
      <c r="BL167" s="140" t="s">
        <v>233</v>
      </c>
      <c r="BM167" s="140" t="s">
        <v>1391</v>
      </c>
      <c r="BN167" s="19"/>
      <c r="BO167" s="19"/>
      <c r="BP167" s="19"/>
      <c r="BQ167" s="19"/>
      <c r="BR167" s="21"/>
    </row>
    <row r="168" spans="1:70" ht="16.5" customHeight="1" x14ac:dyDescent="0.3">
      <c r="A168" s="22"/>
      <c r="B168" s="61"/>
      <c r="C168" s="170" t="s">
        <v>375</v>
      </c>
      <c r="D168" s="170" t="s">
        <v>166</v>
      </c>
      <c r="E168" s="171" t="s">
        <v>1790</v>
      </c>
      <c r="F168" s="171" t="s">
        <v>1791</v>
      </c>
      <c r="G168" s="172" t="s">
        <v>1675</v>
      </c>
      <c r="H168" s="173">
        <v>1</v>
      </c>
      <c r="I168" s="341"/>
      <c r="J168" s="175">
        <f>ROUND(I168*H168,2)</f>
        <v>0</v>
      </c>
      <c r="K168" s="194"/>
      <c r="L168" s="61"/>
      <c r="M168" s="177"/>
      <c r="N168" s="178" t="s">
        <v>44</v>
      </c>
      <c r="O168" s="19"/>
      <c r="P168" s="179">
        <f>O168*H168</f>
        <v>0</v>
      </c>
      <c r="Q168" s="179">
        <v>0</v>
      </c>
      <c r="R168" s="179">
        <f>Q168*H168</f>
        <v>0</v>
      </c>
      <c r="S168" s="179">
        <v>0</v>
      </c>
      <c r="T168" s="180">
        <f>S168*H168</f>
        <v>0</v>
      </c>
      <c r="U168" s="64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40" t="s">
        <v>233</v>
      </c>
      <c r="AS168" s="19"/>
      <c r="AT168" s="140" t="s">
        <v>166</v>
      </c>
      <c r="AU168" s="140" t="s">
        <v>83</v>
      </c>
      <c r="AV168" s="19"/>
      <c r="AW168" s="19"/>
      <c r="AX168" s="19"/>
      <c r="AY168" s="140" t="s">
        <v>163</v>
      </c>
      <c r="AZ168" s="19"/>
      <c r="BA168" s="19"/>
      <c r="BB168" s="19"/>
      <c r="BC168" s="19"/>
      <c r="BD168" s="19"/>
      <c r="BE168" s="181">
        <f>IF(N168="základní",J168,0)</f>
        <v>0</v>
      </c>
      <c r="BF168" s="181">
        <f>IF(N168="snížená",J168,0)</f>
        <v>0</v>
      </c>
      <c r="BG168" s="181">
        <f>IF(N168="zákl. přenesená",J168,0)</f>
        <v>0</v>
      </c>
      <c r="BH168" s="181">
        <f>IF(N168="sníž. přenesená",J168,0)</f>
        <v>0</v>
      </c>
      <c r="BI168" s="181">
        <f>IF(N168="nulová",J168,0)</f>
        <v>0</v>
      </c>
      <c r="BJ168" s="140" t="s">
        <v>81</v>
      </c>
      <c r="BK168" s="181">
        <f>ROUND(I168*H168,2)</f>
        <v>0</v>
      </c>
      <c r="BL168" s="140" t="s">
        <v>233</v>
      </c>
      <c r="BM168" s="140" t="s">
        <v>1398</v>
      </c>
      <c r="BN168" s="19"/>
      <c r="BO168" s="19"/>
      <c r="BP168" s="19"/>
      <c r="BQ168" s="19"/>
      <c r="BR168" s="21"/>
    </row>
    <row r="169" spans="1:70" ht="25.5" customHeight="1" x14ac:dyDescent="0.3">
      <c r="A169" s="22"/>
      <c r="B169" s="61"/>
      <c r="C169" s="170" t="s">
        <v>376</v>
      </c>
      <c r="D169" s="170" t="s">
        <v>166</v>
      </c>
      <c r="E169" s="171" t="s">
        <v>1792</v>
      </c>
      <c r="F169" s="171" t="s">
        <v>1793</v>
      </c>
      <c r="G169" s="172" t="s">
        <v>1675</v>
      </c>
      <c r="H169" s="173">
        <v>1</v>
      </c>
      <c r="I169" s="341"/>
      <c r="J169" s="175">
        <f>ROUND(I169*H169,2)</f>
        <v>0</v>
      </c>
      <c r="K169" s="194"/>
      <c r="L169" s="61"/>
      <c r="M169" s="177"/>
      <c r="N169" s="178" t="s">
        <v>44</v>
      </c>
      <c r="O169" s="19"/>
      <c r="P169" s="179">
        <f>O169*H169</f>
        <v>0</v>
      </c>
      <c r="Q169" s="179">
        <v>0</v>
      </c>
      <c r="R169" s="179">
        <f>Q169*H169</f>
        <v>0</v>
      </c>
      <c r="S169" s="179">
        <v>0</v>
      </c>
      <c r="T169" s="180">
        <f>S169*H169</f>
        <v>0</v>
      </c>
      <c r="U169" s="64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40" t="s">
        <v>233</v>
      </c>
      <c r="AS169" s="19"/>
      <c r="AT169" s="140" t="s">
        <v>166</v>
      </c>
      <c r="AU169" s="140" t="s">
        <v>83</v>
      </c>
      <c r="AV169" s="19"/>
      <c r="AW169" s="19"/>
      <c r="AX169" s="19"/>
      <c r="AY169" s="140" t="s">
        <v>163</v>
      </c>
      <c r="AZ169" s="19"/>
      <c r="BA169" s="19"/>
      <c r="BB169" s="19"/>
      <c r="BC169" s="19"/>
      <c r="BD169" s="19"/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40" t="s">
        <v>81</v>
      </c>
      <c r="BK169" s="181">
        <f>ROUND(I169*H169,2)</f>
        <v>0</v>
      </c>
      <c r="BL169" s="140" t="s">
        <v>233</v>
      </c>
      <c r="BM169" s="140" t="s">
        <v>1406</v>
      </c>
      <c r="BN169" s="19"/>
      <c r="BO169" s="19"/>
      <c r="BP169" s="19"/>
      <c r="BQ169" s="19"/>
      <c r="BR169" s="21"/>
    </row>
    <row r="170" spans="1:70" ht="16.5" customHeight="1" x14ac:dyDescent="0.3">
      <c r="A170" s="22"/>
      <c r="B170" s="61"/>
      <c r="C170" s="170" t="s">
        <v>377</v>
      </c>
      <c r="D170" s="170" t="s">
        <v>166</v>
      </c>
      <c r="E170" s="171" t="s">
        <v>1794</v>
      </c>
      <c r="F170" s="171" t="s">
        <v>1795</v>
      </c>
      <c r="G170" s="172" t="s">
        <v>1675</v>
      </c>
      <c r="H170" s="173">
        <v>1</v>
      </c>
      <c r="I170" s="341"/>
      <c r="J170" s="175">
        <f>ROUND(I170*H170,2)</f>
        <v>0</v>
      </c>
      <c r="K170" s="194"/>
      <c r="L170" s="61"/>
      <c r="M170" s="177"/>
      <c r="N170" s="178" t="s">
        <v>44</v>
      </c>
      <c r="O170" s="19"/>
      <c r="P170" s="179">
        <f>O170*H170</f>
        <v>0</v>
      </c>
      <c r="Q170" s="179">
        <v>0</v>
      </c>
      <c r="R170" s="179">
        <f>Q170*H170</f>
        <v>0</v>
      </c>
      <c r="S170" s="179">
        <v>0</v>
      </c>
      <c r="T170" s="180">
        <f>S170*H170</f>
        <v>0</v>
      </c>
      <c r="U170" s="64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40" t="s">
        <v>233</v>
      </c>
      <c r="AS170" s="19"/>
      <c r="AT170" s="140" t="s">
        <v>166</v>
      </c>
      <c r="AU170" s="140" t="s">
        <v>83</v>
      </c>
      <c r="AV170" s="19"/>
      <c r="AW170" s="19"/>
      <c r="AX170" s="19"/>
      <c r="AY170" s="140" t="s">
        <v>163</v>
      </c>
      <c r="AZ170" s="19"/>
      <c r="BA170" s="19"/>
      <c r="BB170" s="19"/>
      <c r="BC170" s="19"/>
      <c r="BD170" s="19"/>
      <c r="BE170" s="181">
        <f>IF(N170="základní",J170,0)</f>
        <v>0</v>
      </c>
      <c r="BF170" s="181">
        <f>IF(N170="snížená",J170,0)</f>
        <v>0</v>
      </c>
      <c r="BG170" s="181">
        <f>IF(N170="zákl. přenesená",J170,0)</f>
        <v>0</v>
      </c>
      <c r="BH170" s="181">
        <f>IF(N170="sníž. přenesená",J170,0)</f>
        <v>0</v>
      </c>
      <c r="BI170" s="181">
        <f>IF(N170="nulová",J170,0)</f>
        <v>0</v>
      </c>
      <c r="BJ170" s="140" t="s">
        <v>81</v>
      </c>
      <c r="BK170" s="181">
        <f>ROUND(I170*H170,2)</f>
        <v>0</v>
      </c>
      <c r="BL170" s="140" t="s">
        <v>233</v>
      </c>
      <c r="BM170" s="140" t="s">
        <v>1414</v>
      </c>
      <c r="BN170" s="19"/>
      <c r="BO170" s="19"/>
      <c r="BP170" s="19"/>
      <c r="BQ170" s="19"/>
      <c r="BR170" s="21"/>
    </row>
    <row r="171" spans="1:70" ht="29.85" customHeight="1" x14ac:dyDescent="0.3">
      <c r="A171" s="22"/>
      <c r="B171" s="26"/>
      <c r="C171" s="144"/>
      <c r="D171" s="182" t="s">
        <v>72</v>
      </c>
      <c r="E171" s="143" t="s">
        <v>1796</v>
      </c>
      <c r="F171" s="143" t="s">
        <v>1797</v>
      </c>
      <c r="G171" s="144"/>
      <c r="H171" s="144"/>
      <c r="I171" s="145"/>
      <c r="J171" s="183">
        <f>BK171</f>
        <v>0</v>
      </c>
      <c r="K171" s="184"/>
      <c r="L171" s="61"/>
      <c r="M171" s="185"/>
      <c r="N171" s="19"/>
      <c r="O171" s="19"/>
      <c r="P171" s="162">
        <f>SUM(P172:P176)</f>
        <v>0</v>
      </c>
      <c r="Q171" s="19"/>
      <c r="R171" s="162">
        <f>SUM(R172:R176)</f>
        <v>0</v>
      </c>
      <c r="S171" s="19"/>
      <c r="T171" s="163">
        <f>SUM(T172:T176)</f>
        <v>0</v>
      </c>
      <c r="U171" s="64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59" t="s">
        <v>83</v>
      </c>
      <c r="AS171" s="19"/>
      <c r="AT171" s="164" t="s">
        <v>72</v>
      </c>
      <c r="AU171" s="164" t="s">
        <v>81</v>
      </c>
      <c r="AV171" s="19"/>
      <c r="AW171" s="19"/>
      <c r="AX171" s="19"/>
      <c r="AY171" s="159" t="s">
        <v>163</v>
      </c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65">
        <f>SUM(BK172:BK176)</f>
        <v>0</v>
      </c>
      <c r="BL171" s="19"/>
      <c r="BM171" s="19"/>
      <c r="BN171" s="19"/>
      <c r="BO171" s="19"/>
      <c r="BP171" s="19"/>
      <c r="BQ171" s="19"/>
      <c r="BR171" s="21"/>
    </row>
    <row r="172" spans="1:70" ht="25.5" customHeight="1" x14ac:dyDescent="0.3">
      <c r="A172" s="22"/>
      <c r="B172" s="61"/>
      <c r="C172" s="170" t="s">
        <v>327</v>
      </c>
      <c r="D172" s="170" t="s">
        <v>166</v>
      </c>
      <c r="E172" s="171" t="s">
        <v>1798</v>
      </c>
      <c r="F172" s="171" t="s">
        <v>1799</v>
      </c>
      <c r="G172" s="172" t="s">
        <v>1675</v>
      </c>
      <c r="H172" s="173">
        <v>2</v>
      </c>
      <c r="I172" s="174"/>
      <c r="J172" s="175">
        <f>ROUND(I172*H172,2)</f>
        <v>0</v>
      </c>
      <c r="K172" s="194"/>
      <c r="L172" s="61"/>
      <c r="M172" s="177"/>
      <c r="N172" s="178" t="s">
        <v>44</v>
      </c>
      <c r="O172" s="19"/>
      <c r="P172" s="179">
        <f>O172*H172</f>
        <v>0</v>
      </c>
      <c r="Q172" s="179">
        <v>0</v>
      </c>
      <c r="R172" s="179">
        <f>Q172*H172</f>
        <v>0</v>
      </c>
      <c r="S172" s="179">
        <v>0</v>
      </c>
      <c r="T172" s="180">
        <f>S172*H172</f>
        <v>0</v>
      </c>
      <c r="U172" s="64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40" t="s">
        <v>233</v>
      </c>
      <c r="AS172" s="19"/>
      <c r="AT172" s="140" t="s">
        <v>166</v>
      </c>
      <c r="AU172" s="140" t="s">
        <v>83</v>
      </c>
      <c r="AV172" s="19"/>
      <c r="AW172" s="19"/>
      <c r="AX172" s="19"/>
      <c r="AY172" s="140" t="s">
        <v>163</v>
      </c>
      <c r="AZ172" s="19"/>
      <c r="BA172" s="19"/>
      <c r="BB172" s="19"/>
      <c r="BC172" s="19"/>
      <c r="BD172" s="19"/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140" t="s">
        <v>81</v>
      </c>
      <c r="BK172" s="181">
        <f>ROUND(I172*H172,2)</f>
        <v>0</v>
      </c>
      <c r="BL172" s="140" t="s">
        <v>233</v>
      </c>
      <c r="BM172" s="140" t="s">
        <v>1421</v>
      </c>
      <c r="BN172" s="19"/>
      <c r="BO172" s="19"/>
      <c r="BP172" s="19"/>
      <c r="BQ172" s="19"/>
      <c r="BR172" s="21"/>
    </row>
    <row r="173" spans="1:70" ht="16.5" customHeight="1" x14ac:dyDescent="0.3">
      <c r="A173" s="22"/>
      <c r="B173" s="61"/>
      <c r="C173" s="170" t="s">
        <v>382</v>
      </c>
      <c r="D173" s="170" t="s">
        <v>166</v>
      </c>
      <c r="E173" s="171" t="s">
        <v>1800</v>
      </c>
      <c r="F173" s="171" t="s">
        <v>1801</v>
      </c>
      <c r="G173" s="172" t="s">
        <v>1675</v>
      </c>
      <c r="H173" s="173">
        <v>3</v>
      </c>
      <c r="I173" s="174"/>
      <c r="J173" s="175">
        <f>ROUND(I173*H173,2)</f>
        <v>0</v>
      </c>
      <c r="K173" s="194"/>
      <c r="L173" s="61"/>
      <c r="M173" s="177"/>
      <c r="N173" s="178" t="s">
        <v>44</v>
      </c>
      <c r="O173" s="19"/>
      <c r="P173" s="179">
        <f>O173*H173</f>
        <v>0</v>
      </c>
      <c r="Q173" s="179">
        <v>0</v>
      </c>
      <c r="R173" s="179">
        <f>Q173*H173</f>
        <v>0</v>
      </c>
      <c r="S173" s="179">
        <v>0</v>
      </c>
      <c r="T173" s="180">
        <f>S173*H173</f>
        <v>0</v>
      </c>
      <c r="U173" s="64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40" t="s">
        <v>233</v>
      </c>
      <c r="AS173" s="19"/>
      <c r="AT173" s="140" t="s">
        <v>166</v>
      </c>
      <c r="AU173" s="140" t="s">
        <v>83</v>
      </c>
      <c r="AV173" s="19"/>
      <c r="AW173" s="19"/>
      <c r="AX173" s="19"/>
      <c r="AY173" s="140" t="s">
        <v>163</v>
      </c>
      <c r="AZ173" s="19"/>
      <c r="BA173" s="19"/>
      <c r="BB173" s="19"/>
      <c r="BC173" s="19"/>
      <c r="BD173" s="19"/>
      <c r="BE173" s="181">
        <f>IF(N173="základní",J173,0)</f>
        <v>0</v>
      </c>
      <c r="BF173" s="181">
        <f>IF(N173="snížená",J173,0)</f>
        <v>0</v>
      </c>
      <c r="BG173" s="181">
        <f>IF(N173="zákl. přenesená",J173,0)</f>
        <v>0</v>
      </c>
      <c r="BH173" s="181">
        <f>IF(N173="sníž. přenesená",J173,0)</f>
        <v>0</v>
      </c>
      <c r="BI173" s="181">
        <f>IF(N173="nulová",J173,0)</f>
        <v>0</v>
      </c>
      <c r="BJ173" s="140" t="s">
        <v>81</v>
      </c>
      <c r="BK173" s="181">
        <f>ROUND(I173*H173,2)</f>
        <v>0</v>
      </c>
      <c r="BL173" s="140" t="s">
        <v>233</v>
      </c>
      <c r="BM173" s="140" t="s">
        <v>1429</v>
      </c>
      <c r="BN173" s="19"/>
      <c r="BO173" s="19"/>
      <c r="BP173" s="19"/>
      <c r="BQ173" s="19"/>
      <c r="BR173" s="21"/>
    </row>
    <row r="174" spans="1:70" ht="16.5" customHeight="1" x14ac:dyDescent="0.3">
      <c r="A174" s="22"/>
      <c r="B174" s="61"/>
      <c r="C174" s="170" t="s">
        <v>385</v>
      </c>
      <c r="D174" s="170" t="s">
        <v>166</v>
      </c>
      <c r="E174" s="171" t="s">
        <v>1802</v>
      </c>
      <c r="F174" s="171" t="s">
        <v>1803</v>
      </c>
      <c r="G174" s="172" t="s">
        <v>1675</v>
      </c>
      <c r="H174" s="173">
        <v>2</v>
      </c>
      <c r="I174" s="174"/>
      <c r="J174" s="175">
        <f>ROUND(I174*H174,2)</f>
        <v>0</v>
      </c>
      <c r="K174" s="194"/>
      <c r="L174" s="61"/>
      <c r="M174" s="177"/>
      <c r="N174" s="178" t="s">
        <v>44</v>
      </c>
      <c r="O174" s="19"/>
      <c r="P174" s="179">
        <f>O174*H174</f>
        <v>0</v>
      </c>
      <c r="Q174" s="179">
        <v>0</v>
      </c>
      <c r="R174" s="179">
        <f>Q174*H174</f>
        <v>0</v>
      </c>
      <c r="S174" s="179">
        <v>0</v>
      </c>
      <c r="T174" s="180">
        <f>S174*H174</f>
        <v>0</v>
      </c>
      <c r="U174" s="64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40" t="s">
        <v>233</v>
      </c>
      <c r="AS174" s="19"/>
      <c r="AT174" s="140" t="s">
        <v>166</v>
      </c>
      <c r="AU174" s="140" t="s">
        <v>83</v>
      </c>
      <c r="AV174" s="19"/>
      <c r="AW174" s="19"/>
      <c r="AX174" s="19"/>
      <c r="AY174" s="140" t="s">
        <v>163</v>
      </c>
      <c r="AZ174" s="19"/>
      <c r="BA174" s="19"/>
      <c r="BB174" s="19"/>
      <c r="BC174" s="19"/>
      <c r="BD174" s="19"/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140" t="s">
        <v>81</v>
      </c>
      <c r="BK174" s="181">
        <f>ROUND(I174*H174,2)</f>
        <v>0</v>
      </c>
      <c r="BL174" s="140" t="s">
        <v>233</v>
      </c>
      <c r="BM174" s="140" t="s">
        <v>1437</v>
      </c>
      <c r="BN174" s="19"/>
      <c r="BO174" s="19"/>
      <c r="BP174" s="19"/>
      <c r="BQ174" s="19"/>
      <c r="BR174" s="21"/>
    </row>
    <row r="175" spans="1:70" ht="16.5" customHeight="1" x14ac:dyDescent="0.3">
      <c r="A175" s="22"/>
      <c r="B175" s="61"/>
      <c r="C175" s="170" t="s">
        <v>388</v>
      </c>
      <c r="D175" s="170" t="s">
        <v>166</v>
      </c>
      <c r="E175" s="171" t="s">
        <v>1804</v>
      </c>
      <c r="F175" s="171" t="s">
        <v>1805</v>
      </c>
      <c r="G175" s="172" t="s">
        <v>1675</v>
      </c>
      <c r="H175" s="173">
        <v>1</v>
      </c>
      <c r="I175" s="174"/>
      <c r="J175" s="175">
        <f>ROUND(I175*H175,2)</f>
        <v>0</v>
      </c>
      <c r="K175" s="194"/>
      <c r="L175" s="61"/>
      <c r="M175" s="177"/>
      <c r="N175" s="178" t="s">
        <v>44</v>
      </c>
      <c r="O175" s="19"/>
      <c r="P175" s="179">
        <f>O175*H175</f>
        <v>0</v>
      </c>
      <c r="Q175" s="179">
        <v>0</v>
      </c>
      <c r="R175" s="179">
        <f>Q175*H175</f>
        <v>0</v>
      </c>
      <c r="S175" s="179">
        <v>0</v>
      </c>
      <c r="T175" s="180">
        <f>S175*H175</f>
        <v>0</v>
      </c>
      <c r="U175" s="64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40" t="s">
        <v>233</v>
      </c>
      <c r="AS175" s="19"/>
      <c r="AT175" s="140" t="s">
        <v>166</v>
      </c>
      <c r="AU175" s="140" t="s">
        <v>83</v>
      </c>
      <c r="AV175" s="19"/>
      <c r="AW175" s="19"/>
      <c r="AX175" s="19"/>
      <c r="AY175" s="140" t="s">
        <v>163</v>
      </c>
      <c r="AZ175" s="19"/>
      <c r="BA175" s="19"/>
      <c r="BB175" s="19"/>
      <c r="BC175" s="19"/>
      <c r="BD175" s="19"/>
      <c r="BE175" s="181">
        <f>IF(N175="základní",J175,0)</f>
        <v>0</v>
      </c>
      <c r="BF175" s="181">
        <f>IF(N175="snížená",J175,0)</f>
        <v>0</v>
      </c>
      <c r="BG175" s="181">
        <f>IF(N175="zákl. přenesená",J175,0)</f>
        <v>0</v>
      </c>
      <c r="BH175" s="181">
        <f>IF(N175="sníž. přenesená",J175,0)</f>
        <v>0</v>
      </c>
      <c r="BI175" s="181">
        <f>IF(N175="nulová",J175,0)</f>
        <v>0</v>
      </c>
      <c r="BJ175" s="140" t="s">
        <v>81</v>
      </c>
      <c r="BK175" s="181">
        <f>ROUND(I175*H175,2)</f>
        <v>0</v>
      </c>
      <c r="BL175" s="140" t="s">
        <v>233</v>
      </c>
      <c r="BM175" s="140" t="s">
        <v>1806</v>
      </c>
      <c r="BN175" s="19"/>
      <c r="BO175" s="19"/>
      <c r="BP175" s="19"/>
      <c r="BQ175" s="19"/>
      <c r="BR175" s="21"/>
    </row>
    <row r="176" spans="1:70" ht="16.5" customHeight="1" x14ac:dyDescent="0.3">
      <c r="A176" s="22"/>
      <c r="B176" s="61"/>
      <c r="C176" s="170" t="s">
        <v>421</v>
      </c>
      <c r="D176" s="170" t="s">
        <v>166</v>
      </c>
      <c r="E176" s="171" t="s">
        <v>1807</v>
      </c>
      <c r="F176" s="171" t="s">
        <v>1808</v>
      </c>
      <c r="G176" s="172" t="s">
        <v>1675</v>
      </c>
      <c r="H176" s="173">
        <v>2</v>
      </c>
      <c r="I176" s="174"/>
      <c r="J176" s="175">
        <f>ROUND(I176*H176,2)</f>
        <v>0</v>
      </c>
      <c r="K176" s="194"/>
      <c r="L176" s="61"/>
      <c r="M176" s="177"/>
      <c r="N176" s="178" t="s">
        <v>44</v>
      </c>
      <c r="O176" s="19"/>
      <c r="P176" s="179">
        <f>O176*H176</f>
        <v>0</v>
      </c>
      <c r="Q176" s="179">
        <v>0</v>
      </c>
      <c r="R176" s="179">
        <f>Q176*H176</f>
        <v>0</v>
      </c>
      <c r="S176" s="179">
        <v>0</v>
      </c>
      <c r="T176" s="180">
        <f>S176*H176</f>
        <v>0</v>
      </c>
      <c r="U176" s="64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40" t="s">
        <v>233</v>
      </c>
      <c r="AS176" s="19"/>
      <c r="AT176" s="140" t="s">
        <v>166</v>
      </c>
      <c r="AU176" s="140" t="s">
        <v>83</v>
      </c>
      <c r="AV176" s="19"/>
      <c r="AW176" s="19"/>
      <c r="AX176" s="19"/>
      <c r="AY176" s="140" t="s">
        <v>163</v>
      </c>
      <c r="AZ176" s="19"/>
      <c r="BA176" s="19"/>
      <c r="BB176" s="19"/>
      <c r="BC176" s="19"/>
      <c r="BD176" s="19"/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140" t="s">
        <v>81</v>
      </c>
      <c r="BK176" s="181">
        <f>ROUND(I176*H176,2)</f>
        <v>0</v>
      </c>
      <c r="BL176" s="140" t="s">
        <v>233</v>
      </c>
      <c r="BM176" s="140" t="s">
        <v>1809</v>
      </c>
      <c r="BN176" s="19"/>
      <c r="BO176" s="19"/>
      <c r="BP176" s="19"/>
      <c r="BQ176" s="19"/>
      <c r="BR176" s="21"/>
    </row>
    <row r="177" spans="1:70" ht="29.85" customHeight="1" x14ac:dyDescent="0.3">
      <c r="A177" s="22"/>
      <c r="B177" s="26"/>
      <c r="C177" s="144"/>
      <c r="D177" s="182" t="s">
        <v>72</v>
      </c>
      <c r="E177" s="143" t="s">
        <v>1810</v>
      </c>
      <c r="F177" s="143" t="s">
        <v>1811</v>
      </c>
      <c r="G177" s="144"/>
      <c r="H177" s="144"/>
      <c r="I177" s="145"/>
      <c r="J177" s="183">
        <f>BK177</f>
        <v>0</v>
      </c>
      <c r="K177" s="184"/>
      <c r="L177" s="61"/>
      <c r="M177" s="185"/>
      <c r="N177" s="19"/>
      <c r="O177" s="19"/>
      <c r="P177" s="162">
        <f>P178</f>
        <v>0</v>
      </c>
      <c r="Q177" s="19"/>
      <c r="R177" s="162">
        <f>R178</f>
        <v>0</v>
      </c>
      <c r="S177" s="19"/>
      <c r="T177" s="163">
        <f>T178</f>
        <v>0</v>
      </c>
      <c r="U177" s="64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59" t="s">
        <v>83</v>
      </c>
      <c r="AS177" s="19"/>
      <c r="AT177" s="164" t="s">
        <v>72</v>
      </c>
      <c r="AU177" s="164" t="s">
        <v>81</v>
      </c>
      <c r="AV177" s="19"/>
      <c r="AW177" s="19"/>
      <c r="AX177" s="19"/>
      <c r="AY177" s="159" t="s">
        <v>163</v>
      </c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65">
        <f>BK178</f>
        <v>0</v>
      </c>
      <c r="BL177" s="19"/>
      <c r="BM177" s="19"/>
      <c r="BN177" s="19"/>
      <c r="BO177" s="19"/>
      <c r="BP177" s="19"/>
      <c r="BQ177" s="19"/>
      <c r="BR177" s="21"/>
    </row>
    <row r="178" spans="1:70" ht="16.5" customHeight="1" x14ac:dyDescent="0.3">
      <c r="A178" s="22"/>
      <c r="B178" s="61"/>
      <c r="C178" s="170" t="s">
        <v>523</v>
      </c>
      <c r="D178" s="170" t="s">
        <v>166</v>
      </c>
      <c r="E178" s="171" t="s">
        <v>1812</v>
      </c>
      <c r="F178" s="171" t="s">
        <v>1813</v>
      </c>
      <c r="G178" s="172" t="s">
        <v>1675</v>
      </c>
      <c r="H178" s="173">
        <v>1</v>
      </c>
      <c r="I178" s="341"/>
      <c r="J178" s="175">
        <f>ROUND(I178*H178,2)</f>
        <v>0</v>
      </c>
      <c r="K178" s="194"/>
      <c r="L178" s="61"/>
      <c r="M178" s="177"/>
      <c r="N178" s="178" t="s">
        <v>44</v>
      </c>
      <c r="O178" s="19"/>
      <c r="P178" s="179">
        <f>O178*H178</f>
        <v>0</v>
      </c>
      <c r="Q178" s="179">
        <v>0</v>
      </c>
      <c r="R178" s="179">
        <f>Q178*H178</f>
        <v>0</v>
      </c>
      <c r="S178" s="179">
        <v>0</v>
      </c>
      <c r="T178" s="180">
        <f>S178*H178</f>
        <v>0</v>
      </c>
      <c r="U178" s="64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40" t="s">
        <v>233</v>
      </c>
      <c r="AS178" s="19"/>
      <c r="AT178" s="140" t="s">
        <v>166</v>
      </c>
      <c r="AU178" s="140" t="s">
        <v>83</v>
      </c>
      <c r="AV178" s="19"/>
      <c r="AW178" s="19"/>
      <c r="AX178" s="19"/>
      <c r="AY178" s="140" t="s">
        <v>163</v>
      </c>
      <c r="AZ178" s="19"/>
      <c r="BA178" s="19"/>
      <c r="BB178" s="19"/>
      <c r="BC178" s="19"/>
      <c r="BD178" s="19"/>
      <c r="BE178" s="181">
        <f>IF(N178="základní",J178,0)</f>
        <v>0</v>
      </c>
      <c r="BF178" s="181">
        <f>IF(N178="snížená",J178,0)</f>
        <v>0</v>
      </c>
      <c r="BG178" s="181">
        <f>IF(N178="zákl. přenesená",J178,0)</f>
        <v>0</v>
      </c>
      <c r="BH178" s="181">
        <f>IF(N178="sníž. přenesená",J178,0)</f>
        <v>0</v>
      </c>
      <c r="BI178" s="181">
        <f>IF(N178="nulová",J178,0)</f>
        <v>0</v>
      </c>
      <c r="BJ178" s="140" t="s">
        <v>81</v>
      </c>
      <c r="BK178" s="181">
        <f>ROUND(I178*H178,2)</f>
        <v>0</v>
      </c>
      <c r="BL178" s="140" t="s">
        <v>233</v>
      </c>
      <c r="BM178" s="140" t="s">
        <v>1814</v>
      </c>
      <c r="BN178" s="19"/>
      <c r="BO178" s="19"/>
      <c r="BP178" s="19"/>
      <c r="BQ178" s="19"/>
      <c r="BR178" s="21"/>
    </row>
    <row r="179" spans="1:70" ht="29.85" customHeight="1" x14ac:dyDescent="0.3">
      <c r="A179" s="22"/>
      <c r="B179" s="26"/>
      <c r="C179" s="144"/>
      <c r="D179" s="182" t="s">
        <v>72</v>
      </c>
      <c r="E179" s="143" t="s">
        <v>1732</v>
      </c>
      <c r="F179" s="143" t="s">
        <v>1733</v>
      </c>
      <c r="G179" s="144"/>
      <c r="H179" s="144"/>
      <c r="I179" s="145"/>
      <c r="J179" s="183">
        <f>BK179</f>
        <v>0</v>
      </c>
      <c r="K179" s="184"/>
      <c r="L179" s="61"/>
      <c r="M179" s="185"/>
      <c r="N179" s="19"/>
      <c r="O179" s="19"/>
      <c r="P179" s="162">
        <f>SUM(P180:P181)</f>
        <v>0</v>
      </c>
      <c r="Q179" s="19"/>
      <c r="R179" s="162">
        <f>SUM(R180:R181)</f>
        <v>0</v>
      </c>
      <c r="S179" s="19"/>
      <c r="T179" s="163">
        <f>SUM(T180:T181)</f>
        <v>0</v>
      </c>
      <c r="U179" s="64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59" t="s">
        <v>83</v>
      </c>
      <c r="AS179" s="19"/>
      <c r="AT179" s="164" t="s">
        <v>72</v>
      </c>
      <c r="AU179" s="164" t="s">
        <v>81</v>
      </c>
      <c r="AV179" s="19"/>
      <c r="AW179" s="19"/>
      <c r="AX179" s="19"/>
      <c r="AY179" s="159" t="s">
        <v>163</v>
      </c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65">
        <f>SUM(BK180:BK181)</f>
        <v>0</v>
      </c>
      <c r="BL179" s="19"/>
      <c r="BM179" s="19"/>
      <c r="BN179" s="19"/>
      <c r="BO179" s="19"/>
      <c r="BP179" s="19"/>
      <c r="BQ179" s="19"/>
      <c r="BR179" s="21"/>
    </row>
    <row r="180" spans="1:70" ht="16.5" customHeight="1" x14ac:dyDescent="0.3">
      <c r="A180" s="22"/>
      <c r="B180" s="61"/>
      <c r="C180" s="170" t="s">
        <v>917</v>
      </c>
      <c r="D180" s="170" t="s">
        <v>166</v>
      </c>
      <c r="E180" s="171" t="s">
        <v>1822</v>
      </c>
      <c r="F180" s="171" t="s">
        <v>1735</v>
      </c>
      <c r="G180" s="172" t="s">
        <v>1104</v>
      </c>
      <c r="H180" s="173">
        <v>1</v>
      </c>
      <c r="I180" s="341"/>
      <c r="J180" s="175">
        <f>ROUND(I180*H180,2)</f>
        <v>0</v>
      </c>
      <c r="K180" s="194"/>
      <c r="L180" s="61"/>
      <c r="M180" s="177"/>
      <c r="N180" s="178" t="s">
        <v>44</v>
      </c>
      <c r="O180" s="19"/>
      <c r="P180" s="179">
        <f>O180*H180</f>
        <v>0</v>
      </c>
      <c r="Q180" s="179">
        <v>0</v>
      </c>
      <c r="R180" s="179">
        <f>Q180*H180</f>
        <v>0</v>
      </c>
      <c r="S180" s="179">
        <v>0</v>
      </c>
      <c r="T180" s="180">
        <f>S180*H180</f>
        <v>0</v>
      </c>
      <c r="U180" s="64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40" t="s">
        <v>233</v>
      </c>
      <c r="AS180" s="19"/>
      <c r="AT180" s="140" t="s">
        <v>166</v>
      </c>
      <c r="AU180" s="140" t="s">
        <v>83</v>
      </c>
      <c r="AV180" s="19"/>
      <c r="AW180" s="19"/>
      <c r="AX180" s="19"/>
      <c r="AY180" s="140" t="s">
        <v>163</v>
      </c>
      <c r="AZ180" s="19"/>
      <c r="BA180" s="19"/>
      <c r="BB180" s="19"/>
      <c r="BC180" s="19"/>
      <c r="BD180" s="19"/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140" t="s">
        <v>81</v>
      </c>
      <c r="BK180" s="181">
        <f>ROUND(I180*H180,2)</f>
        <v>0</v>
      </c>
      <c r="BL180" s="140" t="s">
        <v>233</v>
      </c>
      <c r="BM180" s="140" t="s">
        <v>1823</v>
      </c>
      <c r="BN180" s="19"/>
      <c r="BO180" s="19"/>
      <c r="BP180" s="19"/>
      <c r="BQ180" s="19"/>
      <c r="BR180" s="21"/>
    </row>
    <row r="181" spans="1:70" ht="16.5" customHeight="1" x14ac:dyDescent="0.3">
      <c r="A181" s="22"/>
      <c r="B181" s="61"/>
      <c r="C181" s="170" t="s">
        <v>922</v>
      </c>
      <c r="D181" s="170" t="s">
        <v>166</v>
      </c>
      <c r="E181" s="171" t="s">
        <v>1824</v>
      </c>
      <c r="F181" s="171" t="s">
        <v>1825</v>
      </c>
      <c r="G181" s="172" t="s">
        <v>281</v>
      </c>
      <c r="H181" s="173">
        <v>200</v>
      </c>
      <c r="I181" s="174"/>
      <c r="J181" s="175">
        <f>ROUND(I181*H181,2)</f>
        <v>0</v>
      </c>
      <c r="K181" s="194"/>
      <c r="L181" s="61"/>
      <c r="M181" s="177"/>
      <c r="N181" s="186" t="s">
        <v>44</v>
      </c>
      <c r="O181" s="59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64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40" t="s">
        <v>233</v>
      </c>
      <c r="AS181" s="19"/>
      <c r="AT181" s="140" t="s">
        <v>166</v>
      </c>
      <c r="AU181" s="140" t="s">
        <v>83</v>
      </c>
      <c r="AV181" s="19"/>
      <c r="AW181" s="19"/>
      <c r="AX181" s="19"/>
      <c r="AY181" s="140" t="s">
        <v>163</v>
      </c>
      <c r="AZ181" s="19"/>
      <c r="BA181" s="19"/>
      <c r="BB181" s="19"/>
      <c r="BC181" s="19"/>
      <c r="BD181" s="19"/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140" t="s">
        <v>81</v>
      </c>
      <c r="BK181" s="181">
        <f>ROUND(I181*H181,2)</f>
        <v>0</v>
      </c>
      <c r="BL181" s="140" t="s">
        <v>233</v>
      </c>
      <c r="BM181" s="140" t="s">
        <v>1826</v>
      </c>
      <c r="BN181" s="19"/>
      <c r="BO181" s="19"/>
      <c r="BP181" s="19"/>
      <c r="BQ181" s="19"/>
      <c r="BR181" s="21"/>
    </row>
    <row r="182" spans="1:70" ht="7.9" customHeight="1" x14ac:dyDescent="0.3">
      <c r="A182" s="101"/>
      <c r="B182" s="51"/>
      <c r="C182" s="189"/>
      <c r="D182" s="189"/>
      <c r="E182" s="189"/>
      <c r="F182" s="189"/>
      <c r="G182" s="189"/>
      <c r="H182" s="189"/>
      <c r="I182" s="190"/>
      <c r="J182" s="189"/>
      <c r="K182" s="191"/>
      <c r="L182" s="102"/>
      <c r="M182" s="192"/>
      <c r="N182" s="192"/>
      <c r="O182" s="192"/>
      <c r="P182" s="192"/>
      <c r="Q182" s="192"/>
      <c r="R182" s="192"/>
      <c r="S182" s="192"/>
      <c r="T182" s="192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4"/>
    </row>
  </sheetData>
  <mergeCells count="13">
    <mergeCell ref="E91:H91"/>
    <mergeCell ref="G1:H1"/>
    <mergeCell ref="L2:V2"/>
    <mergeCell ref="E49:H49"/>
    <mergeCell ref="E51:H51"/>
    <mergeCell ref="J55:J56"/>
    <mergeCell ref="E87:H87"/>
    <mergeCell ref="E89:H89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 r:id="rId1"/>
  <headerFooter>
    <oddFooter>&amp;C&amp;"Trebuchet MS,Regular"&amp;8&amp;K000000Strana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3"/>
  <sheetViews>
    <sheetView showGridLines="0" topLeftCell="A104" workbookViewId="0">
      <selection activeCell="F109" sqref="F109"/>
    </sheetView>
  </sheetViews>
  <sheetFormatPr defaultColWidth="9.33203125" defaultRowHeight="13.5" customHeight="1" x14ac:dyDescent="0.3"/>
  <cols>
    <col min="1" max="1" width="8.33203125" style="240" customWidth="1"/>
    <col min="2" max="2" width="2" style="240" customWidth="1"/>
    <col min="3" max="4" width="4.33203125" style="240" customWidth="1"/>
    <col min="5" max="5" width="17.33203125" style="240" customWidth="1"/>
    <col min="6" max="6" width="75" style="240" customWidth="1"/>
    <col min="7" max="7" width="8.6640625" style="240" customWidth="1"/>
    <col min="8" max="8" width="11.33203125" style="240" customWidth="1"/>
    <col min="9" max="9" width="12.6640625" style="240" customWidth="1"/>
    <col min="10" max="10" width="23.5" style="240" customWidth="1"/>
    <col min="11" max="11" width="15.5" style="240" customWidth="1"/>
    <col min="12" max="18" width="9.33203125" style="240" customWidth="1"/>
    <col min="19" max="19" width="8.33203125" style="240" customWidth="1"/>
    <col min="20" max="20" width="29.6640625" style="240" customWidth="1"/>
    <col min="21" max="21" width="16.33203125" style="240" customWidth="1"/>
    <col min="22" max="22" width="12.33203125" style="240" customWidth="1"/>
    <col min="23" max="23" width="16.33203125" style="240" customWidth="1"/>
    <col min="24" max="24" width="12.33203125" style="240" customWidth="1"/>
    <col min="25" max="25" width="15" style="240" customWidth="1"/>
    <col min="26" max="26" width="11" style="240" customWidth="1"/>
    <col min="27" max="27" width="15" style="240" customWidth="1"/>
    <col min="28" max="28" width="16.33203125" style="240" customWidth="1"/>
    <col min="29" max="29" width="11" style="240" customWidth="1"/>
    <col min="30" max="30" width="15" style="240" customWidth="1"/>
    <col min="31" max="31" width="16.33203125" style="240" customWidth="1"/>
    <col min="32" max="43" width="9.33203125" style="240" customWidth="1"/>
    <col min="44" max="65" width="9.33203125" style="240" hidden="1" customWidth="1"/>
    <col min="66" max="71" width="9.33203125" style="240" customWidth="1"/>
    <col min="72" max="16384" width="9.33203125" style="240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119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1638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1827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ROUND(J90,2)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ROUND(SUM(BE90:BE162),2)</f>
        <v>0</v>
      </c>
      <c r="G32" s="19"/>
      <c r="H32" s="19"/>
      <c r="I32" s="124">
        <v>0.21</v>
      </c>
      <c r="J32" s="123">
        <f>ROUND(ROUND((SUM(BE90:BE162)),2)*I32,2)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ROUND(SUM(BF90:BF162),2)</f>
        <v>0</v>
      </c>
      <c r="G33" s="19"/>
      <c r="H33" s="19"/>
      <c r="I33" s="124">
        <v>0.15</v>
      </c>
      <c r="J33" s="123">
        <f>ROUND(ROUND((SUM(BF90:BF162)),2)*I33,2)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ROUND(SUM(BG90:BG162),2)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ROUND(SUM(BH90:BH162),2)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ROUND(SUM(BI90:BI162),2)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1638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02 - UT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J90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1828</v>
      </c>
      <c r="E61" s="59"/>
      <c r="F61" s="59"/>
      <c r="G61" s="59"/>
      <c r="H61" s="59"/>
      <c r="I61" s="116"/>
      <c r="J61" s="142">
        <f>J91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24.95" customHeight="1" x14ac:dyDescent="0.35">
      <c r="A62" s="22"/>
      <c r="B62" s="26"/>
      <c r="C62" s="19"/>
      <c r="D62" s="219" t="s">
        <v>1829</v>
      </c>
      <c r="E62" s="144"/>
      <c r="F62" s="144"/>
      <c r="G62" s="144"/>
      <c r="H62" s="144"/>
      <c r="I62" s="145"/>
      <c r="J62" s="146">
        <f>J102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24.95" customHeight="1" x14ac:dyDescent="0.35">
      <c r="A63" s="22"/>
      <c r="B63" s="26"/>
      <c r="C63" s="19"/>
      <c r="D63" s="219" t="s">
        <v>1830</v>
      </c>
      <c r="E63" s="144"/>
      <c r="F63" s="144"/>
      <c r="G63" s="144"/>
      <c r="H63" s="144"/>
      <c r="I63" s="145"/>
      <c r="J63" s="146">
        <f>J109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24.95" customHeight="1" x14ac:dyDescent="0.35">
      <c r="A64" s="22"/>
      <c r="B64" s="26"/>
      <c r="C64" s="19"/>
      <c r="D64" s="219" t="s">
        <v>1831</v>
      </c>
      <c r="E64" s="144"/>
      <c r="F64" s="144"/>
      <c r="G64" s="144"/>
      <c r="H64" s="144"/>
      <c r="I64" s="145"/>
      <c r="J64" s="146">
        <f>J115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24.95" customHeight="1" x14ac:dyDescent="0.35">
      <c r="A65" s="22"/>
      <c r="B65" s="26"/>
      <c r="C65" s="19"/>
      <c r="D65" s="219" t="s">
        <v>1832</v>
      </c>
      <c r="E65" s="144"/>
      <c r="F65" s="144"/>
      <c r="G65" s="144"/>
      <c r="H65" s="144"/>
      <c r="I65" s="145"/>
      <c r="J65" s="146">
        <f>J121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24.95" customHeight="1" x14ac:dyDescent="0.35">
      <c r="A66" s="22"/>
      <c r="B66" s="26"/>
      <c r="C66" s="19"/>
      <c r="D66" s="219" t="s">
        <v>1833</v>
      </c>
      <c r="E66" s="144"/>
      <c r="F66" s="144"/>
      <c r="G66" s="144"/>
      <c r="H66" s="144"/>
      <c r="I66" s="145"/>
      <c r="J66" s="146">
        <f>J138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24.95" customHeight="1" x14ac:dyDescent="0.35">
      <c r="A67" s="22"/>
      <c r="B67" s="26"/>
      <c r="C67" s="19"/>
      <c r="D67" s="219" t="s">
        <v>1834</v>
      </c>
      <c r="E67" s="144"/>
      <c r="F67" s="144"/>
      <c r="G67" s="144"/>
      <c r="H67" s="144"/>
      <c r="I67" s="145"/>
      <c r="J67" s="146">
        <f>J154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24.95" customHeight="1" x14ac:dyDescent="0.35">
      <c r="A68" s="22"/>
      <c r="B68" s="26"/>
      <c r="C68" s="19"/>
      <c r="D68" s="219" t="s">
        <v>1835</v>
      </c>
      <c r="E68" s="144"/>
      <c r="F68" s="144"/>
      <c r="G68" s="144"/>
      <c r="H68" s="144"/>
      <c r="I68" s="145"/>
      <c r="J68" s="146">
        <f>J158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21.75" customHeight="1" x14ac:dyDescent="0.3">
      <c r="A69" s="22"/>
      <c r="B69" s="26"/>
      <c r="C69" s="19"/>
      <c r="D69" s="62"/>
      <c r="E69" s="62"/>
      <c r="F69" s="62"/>
      <c r="G69" s="62"/>
      <c r="H69" s="62"/>
      <c r="I69" s="118"/>
      <c r="J69" s="62"/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7.9" customHeight="1" x14ac:dyDescent="0.3">
      <c r="A70" s="22"/>
      <c r="B70" s="51"/>
      <c r="C70" s="18"/>
      <c r="D70" s="18"/>
      <c r="E70" s="18"/>
      <c r="F70" s="18"/>
      <c r="G70" s="18"/>
      <c r="H70" s="18"/>
      <c r="I70" s="110"/>
      <c r="J70" s="18"/>
      <c r="K70" s="52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3.5" customHeight="1" x14ac:dyDescent="0.3">
      <c r="A71" s="17"/>
      <c r="B71" s="24"/>
      <c r="C71" s="24"/>
      <c r="D71" s="24"/>
      <c r="E71" s="24"/>
      <c r="F71" s="24"/>
      <c r="G71" s="24"/>
      <c r="H71" s="24"/>
      <c r="I71" s="111"/>
      <c r="J71" s="24"/>
      <c r="K71" s="24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3.5" customHeight="1" x14ac:dyDescent="0.3">
      <c r="A72" s="17"/>
      <c r="B72" s="19"/>
      <c r="C72" s="19"/>
      <c r="D72" s="19"/>
      <c r="E72" s="19"/>
      <c r="F72" s="19"/>
      <c r="G72" s="19"/>
      <c r="H72" s="19"/>
      <c r="I72" s="112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3.5" customHeight="1" x14ac:dyDescent="0.3">
      <c r="A73" s="17"/>
      <c r="B73" s="18"/>
      <c r="C73" s="18"/>
      <c r="D73" s="18"/>
      <c r="E73" s="18"/>
      <c r="F73" s="18"/>
      <c r="G73" s="18"/>
      <c r="H73" s="18"/>
      <c r="I73" s="110"/>
      <c r="J73" s="18"/>
      <c r="K73" s="18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7.9" customHeight="1" x14ac:dyDescent="0.3">
      <c r="A74" s="22"/>
      <c r="B74" s="23"/>
      <c r="C74" s="24"/>
      <c r="D74" s="24"/>
      <c r="E74" s="24"/>
      <c r="F74" s="24"/>
      <c r="G74" s="24"/>
      <c r="H74" s="24"/>
      <c r="I74" s="111"/>
      <c r="J74" s="24"/>
      <c r="K74" s="25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36.950000000000003" customHeight="1" x14ac:dyDescent="0.35">
      <c r="A75" s="22"/>
      <c r="B75" s="26"/>
      <c r="C75" s="53" t="s">
        <v>147</v>
      </c>
      <c r="D75" s="19"/>
      <c r="E75" s="19"/>
      <c r="F75" s="19"/>
      <c r="G75" s="19"/>
      <c r="H75" s="19"/>
      <c r="I75" s="112"/>
      <c r="J75" s="19"/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7.9" customHeight="1" x14ac:dyDescent="0.3">
      <c r="A76" s="22"/>
      <c r="B76" s="26"/>
      <c r="C76" s="19"/>
      <c r="D76" s="19"/>
      <c r="E76" s="19"/>
      <c r="F76" s="19"/>
      <c r="G76" s="19"/>
      <c r="H76" s="19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4.45" customHeight="1" x14ac:dyDescent="0.35">
      <c r="A77" s="22"/>
      <c r="B77" s="26"/>
      <c r="C77" s="54" t="s">
        <v>24</v>
      </c>
      <c r="D77" s="19"/>
      <c r="E77" s="19"/>
      <c r="F77" s="19"/>
      <c r="G77" s="19"/>
      <c r="H77" s="19"/>
      <c r="I77" s="112"/>
      <c r="J77" s="19"/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6.5" customHeight="1" x14ac:dyDescent="0.35">
      <c r="A78" s="22"/>
      <c r="B78" s="26"/>
      <c r="C78" s="19"/>
      <c r="D78" s="19"/>
      <c r="E78" s="428" t="str">
        <f>E7</f>
        <v>Novostavba víceúčelového objektu (dostavba objektu)</v>
      </c>
      <c r="F78" s="429"/>
      <c r="G78" s="429"/>
      <c r="H78" s="429"/>
      <c r="I78" s="112"/>
      <c r="J78" s="19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15" customHeight="1" x14ac:dyDescent="0.3">
      <c r="A79" s="22"/>
      <c r="B79" s="26"/>
      <c r="C79" s="34" t="s">
        <v>132</v>
      </c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6.5" customHeight="1" x14ac:dyDescent="0.3">
      <c r="A80" s="22"/>
      <c r="B80" s="26"/>
      <c r="C80" s="19"/>
      <c r="D80" s="19"/>
      <c r="E80" s="428" t="s">
        <v>1638</v>
      </c>
      <c r="F80" s="377"/>
      <c r="G80" s="377"/>
      <c r="H80" s="377"/>
      <c r="I80" s="112"/>
      <c r="J80" s="19"/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4.45" customHeight="1" x14ac:dyDescent="0.35">
      <c r="A81" s="22"/>
      <c r="B81" s="26"/>
      <c r="C81" s="54" t="s">
        <v>263</v>
      </c>
      <c r="D81" s="19"/>
      <c r="E81" s="19"/>
      <c r="F81" s="19"/>
      <c r="G81" s="19"/>
      <c r="H81" s="1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7.25" customHeight="1" x14ac:dyDescent="0.3">
      <c r="A82" s="22"/>
      <c r="B82" s="26"/>
      <c r="C82" s="19"/>
      <c r="D82" s="19"/>
      <c r="E82" s="391" t="str">
        <f>E11</f>
        <v>02 - UT</v>
      </c>
      <c r="F82" s="377"/>
      <c r="G82" s="377"/>
      <c r="H82" s="377"/>
      <c r="I82" s="112"/>
      <c r="J82" s="19"/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7.9" customHeight="1" x14ac:dyDescent="0.3">
      <c r="A83" s="22"/>
      <c r="B83" s="26"/>
      <c r="C83" s="19"/>
      <c r="D83" s="19"/>
      <c r="E83" s="19"/>
      <c r="F83" s="19"/>
      <c r="G83" s="19"/>
      <c r="H83" s="19"/>
      <c r="I83" s="112"/>
      <c r="J83" s="19"/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18" customHeight="1" x14ac:dyDescent="0.35">
      <c r="A84" s="22"/>
      <c r="B84" s="26"/>
      <c r="C84" s="54" t="s">
        <v>27</v>
      </c>
      <c r="D84" s="19"/>
      <c r="E84" s="19"/>
      <c r="F84" s="115" t="str">
        <f>F14</f>
        <v>ulice L. Zápotockého a Klikorkova</v>
      </c>
      <c r="G84" s="19"/>
      <c r="H84" s="19"/>
      <c r="I84" s="114" t="s">
        <v>29</v>
      </c>
      <c r="J84" s="58">
        <f>IF(J14="","",J14)</f>
        <v>44136</v>
      </c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7.9" customHeight="1" x14ac:dyDescent="0.3">
      <c r="A85" s="22"/>
      <c r="B85" s="26"/>
      <c r="C85" s="19"/>
      <c r="D85" s="19"/>
      <c r="E85" s="19"/>
      <c r="F85" s="19"/>
      <c r="G85" s="19"/>
      <c r="H85" s="19"/>
      <c r="I85" s="112"/>
      <c r="J85" s="19"/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15" customHeight="1" x14ac:dyDescent="0.35">
      <c r="A86" s="22"/>
      <c r="B86" s="26"/>
      <c r="C86" s="54" t="s">
        <v>30</v>
      </c>
      <c r="D86" s="19"/>
      <c r="E86" s="19"/>
      <c r="F86" s="115" t="str">
        <f>E17</f>
        <v>Qarta architektura, s.r.o., Jindřišská 17, Praha 1</v>
      </c>
      <c r="G86" s="19"/>
      <c r="H86" s="19"/>
      <c r="I86" s="114" t="s">
        <v>36</v>
      </c>
      <c r="J86" s="115" t="str">
        <f>E23</f>
        <v>Qarta architektura, s.r.o., Jindřišská 17, Praha 1</v>
      </c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4.45" customHeight="1" x14ac:dyDescent="0.35">
      <c r="A87" s="22"/>
      <c r="B87" s="26"/>
      <c r="C87" s="54" t="s">
        <v>35</v>
      </c>
      <c r="D87" s="19"/>
      <c r="E87" s="19"/>
      <c r="F87" s="115" t="str">
        <f>IF(E20="","",E20)</f>
        <v/>
      </c>
      <c r="G87" s="19"/>
      <c r="H87" s="19"/>
      <c r="I87" s="112"/>
      <c r="J87" s="19"/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0.35" customHeight="1" x14ac:dyDescent="0.3">
      <c r="A88" s="22"/>
      <c r="B88" s="26"/>
      <c r="C88" s="59"/>
      <c r="D88" s="59"/>
      <c r="E88" s="59"/>
      <c r="F88" s="59"/>
      <c r="G88" s="59"/>
      <c r="H88" s="59"/>
      <c r="I88" s="116"/>
      <c r="J88" s="59"/>
      <c r="K88" s="117"/>
      <c r="L88" s="26"/>
      <c r="M88" s="59"/>
      <c r="N88" s="59"/>
      <c r="O88" s="59"/>
      <c r="P88" s="59"/>
      <c r="Q88" s="59"/>
      <c r="R88" s="59"/>
      <c r="S88" s="59"/>
      <c r="T88" s="5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29.25" customHeight="1" x14ac:dyDescent="0.35">
      <c r="A89" s="22"/>
      <c r="B89" s="61"/>
      <c r="C89" s="147" t="s">
        <v>148</v>
      </c>
      <c r="D89" s="148" t="s">
        <v>58</v>
      </c>
      <c r="E89" s="148" t="s">
        <v>54</v>
      </c>
      <c r="F89" s="148" t="s">
        <v>149</v>
      </c>
      <c r="G89" s="148" t="s">
        <v>150</v>
      </c>
      <c r="H89" s="148" t="s">
        <v>151</v>
      </c>
      <c r="I89" s="148" t="s">
        <v>152</v>
      </c>
      <c r="J89" s="148" t="s">
        <v>137</v>
      </c>
      <c r="K89" s="149" t="s">
        <v>153</v>
      </c>
      <c r="L89" s="61"/>
      <c r="M89" s="150" t="s">
        <v>154</v>
      </c>
      <c r="N89" s="151" t="s">
        <v>43</v>
      </c>
      <c r="O89" s="151" t="s">
        <v>155</v>
      </c>
      <c r="P89" s="151" t="s">
        <v>156</v>
      </c>
      <c r="Q89" s="152" t="s">
        <v>157</v>
      </c>
      <c r="R89" s="152" t="s">
        <v>158</v>
      </c>
      <c r="S89" s="151" t="s">
        <v>159</v>
      </c>
      <c r="T89" s="153" t="s">
        <v>160</v>
      </c>
      <c r="U89" s="64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29.25" customHeight="1" x14ac:dyDescent="0.35">
      <c r="A90" s="22"/>
      <c r="B90" s="26"/>
      <c r="C90" s="154" t="s">
        <v>138</v>
      </c>
      <c r="D90" s="62"/>
      <c r="E90" s="62"/>
      <c r="F90" s="62"/>
      <c r="G90" s="62"/>
      <c r="H90" s="62"/>
      <c r="I90" s="118"/>
      <c r="J90" s="155">
        <f>BK90</f>
        <v>0</v>
      </c>
      <c r="K90" s="119"/>
      <c r="L90" s="61"/>
      <c r="M90" s="75"/>
      <c r="N90" s="62"/>
      <c r="O90" s="62"/>
      <c r="P90" s="156">
        <f>P91+P102+P109+P115+P121+P138+P154+P158</f>
        <v>0</v>
      </c>
      <c r="Q90" s="62"/>
      <c r="R90" s="156">
        <f>R91+R102+R109+R115+R121+R138+R154+R158</f>
        <v>0</v>
      </c>
      <c r="S90" s="62"/>
      <c r="T90" s="157">
        <f>T91+T102+T109+T115+T121+T138+T154+T158</f>
        <v>0</v>
      </c>
      <c r="U90" s="64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40" t="s">
        <v>72</v>
      </c>
      <c r="AU90" s="140" t="s">
        <v>139</v>
      </c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58">
        <f>BK91+BK102+BK109+BK115+BK121+BK138+BK154+BK158</f>
        <v>0</v>
      </c>
      <c r="BL90" s="19"/>
      <c r="BM90" s="19"/>
      <c r="BN90" s="19"/>
      <c r="BO90" s="19"/>
      <c r="BP90" s="19"/>
      <c r="BQ90" s="19"/>
      <c r="BR90" s="21"/>
    </row>
    <row r="91" spans="1:70" ht="37.35" customHeight="1" x14ac:dyDescent="0.35">
      <c r="A91" s="22"/>
      <c r="B91" s="26"/>
      <c r="C91" s="59"/>
      <c r="D91" s="166" t="s">
        <v>72</v>
      </c>
      <c r="E91" s="141" t="s">
        <v>1654</v>
      </c>
      <c r="F91" s="141" t="s">
        <v>1836</v>
      </c>
      <c r="G91" s="59"/>
      <c r="H91" s="59"/>
      <c r="I91" s="116"/>
      <c r="J91" s="241">
        <f>BK91</f>
        <v>0</v>
      </c>
      <c r="K91" s="117"/>
      <c r="L91" s="61"/>
      <c r="M91" s="169"/>
      <c r="N91" s="19"/>
      <c r="O91" s="19"/>
      <c r="P91" s="162">
        <f>SUM(P92:P101)</f>
        <v>0</v>
      </c>
      <c r="Q91" s="19"/>
      <c r="R91" s="162">
        <f>SUM(R92:R101)</f>
        <v>0</v>
      </c>
      <c r="S91" s="19"/>
      <c r="T91" s="163">
        <f>SUM(T92:T101)</f>
        <v>0</v>
      </c>
      <c r="U91" s="64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59" t="s">
        <v>83</v>
      </c>
      <c r="AS91" s="19"/>
      <c r="AT91" s="164" t="s">
        <v>72</v>
      </c>
      <c r="AU91" s="164" t="s">
        <v>73</v>
      </c>
      <c r="AV91" s="19"/>
      <c r="AW91" s="19"/>
      <c r="AX91" s="19"/>
      <c r="AY91" s="159" t="s">
        <v>163</v>
      </c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65">
        <f>SUM(BK92:BK101)</f>
        <v>0</v>
      </c>
      <c r="BL91" s="19"/>
      <c r="BM91" s="19"/>
      <c r="BN91" s="19"/>
      <c r="BO91" s="19"/>
      <c r="BP91" s="19"/>
      <c r="BQ91" s="19"/>
      <c r="BR91" s="21"/>
    </row>
    <row r="92" spans="1:70" ht="16.5" customHeight="1" x14ac:dyDescent="0.3">
      <c r="A92" s="22"/>
      <c r="B92" s="61"/>
      <c r="C92" s="170" t="s">
        <v>81</v>
      </c>
      <c r="D92" s="170" t="s">
        <v>166</v>
      </c>
      <c r="E92" s="171" t="s">
        <v>1837</v>
      </c>
      <c r="F92" s="171" t="s">
        <v>1838</v>
      </c>
      <c r="G92" s="172" t="s">
        <v>1675</v>
      </c>
      <c r="H92" s="173">
        <v>1</v>
      </c>
      <c r="I92" s="174"/>
      <c r="J92" s="175">
        <f t="shared" ref="J92:J101" si="0">ROUND(I92*H92,2)</f>
        <v>0</v>
      </c>
      <c r="K92" s="194"/>
      <c r="L92" s="61"/>
      <c r="M92" s="177"/>
      <c r="N92" s="178" t="s">
        <v>44</v>
      </c>
      <c r="O92" s="19"/>
      <c r="P92" s="179">
        <f t="shared" ref="P92:P101" si="1">O92*H92</f>
        <v>0</v>
      </c>
      <c r="Q92" s="179">
        <v>0</v>
      </c>
      <c r="R92" s="179">
        <f t="shared" ref="R92:R101" si="2">Q92*H92</f>
        <v>0</v>
      </c>
      <c r="S92" s="179">
        <v>0</v>
      </c>
      <c r="T92" s="180">
        <f t="shared" ref="T92:T101" si="3">S92*H92</f>
        <v>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40" t="s">
        <v>233</v>
      </c>
      <c r="AS92" s="19"/>
      <c r="AT92" s="140" t="s">
        <v>166</v>
      </c>
      <c r="AU92" s="140" t="s">
        <v>81</v>
      </c>
      <c r="AV92" s="19"/>
      <c r="AW92" s="19"/>
      <c r="AX92" s="19"/>
      <c r="AY92" s="140" t="s">
        <v>163</v>
      </c>
      <c r="AZ92" s="19"/>
      <c r="BA92" s="19"/>
      <c r="BB92" s="19"/>
      <c r="BC92" s="19"/>
      <c r="BD92" s="19"/>
      <c r="BE92" s="181">
        <f t="shared" ref="BE92:BE101" si="4">IF(N92="základní",J92,0)</f>
        <v>0</v>
      </c>
      <c r="BF92" s="181">
        <f t="shared" ref="BF92:BF101" si="5">IF(N92="snížená",J92,0)</f>
        <v>0</v>
      </c>
      <c r="BG92" s="181">
        <f t="shared" ref="BG92:BG101" si="6">IF(N92="zákl. přenesená",J92,0)</f>
        <v>0</v>
      </c>
      <c r="BH92" s="181">
        <f t="shared" ref="BH92:BH101" si="7">IF(N92="sníž. přenesená",J92,0)</f>
        <v>0</v>
      </c>
      <c r="BI92" s="181">
        <f t="shared" ref="BI92:BI101" si="8">IF(N92="nulová",J92,0)</f>
        <v>0</v>
      </c>
      <c r="BJ92" s="140" t="s">
        <v>81</v>
      </c>
      <c r="BK92" s="181">
        <f t="shared" ref="BK92:BK101" si="9">ROUND(I92*H92,2)</f>
        <v>0</v>
      </c>
      <c r="BL92" s="140" t="s">
        <v>233</v>
      </c>
      <c r="BM92" s="140" t="s">
        <v>83</v>
      </c>
      <c r="BN92" s="19"/>
      <c r="BO92" s="19"/>
      <c r="BP92" s="19"/>
      <c r="BQ92" s="19"/>
      <c r="BR92" s="21"/>
    </row>
    <row r="93" spans="1:70" ht="16.5" customHeight="1" x14ac:dyDescent="0.3">
      <c r="A93" s="22"/>
      <c r="B93" s="61"/>
      <c r="C93" s="170" t="s">
        <v>83</v>
      </c>
      <c r="D93" s="170" t="s">
        <v>166</v>
      </c>
      <c r="E93" s="171" t="s">
        <v>1839</v>
      </c>
      <c r="F93" s="171" t="s">
        <v>1840</v>
      </c>
      <c r="G93" s="172" t="s">
        <v>1675</v>
      </c>
      <c r="H93" s="173">
        <v>1</v>
      </c>
      <c r="I93" s="174"/>
      <c r="J93" s="175">
        <f t="shared" si="0"/>
        <v>0</v>
      </c>
      <c r="K93" s="194"/>
      <c r="L93" s="61"/>
      <c r="M93" s="177"/>
      <c r="N93" s="178" t="s">
        <v>44</v>
      </c>
      <c r="O93" s="19"/>
      <c r="P93" s="179">
        <f t="shared" si="1"/>
        <v>0</v>
      </c>
      <c r="Q93" s="179">
        <v>0</v>
      </c>
      <c r="R93" s="179">
        <f t="shared" si="2"/>
        <v>0</v>
      </c>
      <c r="S93" s="179">
        <v>0</v>
      </c>
      <c r="T93" s="180">
        <f t="shared" si="3"/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40" t="s">
        <v>233</v>
      </c>
      <c r="AS93" s="19"/>
      <c r="AT93" s="140" t="s">
        <v>166</v>
      </c>
      <c r="AU93" s="140" t="s">
        <v>81</v>
      </c>
      <c r="AV93" s="19"/>
      <c r="AW93" s="19"/>
      <c r="AX93" s="19"/>
      <c r="AY93" s="140" t="s">
        <v>163</v>
      </c>
      <c r="AZ93" s="19"/>
      <c r="BA93" s="19"/>
      <c r="BB93" s="19"/>
      <c r="BC93" s="19"/>
      <c r="BD93" s="19"/>
      <c r="BE93" s="181">
        <f t="shared" si="4"/>
        <v>0</v>
      </c>
      <c r="BF93" s="181">
        <f t="shared" si="5"/>
        <v>0</v>
      </c>
      <c r="BG93" s="181">
        <f t="shared" si="6"/>
        <v>0</v>
      </c>
      <c r="BH93" s="181">
        <f t="shared" si="7"/>
        <v>0</v>
      </c>
      <c r="BI93" s="181">
        <f t="shared" si="8"/>
        <v>0</v>
      </c>
      <c r="BJ93" s="140" t="s">
        <v>81</v>
      </c>
      <c r="BK93" s="181">
        <f t="shared" si="9"/>
        <v>0</v>
      </c>
      <c r="BL93" s="140" t="s">
        <v>233</v>
      </c>
      <c r="BM93" s="140" t="s">
        <v>182</v>
      </c>
      <c r="BN93" s="19"/>
      <c r="BO93" s="19"/>
      <c r="BP93" s="19"/>
      <c r="BQ93" s="19"/>
      <c r="BR93" s="21"/>
    </row>
    <row r="94" spans="1:70" ht="16.5" customHeight="1" x14ac:dyDescent="0.3">
      <c r="A94" s="22"/>
      <c r="B94" s="61"/>
      <c r="C94" s="170" t="s">
        <v>178</v>
      </c>
      <c r="D94" s="170" t="s">
        <v>166</v>
      </c>
      <c r="E94" s="171" t="s">
        <v>1841</v>
      </c>
      <c r="F94" s="171" t="s">
        <v>1842</v>
      </c>
      <c r="G94" s="172" t="s">
        <v>1675</v>
      </c>
      <c r="H94" s="173">
        <v>1</v>
      </c>
      <c r="I94" s="174"/>
      <c r="J94" s="175">
        <f t="shared" si="0"/>
        <v>0</v>
      </c>
      <c r="K94" s="194"/>
      <c r="L94" s="61"/>
      <c r="M94" s="177"/>
      <c r="N94" s="178" t="s">
        <v>44</v>
      </c>
      <c r="O94" s="19"/>
      <c r="P94" s="179">
        <f t="shared" si="1"/>
        <v>0</v>
      </c>
      <c r="Q94" s="179">
        <v>0</v>
      </c>
      <c r="R94" s="179">
        <f t="shared" si="2"/>
        <v>0</v>
      </c>
      <c r="S94" s="179">
        <v>0</v>
      </c>
      <c r="T94" s="180">
        <f t="shared" si="3"/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40" t="s">
        <v>233</v>
      </c>
      <c r="AS94" s="19"/>
      <c r="AT94" s="140" t="s">
        <v>166</v>
      </c>
      <c r="AU94" s="140" t="s">
        <v>81</v>
      </c>
      <c r="AV94" s="19"/>
      <c r="AW94" s="19"/>
      <c r="AX94" s="19"/>
      <c r="AY94" s="140" t="s">
        <v>163</v>
      </c>
      <c r="AZ94" s="19"/>
      <c r="BA94" s="19"/>
      <c r="BB94" s="19"/>
      <c r="BC94" s="19"/>
      <c r="BD94" s="19"/>
      <c r="BE94" s="181">
        <f t="shared" si="4"/>
        <v>0</v>
      </c>
      <c r="BF94" s="181">
        <f t="shared" si="5"/>
        <v>0</v>
      </c>
      <c r="BG94" s="181">
        <f t="shared" si="6"/>
        <v>0</v>
      </c>
      <c r="BH94" s="181">
        <f t="shared" si="7"/>
        <v>0</v>
      </c>
      <c r="BI94" s="181">
        <f t="shared" si="8"/>
        <v>0</v>
      </c>
      <c r="BJ94" s="140" t="s">
        <v>81</v>
      </c>
      <c r="BK94" s="181">
        <f t="shared" si="9"/>
        <v>0</v>
      </c>
      <c r="BL94" s="140" t="s">
        <v>233</v>
      </c>
      <c r="BM94" s="140" t="s">
        <v>189</v>
      </c>
      <c r="BN94" s="19"/>
      <c r="BO94" s="19"/>
      <c r="BP94" s="19"/>
      <c r="BQ94" s="19"/>
      <c r="BR94" s="21"/>
    </row>
    <row r="95" spans="1:70" ht="16.5" customHeight="1" x14ac:dyDescent="0.3">
      <c r="A95" s="22"/>
      <c r="B95" s="61"/>
      <c r="C95" s="170" t="s">
        <v>182</v>
      </c>
      <c r="D95" s="170" t="s">
        <v>166</v>
      </c>
      <c r="E95" s="171" t="s">
        <v>1843</v>
      </c>
      <c r="F95" s="171" t="s">
        <v>1844</v>
      </c>
      <c r="G95" s="172" t="s">
        <v>1675</v>
      </c>
      <c r="H95" s="173">
        <v>2</v>
      </c>
      <c r="I95" s="174"/>
      <c r="J95" s="175">
        <f t="shared" si="0"/>
        <v>0</v>
      </c>
      <c r="K95" s="194"/>
      <c r="L95" s="61"/>
      <c r="M95" s="177"/>
      <c r="N95" s="178" t="s">
        <v>44</v>
      </c>
      <c r="O95" s="19"/>
      <c r="P95" s="179">
        <f t="shared" si="1"/>
        <v>0</v>
      </c>
      <c r="Q95" s="179">
        <v>0</v>
      </c>
      <c r="R95" s="179">
        <f t="shared" si="2"/>
        <v>0</v>
      </c>
      <c r="S95" s="179">
        <v>0</v>
      </c>
      <c r="T95" s="180">
        <f t="shared" si="3"/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40" t="s">
        <v>233</v>
      </c>
      <c r="AS95" s="19"/>
      <c r="AT95" s="140" t="s">
        <v>166</v>
      </c>
      <c r="AU95" s="140" t="s">
        <v>81</v>
      </c>
      <c r="AV95" s="19"/>
      <c r="AW95" s="19"/>
      <c r="AX95" s="19"/>
      <c r="AY95" s="140" t="s">
        <v>163</v>
      </c>
      <c r="AZ95" s="19"/>
      <c r="BA95" s="19"/>
      <c r="BB95" s="19"/>
      <c r="BC95" s="19"/>
      <c r="BD95" s="19"/>
      <c r="BE95" s="181">
        <f t="shared" si="4"/>
        <v>0</v>
      </c>
      <c r="BF95" s="181">
        <f t="shared" si="5"/>
        <v>0</v>
      </c>
      <c r="BG95" s="181">
        <f t="shared" si="6"/>
        <v>0</v>
      </c>
      <c r="BH95" s="181">
        <f t="shared" si="7"/>
        <v>0</v>
      </c>
      <c r="BI95" s="181">
        <f t="shared" si="8"/>
        <v>0</v>
      </c>
      <c r="BJ95" s="140" t="s">
        <v>81</v>
      </c>
      <c r="BK95" s="181">
        <f t="shared" si="9"/>
        <v>0</v>
      </c>
      <c r="BL95" s="140" t="s">
        <v>233</v>
      </c>
      <c r="BM95" s="140" t="s">
        <v>197</v>
      </c>
      <c r="BN95" s="19"/>
      <c r="BO95" s="19"/>
      <c r="BP95" s="19"/>
      <c r="BQ95" s="19"/>
      <c r="BR95" s="21"/>
    </row>
    <row r="96" spans="1:70" ht="16.5" customHeight="1" x14ac:dyDescent="0.3">
      <c r="A96" s="22"/>
      <c r="B96" s="61"/>
      <c r="C96" s="170" t="s">
        <v>162</v>
      </c>
      <c r="D96" s="170" t="s">
        <v>166</v>
      </c>
      <c r="E96" s="171" t="s">
        <v>1845</v>
      </c>
      <c r="F96" s="171" t="s">
        <v>1846</v>
      </c>
      <c r="G96" s="172" t="s">
        <v>1675</v>
      </c>
      <c r="H96" s="173">
        <v>1</v>
      </c>
      <c r="I96" s="174"/>
      <c r="J96" s="175">
        <f t="shared" si="0"/>
        <v>0</v>
      </c>
      <c r="K96" s="194"/>
      <c r="L96" s="61"/>
      <c r="M96" s="177"/>
      <c r="N96" s="178" t="s">
        <v>44</v>
      </c>
      <c r="O96" s="19"/>
      <c r="P96" s="179">
        <f t="shared" si="1"/>
        <v>0</v>
      </c>
      <c r="Q96" s="179">
        <v>0</v>
      </c>
      <c r="R96" s="179">
        <f t="shared" si="2"/>
        <v>0</v>
      </c>
      <c r="S96" s="179">
        <v>0</v>
      </c>
      <c r="T96" s="180">
        <f t="shared" si="3"/>
        <v>0</v>
      </c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40" t="s">
        <v>233</v>
      </c>
      <c r="AS96" s="19"/>
      <c r="AT96" s="140" t="s">
        <v>166</v>
      </c>
      <c r="AU96" s="140" t="s">
        <v>81</v>
      </c>
      <c r="AV96" s="19"/>
      <c r="AW96" s="19"/>
      <c r="AX96" s="19"/>
      <c r="AY96" s="140" t="s">
        <v>163</v>
      </c>
      <c r="AZ96" s="19"/>
      <c r="BA96" s="19"/>
      <c r="BB96" s="19"/>
      <c r="BC96" s="19"/>
      <c r="BD96" s="19"/>
      <c r="BE96" s="181">
        <f t="shared" si="4"/>
        <v>0</v>
      </c>
      <c r="BF96" s="181">
        <f t="shared" si="5"/>
        <v>0</v>
      </c>
      <c r="BG96" s="181">
        <f t="shared" si="6"/>
        <v>0</v>
      </c>
      <c r="BH96" s="181">
        <f t="shared" si="7"/>
        <v>0</v>
      </c>
      <c r="BI96" s="181">
        <f t="shared" si="8"/>
        <v>0</v>
      </c>
      <c r="BJ96" s="140" t="s">
        <v>81</v>
      </c>
      <c r="BK96" s="181">
        <f t="shared" si="9"/>
        <v>0</v>
      </c>
      <c r="BL96" s="140" t="s">
        <v>233</v>
      </c>
      <c r="BM96" s="140" t="s">
        <v>207</v>
      </c>
      <c r="BN96" s="19"/>
      <c r="BO96" s="19"/>
      <c r="BP96" s="19"/>
      <c r="BQ96" s="19"/>
      <c r="BR96" s="21"/>
    </row>
    <row r="97" spans="1:70" ht="16.5" customHeight="1" x14ac:dyDescent="0.3">
      <c r="A97" s="22"/>
      <c r="B97" s="61"/>
      <c r="C97" s="170" t="s">
        <v>189</v>
      </c>
      <c r="D97" s="170" t="s">
        <v>166</v>
      </c>
      <c r="E97" s="171" t="s">
        <v>1847</v>
      </c>
      <c r="F97" s="171" t="s">
        <v>1848</v>
      </c>
      <c r="G97" s="172" t="s">
        <v>281</v>
      </c>
      <c r="H97" s="173">
        <v>2100</v>
      </c>
      <c r="I97" s="174"/>
      <c r="J97" s="175">
        <f t="shared" si="0"/>
        <v>0</v>
      </c>
      <c r="K97" s="194"/>
      <c r="L97" s="61"/>
      <c r="M97" s="177"/>
      <c r="N97" s="178" t="s">
        <v>44</v>
      </c>
      <c r="O97" s="19"/>
      <c r="P97" s="179">
        <f t="shared" si="1"/>
        <v>0</v>
      </c>
      <c r="Q97" s="179">
        <v>0</v>
      </c>
      <c r="R97" s="179">
        <f t="shared" si="2"/>
        <v>0</v>
      </c>
      <c r="S97" s="179">
        <v>0</v>
      </c>
      <c r="T97" s="180">
        <f t="shared" si="3"/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233</v>
      </c>
      <c r="AS97" s="19"/>
      <c r="AT97" s="140" t="s">
        <v>166</v>
      </c>
      <c r="AU97" s="140" t="s">
        <v>81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 t="shared" si="4"/>
        <v>0</v>
      </c>
      <c r="BF97" s="181">
        <f t="shared" si="5"/>
        <v>0</v>
      </c>
      <c r="BG97" s="181">
        <f t="shared" si="6"/>
        <v>0</v>
      </c>
      <c r="BH97" s="181">
        <f t="shared" si="7"/>
        <v>0</v>
      </c>
      <c r="BI97" s="181">
        <f t="shared" si="8"/>
        <v>0</v>
      </c>
      <c r="BJ97" s="140" t="s">
        <v>81</v>
      </c>
      <c r="BK97" s="181">
        <f t="shared" si="9"/>
        <v>0</v>
      </c>
      <c r="BL97" s="140" t="s">
        <v>233</v>
      </c>
      <c r="BM97" s="140" t="s">
        <v>216</v>
      </c>
      <c r="BN97" s="19"/>
      <c r="BO97" s="19"/>
      <c r="BP97" s="19"/>
      <c r="BQ97" s="19"/>
      <c r="BR97" s="21"/>
    </row>
    <row r="98" spans="1:70" ht="16.5" customHeight="1" x14ac:dyDescent="0.3">
      <c r="A98" s="22"/>
      <c r="B98" s="61"/>
      <c r="C98" s="170" t="s">
        <v>193</v>
      </c>
      <c r="D98" s="170" t="s">
        <v>166</v>
      </c>
      <c r="E98" s="171" t="s">
        <v>1849</v>
      </c>
      <c r="F98" s="171" t="s">
        <v>1850</v>
      </c>
      <c r="G98" s="172" t="s">
        <v>269</v>
      </c>
      <c r="H98" s="173">
        <v>355</v>
      </c>
      <c r="I98" s="174"/>
      <c r="J98" s="175">
        <f t="shared" si="0"/>
        <v>0</v>
      </c>
      <c r="K98" s="194"/>
      <c r="L98" s="61"/>
      <c r="M98" s="177"/>
      <c r="N98" s="178" t="s">
        <v>44</v>
      </c>
      <c r="O98" s="19"/>
      <c r="P98" s="179">
        <f t="shared" si="1"/>
        <v>0</v>
      </c>
      <c r="Q98" s="179">
        <v>0</v>
      </c>
      <c r="R98" s="179">
        <f t="shared" si="2"/>
        <v>0</v>
      </c>
      <c r="S98" s="179">
        <v>0</v>
      </c>
      <c r="T98" s="180">
        <f t="shared" si="3"/>
        <v>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40" t="s">
        <v>233</v>
      </c>
      <c r="AS98" s="19"/>
      <c r="AT98" s="140" t="s">
        <v>166</v>
      </c>
      <c r="AU98" s="140" t="s">
        <v>81</v>
      </c>
      <c r="AV98" s="19"/>
      <c r="AW98" s="19"/>
      <c r="AX98" s="19"/>
      <c r="AY98" s="140" t="s">
        <v>163</v>
      </c>
      <c r="AZ98" s="19"/>
      <c r="BA98" s="19"/>
      <c r="BB98" s="19"/>
      <c r="BC98" s="19"/>
      <c r="BD98" s="19"/>
      <c r="BE98" s="181">
        <f t="shared" si="4"/>
        <v>0</v>
      </c>
      <c r="BF98" s="181">
        <f t="shared" si="5"/>
        <v>0</v>
      </c>
      <c r="BG98" s="181">
        <f t="shared" si="6"/>
        <v>0</v>
      </c>
      <c r="BH98" s="181">
        <f t="shared" si="7"/>
        <v>0</v>
      </c>
      <c r="BI98" s="181">
        <f t="shared" si="8"/>
        <v>0</v>
      </c>
      <c r="BJ98" s="140" t="s">
        <v>81</v>
      </c>
      <c r="BK98" s="181">
        <f t="shared" si="9"/>
        <v>0</v>
      </c>
      <c r="BL98" s="140" t="s">
        <v>233</v>
      </c>
      <c r="BM98" s="140" t="s">
        <v>224</v>
      </c>
      <c r="BN98" s="19"/>
      <c r="BO98" s="19"/>
      <c r="BP98" s="19"/>
      <c r="BQ98" s="19"/>
      <c r="BR98" s="21"/>
    </row>
    <row r="99" spans="1:70" ht="16.5" customHeight="1" x14ac:dyDescent="0.3">
      <c r="A99" s="22"/>
      <c r="B99" s="61"/>
      <c r="C99" s="170" t="s">
        <v>197</v>
      </c>
      <c r="D99" s="170" t="s">
        <v>166</v>
      </c>
      <c r="E99" s="171" t="s">
        <v>1851</v>
      </c>
      <c r="F99" s="171" t="s">
        <v>1852</v>
      </c>
      <c r="G99" s="172" t="s">
        <v>269</v>
      </c>
      <c r="H99" s="173">
        <v>280</v>
      </c>
      <c r="I99" s="174"/>
      <c r="J99" s="175">
        <f t="shared" si="0"/>
        <v>0</v>
      </c>
      <c r="K99" s="194"/>
      <c r="L99" s="61"/>
      <c r="M99" s="177"/>
      <c r="N99" s="178" t="s">
        <v>44</v>
      </c>
      <c r="O99" s="19"/>
      <c r="P99" s="179">
        <f t="shared" si="1"/>
        <v>0</v>
      </c>
      <c r="Q99" s="179">
        <v>0</v>
      </c>
      <c r="R99" s="179">
        <f t="shared" si="2"/>
        <v>0</v>
      </c>
      <c r="S99" s="179">
        <v>0</v>
      </c>
      <c r="T99" s="180">
        <f t="shared" si="3"/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233</v>
      </c>
      <c r="AS99" s="19"/>
      <c r="AT99" s="140" t="s">
        <v>166</v>
      </c>
      <c r="AU99" s="140" t="s">
        <v>81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 t="shared" si="4"/>
        <v>0</v>
      </c>
      <c r="BF99" s="181">
        <f t="shared" si="5"/>
        <v>0</v>
      </c>
      <c r="BG99" s="181">
        <f t="shared" si="6"/>
        <v>0</v>
      </c>
      <c r="BH99" s="181">
        <f t="shared" si="7"/>
        <v>0</v>
      </c>
      <c r="BI99" s="181">
        <f t="shared" si="8"/>
        <v>0</v>
      </c>
      <c r="BJ99" s="140" t="s">
        <v>81</v>
      </c>
      <c r="BK99" s="181">
        <f t="shared" si="9"/>
        <v>0</v>
      </c>
      <c r="BL99" s="140" t="s">
        <v>233</v>
      </c>
      <c r="BM99" s="140" t="s">
        <v>233</v>
      </c>
      <c r="BN99" s="19"/>
      <c r="BO99" s="19"/>
      <c r="BP99" s="19"/>
      <c r="BQ99" s="19"/>
      <c r="BR99" s="21"/>
    </row>
    <row r="100" spans="1:70" ht="16.5" customHeight="1" x14ac:dyDescent="0.3">
      <c r="A100" s="22"/>
      <c r="B100" s="61"/>
      <c r="C100" s="170" t="s">
        <v>201</v>
      </c>
      <c r="D100" s="170" t="s">
        <v>166</v>
      </c>
      <c r="E100" s="171" t="s">
        <v>1853</v>
      </c>
      <c r="F100" s="171" t="s">
        <v>1854</v>
      </c>
      <c r="G100" s="172" t="s">
        <v>281</v>
      </c>
      <c r="H100" s="173">
        <v>15</v>
      </c>
      <c r="I100" s="174"/>
      <c r="J100" s="175">
        <f t="shared" si="0"/>
        <v>0</v>
      </c>
      <c r="K100" s="194"/>
      <c r="L100" s="61"/>
      <c r="M100" s="177"/>
      <c r="N100" s="178" t="s">
        <v>44</v>
      </c>
      <c r="O100" s="19"/>
      <c r="P100" s="179">
        <f t="shared" si="1"/>
        <v>0</v>
      </c>
      <c r="Q100" s="179">
        <v>0</v>
      </c>
      <c r="R100" s="179">
        <f t="shared" si="2"/>
        <v>0</v>
      </c>
      <c r="S100" s="179">
        <v>0</v>
      </c>
      <c r="T100" s="180">
        <f t="shared" si="3"/>
        <v>0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40" t="s">
        <v>233</v>
      </c>
      <c r="AS100" s="19"/>
      <c r="AT100" s="140" t="s">
        <v>166</v>
      </c>
      <c r="AU100" s="140" t="s">
        <v>81</v>
      </c>
      <c r="AV100" s="19"/>
      <c r="AW100" s="19"/>
      <c r="AX100" s="19"/>
      <c r="AY100" s="140" t="s">
        <v>163</v>
      </c>
      <c r="AZ100" s="19"/>
      <c r="BA100" s="19"/>
      <c r="BB100" s="19"/>
      <c r="BC100" s="19"/>
      <c r="BD100" s="19"/>
      <c r="BE100" s="181">
        <f t="shared" si="4"/>
        <v>0</v>
      </c>
      <c r="BF100" s="181">
        <f t="shared" si="5"/>
        <v>0</v>
      </c>
      <c r="BG100" s="181">
        <f t="shared" si="6"/>
        <v>0</v>
      </c>
      <c r="BH100" s="181">
        <f t="shared" si="7"/>
        <v>0</v>
      </c>
      <c r="BI100" s="181">
        <f t="shared" si="8"/>
        <v>0</v>
      </c>
      <c r="BJ100" s="140" t="s">
        <v>81</v>
      </c>
      <c r="BK100" s="181">
        <f t="shared" si="9"/>
        <v>0</v>
      </c>
      <c r="BL100" s="140" t="s">
        <v>233</v>
      </c>
      <c r="BM100" s="140" t="s">
        <v>238</v>
      </c>
      <c r="BN100" s="19"/>
      <c r="BO100" s="19"/>
      <c r="BP100" s="19"/>
      <c r="BQ100" s="19"/>
      <c r="BR100" s="21"/>
    </row>
    <row r="101" spans="1:70" ht="16.5" customHeight="1" x14ac:dyDescent="0.3">
      <c r="A101" s="22"/>
      <c r="B101" s="61"/>
      <c r="C101" s="170" t="s">
        <v>207</v>
      </c>
      <c r="D101" s="170" t="s">
        <v>166</v>
      </c>
      <c r="E101" s="171" t="s">
        <v>1855</v>
      </c>
      <c r="F101" s="171" t="s">
        <v>1856</v>
      </c>
      <c r="G101" s="172" t="s">
        <v>1675</v>
      </c>
      <c r="H101" s="173">
        <v>24</v>
      </c>
      <c r="I101" s="174"/>
      <c r="J101" s="175">
        <f t="shared" si="0"/>
        <v>0</v>
      </c>
      <c r="K101" s="194"/>
      <c r="L101" s="61"/>
      <c r="M101" s="177"/>
      <c r="N101" s="178" t="s">
        <v>44</v>
      </c>
      <c r="O101" s="19"/>
      <c r="P101" s="179">
        <f t="shared" si="1"/>
        <v>0</v>
      </c>
      <c r="Q101" s="179">
        <v>0</v>
      </c>
      <c r="R101" s="179">
        <f t="shared" si="2"/>
        <v>0</v>
      </c>
      <c r="S101" s="179">
        <v>0</v>
      </c>
      <c r="T101" s="180">
        <f t="shared" si="3"/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233</v>
      </c>
      <c r="AS101" s="19"/>
      <c r="AT101" s="140" t="s">
        <v>166</v>
      </c>
      <c r="AU101" s="140" t="s">
        <v>81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 t="shared" si="4"/>
        <v>0</v>
      </c>
      <c r="BF101" s="181">
        <f t="shared" si="5"/>
        <v>0</v>
      </c>
      <c r="BG101" s="181">
        <f t="shared" si="6"/>
        <v>0</v>
      </c>
      <c r="BH101" s="181">
        <f t="shared" si="7"/>
        <v>0</v>
      </c>
      <c r="BI101" s="181">
        <f t="shared" si="8"/>
        <v>0</v>
      </c>
      <c r="BJ101" s="140" t="s">
        <v>81</v>
      </c>
      <c r="BK101" s="181">
        <f t="shared" si="9"/>
        <v>0</v>
      </c>
      <c r="BL101" s="140" t="s">
        <v>233</v>
      </c>
      <c r="BM101" s="140" t="s">
        <v>246</v>
      </c>
      <c r="BN101" s="19"/>
      <c r="BO101" s="19"/>
      <c r="BP101" s="19"/>
      <c r="BQ101" s="19"/>
      <c r="BR101" s="21"/>
    </row>
    <row r="102" spans="1:70" ht="37.35" customHeight="1" x14ac:dyDescent="0.35">
      <c r="A102" s="22"/>
      <c r="B102" s="26"/>
      <c r="C102" s="144"/>
      <c r="D102" s="182" t="s">
        <v>72</v>
      </c>
      <c r="E102" s="219" t="s">
        <v>1656</v>
      </c>
      <c r="F102" s="219" t="s">
        <v>1857</v>
      </c>
      <c r="G102" s="144"/>
      <c r="H102" s="144"/>
      <c r="I102" s="145"/>
      <c r="J102" s="242">
        <f>BK102</f>
        <v>0</v>
      </c>
      <c r="K102" s="184"/>
      <c r="L102" s="61"/>
      <c r="M102" s="185"/>
      <c r="N102" s="19"/>
      <c r="O102" s="19"/>
      <c r="P102" s="162">
        <f>SUM(P103:P108)</f>
        <v>0</v>
      </c>
      <c r="Q102" s="19"/>
      <c r="R102" s="162">
        <f>SUM(R103:R108)</f>
        <v>0</v>
      </c>
      <c r="S102" s="19"/>
      <c r="T102" s="163">
        <f>SUM(T103:T108)</f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59" t="s">
        <v>83</v>
      </c>
      <c r="AS102" s="19"/>
      <c r="AT102" s="164" t="s">
        <v>72</v>
      </c>
      <c r="AU102" s="164" t="s">
        <v>73</v>
      </c>
      <c r="AV102" s="19"/>
      <c r="AW102" s="19"/>
      <c r="AX102" s="19"/>
      <c r="AY102" s="159" t="s">
        <v>163</v>
      </c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65">
        <f>SUM(BK103:BK108)</f>
        <v>0</v>
      </c>
      <c r="BL102" s="19"/>
      <c r="BM102" s="19"/>
      <c r="BN102" s="19"/>
      <c r="BO102" s="19"/>
      <c r="BP102" s="19"/>
      <c r="BQ102" s="19"/>
      <c r="BR102" s="21"/>
    </row>
    <row r="103" spans="1:70" ht="16.5" customHeight="1" x14ac:dyDescent="0.3">
      <c r="A103" s="22"/>
      <c r="B103" s="61"/>
      <c r="C103" s="170" t="s">
        <v>211</v>
      </c>
      <c r="D103" s="170" t="s">
        <v>166</v>
      </c>
      <c r="E103" s="171" t="s">
        <v>1858</v>
      </c>
      <c r="F103" s="171" t="s">
        <v>1859</v>
      </c>
      <c r="G103" s="172" t="s">
        <v>1675</v>
      </c>
      <c r="H103" s="173">
        <v>10</v>
      </c>
      <c r="I103" s="341"/>
      <c r="J103" s="175">
        <f t="shared" ref="J103:J108" si="10">ROUND(I103*H103,2)</f>
        <v>0</v>
      </c>
      <c r="K103" s="194"/>
      <c r="L103" s="61"/>
      <c r="M103" s="177"/>
      <c r="N103" s="178" t="s">
        <v>44</v>
      </c>
      <c r="O103" s="19"/>
      <c r="P103" s="179">
        <f t="shared" ref="P103:P108" si="11">O103*H103</f>
        <v>0</v>
      </c>
      <c r="Q103" s="179">
        <v>0</v>
      </c>
      <c r="R103" s="179">
        <f t="shared" ref="R103:R108" si="12">Q103*H103</f>
        <v>0</v>
      </c>
      <c r="S103" s="179">
        <v>0</v>
      </c>
      <c r="T103" s="180">
        <f t="shared" ref="T103:T108" si="13">S103*H103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233</v>
      </c>
      <c r="AS103" s="19"/>
      <c r="AT103" s="140" t="s">
        <v>166</v>
      </c>
      <c r="AU103" s="140" t="s">
        <v>81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 t="shared" ref="BE103:BE108" si="14">IF(N103="základní",J103,0)</f>
        <v>0</v>
      </c>
      <c r="BF103" s="181">
        <f t="shared" ref="BF103:BF108" si="15">IF(N103="snížená",J103,0)</f>
        <v>0</v>
      </c>
      <c r="BG103" s="181">
        <f t="shared" ref="BG103:BG108" si="16">IF(N103="zákl. přenesená",J103,0)</f>
        <v>0</v>
      </c>
      <c r="BH103" s="181">
        <f t="shared" ref="BH103:BH108" si="17">IF(N103="sníž. přenesená",J103,0)</f>
        <v>0</v>
      </c>
      <c r="BI103" s="181">
        <f t="shared" ref="BI103:BI108" si="18">IF(N103="nulová",J103,0)</f>
        <v>0</v>
      </c>
      <c r="BJ103" s="140" t="s">
        <v>81</v>
      </c>
      <c r="BK103" s="181">
        <f t="shared" ref="BK103:BK108" si="19">ROUND(I103*H103,2)</f>
        <v>0</v>
      </c>
      <c r="BL103" s="140" t="s">
        <v>233</v>
      </c>
      <c r="BM103" s="140" t="s">
        <v>252</v>
      </c>
      <c r="BN103" s="19"/>
      <c r="BO103" s="19"/>
      <c r="BP103" s="19"/>
      <c r="BQ103" s="19"/>
      <c r="BR103" s="21"/>
    </row>
    <row r="104" spans="1:70" ht="16.5" customHeight="1" x14ac:dyDescent="0.3">
      <c r="A104" s="22"/>
      <c r="B104" s="61"/>
      <c r="C104" s="170" t="s">
        <v>216</v>
      </c>
      <c r="D104" s="170" t="s">
        <v>166</v>
      </c>
      <c r="E104" s="171" t="s">
        <v>1860</v>
      </c>
      <c r="F104" s="171" t="s">
        <v>1861</v>
      </c>
      <c r="G104" s="172" t="s">
        <v>1675</v>
      </c>
      <c r="H104" s="173">
        <v>20</v>
      </c>
      <c r="I104" s="174"/>
      <c r="J104" s="175">
        <f t="shared" si="10"/>
        <v>0</v>
      </c>
      <c r="K104" s="194"/>
      <c r="L104" s="61"/>
      <c r="M104" s="177"/>
      <c r="N104" s="178" t="s">
        <v>44</v>
      </c>
      <c r="O104" s="19"/>
      <c r="P104" s="179">
        <f t="shared" si="11"/>
        <v>0</v>
      </c>
      <c r="Q104" s="179">
        <v>0</v>
      </c>
      <c r="R104" s="179">
        <f t="shared" si="12"/>
        <v>0</v>
      </c>
      <c r="S104" s="179">
        <v>0</v>
      </c>
      <c r="T104" s="180">
        <f t="shared" si="13"/>
        <v>0</v>
      </c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40" t="s">
        <v>233</v>
      </c>
      <c r="AS104" s="19"/>
      <c r="AT104" s="140" t="s">
        <v>166</v>
      </c>
      <c r="AU104" s="140" t="s">
        <v>81</v>
      </c>
      <c r="AV104" s="19"/>
      <c r="AW104" s="19"/>
      <c r="AX104" s="19"/>
      <c r="AY104" s="140" t="s">
        <v>163</v>
      </c>
      <c r="AZ104" s="19"/>
      <c r="BA104" s="19"/>
      <c r="BB104" s="19"/>
      <c r="BC104" s="19"/>
      <c r="BD104" s="19"/>
      <c r="BE104" s="181">
        <f t="shared" si="14"/>
        <v>0</v>
      </c>
      <c r="BF104" s="181">
        <f t="shared" si="15"/>
        <v>0</v>
      </c>
      <c r="BG104" s="181">
        <f t="shared" si="16"/>
        <v>0</v>
      </c>
      <c r="BH104" s="181">
        <f t="shared" si="17"/>
        <v>0</v>
      </c>
      <c r="BI104" s="181">
        <f t="shared" si="18"/>
        <v>0</v>
      </c>
      <c r="BJ104" s="140" t="s">
        <v>81</v>
      </c>
      <c r="BK104" s="181">
        <f t="shared" si="19"/>
        <v>0</v>
      </c>
      <c r="BL104" s="140" t="s">
        <v>233</v>
      </c>
      <c r="BM104" s="140" t="s">
        <v>287</v>
      </c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70" t="s">
        <v>220</v>
      </c>
      <c r="D105" s="170" t="s">
        <v>166</v>
      </c>
      <c r="E105" s="171" t="s">
        <v>1862</v>
      </c>
      <c r="F105" s="171" t="s">
        <v>1863</v>
      </c>
      <c r="G105" s="172" t="s">
        <v>1675</v>
      </c>
      <c r="H105" s="173">
        <v>4</v>
      </c>
      <c r="I105" s="174"/>
      <c r="J105" s="175">
        <f t="shared" si="10"/>
        <v>0</v>
      </c>
      <c r="K105" s="194"/>
      <c r="L105" s="61"/>
      <c r="M105" s="177"/>
      <c r="N105" s="178" t="s">
        <v>44</v>
      </c>
      <c r="O105" s="19"/>
      <c r="P105" s="179">
        <f t="shared" si="11"/>
        <v>0</v>
      </c>
      <c r="Q105" s="179">
        <v>0</v>
      </c>
      <c r="R105" s="179">
        <f t="shared" si="12"/>
        <v>0</v>
      </c>
      <c r="S105" s="179">
        <v>0</v>
      </c>
      <c r="T105" s="180">
        <f t="shared" si="13"/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233</v>
      </c>
      <c r="AS105" s="19"/>
      <c r="AT105" s="140" t="s">
        <v>166</v>
      </c>
      <c r="AU105" s="140" t="s">
        <v>81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 t="shared" si="14"/>
        <v>0</v>
      </c>
      <c r="BF105" s="181">
        <f t="shared" si="15"/>
        <v>0</v>
      </c>
      <c r="BG105" s="181">
        <f t="shared" si="16"/>
        <v>0</v>
      </c>
      <c r="BH105" s="181">
        <f t="shared" si="17"/>
        <v>0</v>
      </c>
      <c r="BI105" s="181">
        <f t="shared" si="18"/>
        <v>0</v>
      </c>
      <c r="BJ105" s="140" t="s">
        <v>81</v>
      </c>
      <c r="BK105" s="181">
        <f t="shared" si="19"/>
        <v>0</v>
      </c>
      <c r="BL105" s="140" t="s">
        <v>233</v>
      </c>
      <c r="BM105" s="140" t="s">
        <v>289</v>
      </c>
      <c r="BN105" s="19"/>
      <c r="BO105" s="19"/>
      <c r="BP105" s="19"/>
      <c r="BQ105" s="19"/>
      <c r="BR105" s="21"/>
    </row>
    <row r="106" spans="1:70" ht="16.5" customHeight="1" x14ac:dyDescent="0.3">
      <c r="A106" s="22"/>
      <c r="B106" s="61"/>
      <c r="C106" s="170" t="s">
        <v>224</v>
      </c>
      <c r="D106" s="170" t="s">
        <v>166</v>
      </c>
      <c r="E106" s="171" t="s">
        <v>1864</v>
      </c>
      <c r="F106" s="171" t="s">
        <v>1865</v>
      </c>
      <c r="G106" s="172" t="s">
        <v>1675</v>
      </c>
      <c r="H106" s="173">
        <v>4</v>
      </c>
      <c r="I106" s="174"/>
      <c r="J106" s="175">
        <f t="shared" si="10"/>
        <v>0</v>
      </c>
      <c r="K106" s="194"/>
      <c r="L106" s="61"/>
      <c r="M106" s="177"/>
      <c r="N106" s="178" t="s">
        <v>44</v>
      </c>
      <c r="O106" s="19"/>
      <c r="P106" s="179">
        <f t="shared" si="11"/>
        <v>0</v>
      </c>
      <c r="Q106" s="179">
        <v>0</v>
      </c>
      <c r="R106" s="179">
        <f t="shared" si="12"/>
        <v>0</v>
      </c>
      <c r="S106" s="179">
        <v>0</v>
      </c>
      <c r="T106" s="180">
        <f t="shared" si="13"/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40" t="s">
        <v>233</v>
      </c>
      <c r="AS106" s="19"/>
      <c r="AT106" s="140" t="s">
        <v>166</v>
      </c>
      <c r="AU106" s="140" t="s">
        <v>81</v>
      </c>
      <c r="AV106" s="19"/>
      <c r="AW106" s="19"/>
      <c r="AX106" s="19"/>
      <c r="AY106" s="140" t="s">
        <v>163</v>
      </c>
      <c r="AZ106" s="19"/>
      <c r="BA106" s="19"/>
      <c r="BB106" s="19"/>
      <c r="BC106" s="19"/>
      <c r="BD106" s="19"/>
      <c r="BE106" s="181">
        <f t="shared" si="14"/>
        <v>0</v>
      </c>
      <c r="BF106" s="181">
        <f t="shared" si="15"/>
        <v>0</v>
      </c>
      <c r="BG106" s="181">
        <f t="shared" si="16"/>
        <v>0</v>
      </c>
      <c r="BH106" s="181">
        <f t="shared" si="17"/>
        <v>0</v>
      </c>
      <c r="BI106" s="181">
        <f t="shared" si="18"/>
        <v>0</v>
      </c>
      <c r="BJ106" s="140" t="s">
        <v>81</v>
      </c>
      <c r="BK106" s="181">
        <f t="shared" si="19"/>
        <v>0</v>
      </c>
      <c r="BL106" s="140" t="s">
        <v>233</v>
      </c>
      <c r="BM106" s="140" t="s">
        <v>296</v>
      </c>
      <c r="BN106" s="19"/>
      <c r="BO106" s="19"/>
      <c r="BP106" s="19"/>
      <c r="BQ106" s="19"/>
      <c r="BR106" s="21"/>
    </row>
    <row r="107" spans="1:70" ht="16.5" customHeight="1" x14ac:dyDescent="0.3">
      <c r="A107" s="22"/>
      <c r="B107" s="61"/>
      <c r="C107" s="170" t="s">
        <v>16</v>
      </c>
      <c r="D107" s="170" t="s">
        <v>166</v>
      </c>
      <c r="E107" s="171" t="s">
        <v>1866</v>
      </c>
      <c r="F107" s="171" t="s">
        <v>1867</v>
      </c>
      <c r="G107" s="172" t="s">
        <v>1675</v>
      </c>
      <c r="H107" s="173">
        <v>20</v>
      </c>
      <c r="I107" s="174"/>
      <c r="J107" s="175">
        <f t="shared" si="10"/>
        <v>0</v>
      </c>
      <c r="K107" s="194"/>
      <c r="L107" s="61"/>
      <c r="M107" s="177"/>
      <c r="N107" s="178" t="s">
        <v>44</v>
      </c>
      <c r="O107" s="19"/>
      <c r="P107" s="179">
        <f t="shared" si="11"/>
        <v>0</v>
      </c>
      <c r="Q107" s="179">
        <v>0</v>
      </c>
      <c r="R107" s="179">
        <f t="shared" si="12"/>
        <v>0</v>
      </c>
      <c r="S107" s="179">
        <v>0</v>
      </c>
      <c r="T107" s="180">
        <f t="shared" si="13"/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233</v>
      </c>
      <c r="AS107" s="19"/>
      <c r="AT107" s="140" t="s">
        <v>166</v>
      </c>
      <c r="AU107" s="140" t="s">
        <v>81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 t="shared" si="14"/>
        <v>0</v>
      </c>
      <c r="BF107" s="181">
        <f t="shared" si="15"/>
        <v>0</v>
      </c>
      <c r="BG107" s="181">
        <f t="shared" si="16"/>
        <v>0</v>
      </c>
      <c r="BH107" s="181">
        <f t="shared" si="17"/>
        <v>0</v>
      </c>
      <c r="BI107" s="181">
        <f t="shared" si="18"/>
        <v>0</v>
      </c>
      <c r="BJ107" s="140" t="s">
        <v>81</v>
      </c>
      <c r="BK107" s="181">
        <f t="shared" si="19"/>
        <v>0</v>
      </c>
      <c r="BL107" s="140" t="s">
        <v>233</v>
      </c>
      <c r="BM107" s="140" t="s">
        <v>299</v>
      </c>
      <c r="BN107" s="19"/>
      <c r="BO107" s="19"/>
      <c r="BP107" s="19"/>
      <c r="BQ107" s="19"/>
      <c r="BR107" s="21"/>
    </row>
    <row r="108" spans="1:70" ht="16.5" customHeight="1" x14ac:dyDescent="0.3">
      <c r="A108" s="22"/>
      <c r="B108" s="61"/>
      <c r="C108" s="170" t="s">
        <v>233</v>
      </c>
      <c r="D108" s="170" t="s">
        <v>166</v>
      </c>
      <c r="E108" s="171" t="s">
        <v>1868</v>
      </c>
      <c r="F108" s="171" t="s">
        <v>1869</v>
      </c>
      <c r="G108" s="172" t="s">
        <v>1675</v>
      </c>
      <c r="H108" s="173">
        <v>4</v>
      </c>
      <c r="I108" s="174"/>
      <c r="J108" s="175">
        <f t="shared" si="10"/>
        <v>0</v>
      </c>
      <c r="K108" s="194"/>
      <c r="L108" s="61"/>
      <c r="M108" s="177"/>
      <c r="N108" s="178" t="s">
        <v>44</v>
      </c>
      <c r="O108" s="19"/>
      <c r="P108" s="179">
        <f t="shared" si="11"/>
        <v>0</v>
      </c>
      <c r="Q108" s="179">
        <v>0</v>
      </c>
      <c r="R108" s="179">
        <f t="shared" si="12"/>
        <v>0</v>
      </c>
      <c r="S108" s="179">
        <v>0</v>
      </c>
      <c r="T108" s="180">
        <f t="shared" si="13"/>
        <v>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40" t="s">
        <v>233</v>
      </c>
      <c r="AS108" s="19"/>
      <c r="AT108" s="140" t="s">
        <v>166</v>
      </c>
      <c r="AU108" s="140" t="s">
        <v>81</v>
      </c>
      <c r="AV108" s="19"/>
      <c r="AW108" s="19"/>
      <c r="AX108" s="19"/>
      <c r="AY108" s="140" t="s">
        <v>163</v>
      </c>
      <c r="AZ108" s="19"/>
      <c r="BA108" s="19"/>
      <c r="BB108" s="19"/>
      <c r="BC108" s="19"/>
      <c r="BD108" s="19"/>
      <c r="BE108" s="181">
        <f t="shared" si="14"/>
        <v>0</v>
      </c>
      <c r="BF108" s="181">
        <f t="shared" si="15"/>
        <v>0</v>
      </c>
      <c r="BG108" s="181">
        <f t="shared" si="16"/>
        <v>0</v>
      </c>
      <c r="BH108" s="181">
        <f t="shared" si="17"/>
        <v>0</v>
      </c>
      <c r="BI108" s="181">
        <f t="shared" si="18"/>
        <v>0</v>
      </c>
      <c r="BJ108" s="140" t="s">
        <v>81</v>
      </c>
      <c r="BK108" s="181">
        <f t="shared" si="19"/>
        <v>0</v>
      </c>
      <c r="BL108" s="140" t="s">
        <v>233</v>
      </c>
      <c r="BM108" s="140" t="s">
        <v>325</v>
      </c>
      <c r="BN108" s="19"/>
      <c r="BO108" s="19"/>
      <c r="BP108" s="19"/>
      <c r="BQ108" s="19"/>
      <c r="BR108" s="21"/>
    </row>
    <row r="109" spans="1:70" ht="37.35" customHeight="1" x14ac:dyDescent="0.35">
      <c r="A109" s="22"/>
      <c r="B109" s="26"/>
      <c r="C109" s="144"/>
      <c r="D109" s="182" t="s">
        <v>72</v>
      </c>
      <c r="E109" s="219" t="s">
        <v>1671</v>
      </c>
      <c r="F109" s="219" t="s">
        <v>1870</v>
      </c>
      <c r="G109" s="144"/>
      <c r="H109" s="144"/>
      <c r="I109" s="145"/>
      <c r="J109" s="242">
        <f>BK109</f>
        <v>0</v>
      </c>
      <c r="K109" s="184"/>
      <c r="L109" s="61"/>
      <c r="M109" s="185"/>
      <c r="N109" s="19"/>
      <c r="O109" s="19"/>
      <c r="P109" s="162">
        <f>SUM(P110:P114)</f>
        <v>0</v>
      </c>
      <c r="Q109" s="19"/>
      <c r="R109" s="162">
        <f>SUM(R110:R114)</f>
        <v>0</v>
      </c>
      <c r="S109" s="19"/>
      <c r="T109" s="163">
        <f>SUM(T110:T114)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59" t="s">
        <v>83</v>
      </c>
      <c r="AS109" s="19"/>
      <c r="AT109" s="164" t="s">
        <v>72</v>
      </c>
      <c r="AU109" s="164" t="s">
        <v>73</v>
      </c>
      <c r="AV109" s="19"/>
      <c r="AW109" s="19"/>
      <c r="AX109" s="19"/>
      <c r="AY109" s="159" t="s">
        <v>163</v>
      </c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65">
        <f>SUM(BK110:BK114)</f>
        <v>0</v>
      </c>
      <c r="BL109" s="19"/>
      <c r="BM109" s="19"/>
      <c r="BN109" s="19"/>
      <c r="BO109" s="19"/>
      <c r="BP109" s="19"/>
      <c r="BQ109" s="19"/>
      <c r="BR109" s="21"/>
    </row>
    <row r="110" spans="1:70" ht="25.5" customHeight="1" x14ac:dyDescent="0.3">
      <c r="A110" s="22"/>
      <c r="B110" s="61"/>
      <c r="C110" s="170" t="s">
        <v>237</v>
      </c>
      <c r="D110" s="170" t="s">
        <v>166</v>
      </c>
      <c r="E110" s="171" t="s">
        <v>1871</v>
      </c>
      <c r="F110" s="344" t="s">
        <v>2618</v>
      </c>
      <c r="G110" s="172" t="s">
        <v>281</v>
      </c>
      <c r="H110" s="173">
        <v>25</v>
      </c>
      <c r="I110" s="174"/>
      <c r="J110" s="175">
        <f>ROUND(I110*H110,2)</f>
        <v>0</v>
      </c>
      <c r="K110" s="194"/>
      <c r="L110" s="61"/>
      <c r="M110" s="177"/>
      <c r="N110" s="178" t="s">
        <v>44</v>
      </c>
      <c r="O110" s="19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40" t="s">
        <v>233</v>
      </c>
      <c r="AS110" s="19"/>
      <c r="AT110" s="140" t="s">
        <v>166</v>
      </c>
      <c r="AU110" s="140" t="s">
        <v>81</v>
      </c>
      <c r="AV110" s="19"/>
      <c r="AW110" s="19"/>
      <c r="AX110" s="19"/>
      <c r="AY110" s="140" t="s">
        <v>163</v>
      </c>
      <c r="AZ110" s="19"/>
      <c r="BA110" s="19"/>
      <c r="BB110" s="19"/>
      <c r="BC110" s="19"/>
      <c r="BD110" s="19"/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40" t="s">
        <v>81</v>
      </c>
      <c r="BK110" s="181">
        <f>ROUND(I110*H110,2)</f>
        <v>0</v>
      </c>
      <c r="BL110" s="140" t="s">
        <v>233</v>
      </c>
      <c r="BM110" s="140" t="s">
        <v>329</v>
      </c>
      <c r="BN110" s="19"/>
      <c r="BO110" s="19"/>
      <c r="BP110" s="19"/>
      <c r="BQ110" s="19"/>
      <c r="BR110" s="21"/>
    </row>
    <row r="111" spans="1:70" ht="25.5" customHeight="1" x14ac:dyDescent="0.3">
      <c r="A111" s="22"/>
      <c r="B111" s="61"/>
      <c r="C111" s="170" t="s">
        <v>238</v>
      </c>
      <c r="D111" s="170" t="s">
        <v>166</v>
      </c>
      <c r="E111" s="171" t="s">
        <v>1872</v>
      </c>
      <c r="F111" s="344" t="s">
        <v>2619</v>
      </c>
      <c r="G111" s="172" t="s">
        <v>281</v>
      </c>
      <c r="H111" s="173">
        <v>65</v>
      </c>
      <c r="I111" s="174"/>
      <c r="J111" s="175">
        <f>ROUND(I111*H111,2)</f>
        <v>0</v>
      </c>
      <c r="K111" s="194"/>
      <c r="L111" s="61"/>
      <c r="M111" s="177"/>
      <c r="N111" s="178" t="s">
        <v>44</v>
      </c>
      <c r="O111" s="19"/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233</v>
      </c>
      <c r="AS111" s="19"/>
      <c r="AT111" s="140" t="s">
        <v>166</v>
      </c>
      <c r="AU111" s="140" t="s">
        <v>81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233</v>
      </c>
      <c r="BM111" s="140" t="s">
        <v>333</v>
      </c>
      <c r="BN111" s="19"/>
      <c r="BO111" s="19"/>
      <c r="BP111" s="19"/>
      <c r="BQ111" s="19"/>
      <c r="BR111" s="21"/>
    </row>
    <row r="112" spans="1:70" ht="25.5" customHeight="1" x14ac:dyDescent="0.3">
      <c r="A112" s="22"/>
      <c r="B112" s="61"/>
      <c r="C112" s="170" t="s">
        <v>242</v>
      </c>
      <c r="D112" s="170" t="s">
        <v>166</v>
      </c>
      <c r="E112" s="171" t="s">
        <v>1873</v>
      </c>
      <c r="F112" s="344" t="s">
        <v>2620</v>
      </c>
      <c r="G112" s="172" t="s">
        <v>281</v>
      </c>
      <c r="H112" s="173">
        <v>10</v>
      </c>
      <c r="I112" s="174"/>
      <c r="J112" s="175">
        <f>ROUND(I112*H112,2)</f>
        <v>0</v>
      </c>
      <c r="K112" s="194"/>
      <c r="L112" s="61"/>
      <c r="M112" s="177"/>
      <c r="N112" s="178" t="s">
        <v>44</v>
      </c>
      <c r="O112" s="19"/>
      <c r="P112" s="179">
        <f>O112*H112</f>
        <v>0</v>
      </c>
      <c r="Q112" s="179">
        <v>0</v>
      </c>
      <c r="R112" s="179">
        <f>Q112*H112</f>
        <v>0</v>
      </c>
      <c r="S112" s="179">
        <v>0</v>
      </c>
      <c r="T112" s="180">
        <f>S112*H112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233</v>
      </c>
      <c r="AS112" s="19"/>
      <c r="AT112" s="140" t="s">
        <v>166</v>
      </c>
      <c r="AU112" s="140" t="s">
        <v>81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40" t="s">
        <v>81</v>
      </c>
      <c r="BK112" s="181">
        <f>ROUND(I112*H112,2)</f>
        <v>0</v>
      </c>
      <c r="BL112" s="140" t="s">
        <v>233</v>
      </c>
      <c r="BM112" s="140" t="s">
        <v>323</v>
      </c>
      <c r="BN112" s="19"/>
      <c r="BO112" s="19"/>
      <c r="BP112" s="19"/>
      <c r="BQ112" s="19"/>
      <c r="BR112" s="21"/>
    </row>
    <row r="113" spans="1:70" ht="25.5" customHeight="1" x14ac:dyDescent="0.3">
      <c r="A113" s="22"/>
      <c r="B113" s="61"/>
      <c r="C113" s="170" t="s">
        <v>246</v>
      </c>
      <c r="D113" s="170" t="s">
        <v>166</v>
      </c>
      <c r="E113" s="171" t="s">
        <v>1874</v>
      </c>
      <c r="F113" s="344" t="s">
        <v>2621</v>
      </c>
      <c r="G113" s="172" t="s">
        <v>281</v>
      </c>
      <c r="H113" s="173">
        <v>50</v>
      </c>
      <c r="I113" s="174"/>
      <c r="J113" s="175">
        <f>ROUND(I113*H113,2)</f>
        <v>0</v>
      </c>
      <c r="K113" s="194"/>
      <c r="L113" s="61"/>
      <c r="M113" s="177"/>
      <c r="N113" s="178" t="s">
        <v>44</v>
      </c>
      <c r="O113" s="19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233</v>
      </c>
      <c r="AS113" s="19"/>
      <c r="AT113" s="140" t="s">
        <v>166</v>
      </c>
      <c r="AU113" s="140" t="s">
        <v>81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233</v>
      </c>
      <c r="BM113" s="140" t="s">
        <v>340</v>
      </c>
      <c r="BN113" s="19"/>
      <c r="BO113" s="19"/>
      <c r="BP113" s="19"/>
      <c r="BQ113" s="19"/>
      <c r="BR113" s="21"/>
    </row>
    <row r="114" spans="1:70" ht="25.5" customHeight="1" x14ac:dyDescent="0.3">
      <c r="A114" s="22"/>
      <c r="B114" s="61"/>
      <c r="C114" s="170" t="s">
        <v>15</v>
      </c>
      <c r="D114" s="170" t="s">
        <v>166</v>
      </c>
      <c r="E114" s="171" t="s">
        <v>1875</v>
      </c>
      <c r="F114" s="344" t="s">
        <v>2622</v>
      </c>
      <c r="G114" s="172" t="s">
        <v>281</v>
      </c>
      <c r="H114" s="173">
        <v>10</v>
      </c>
      <c r="I114" s="174"/>
      <c r="J114" s="175">
        <f>ROUND(I114*H114,2)</f>
        <v>0</v>
      </c>
      <c r="K114" s="194"/>
      <c r="L114" s="61"/>
      <c r="M114" s="177"/>
      <c r="N114" s="178" t="s">
        <v>44</v>
      </c>
      <c r="O114" s="19"/>
      <c r="P114" s="179">
        <f>O114*H114</f>
        <v>0</v>
      </c>
      <c r="Q114" s="179">
        <v>0</v>
      </c>
      <c r="R114" s="179">
        <f>Q114*H114</f>
        <v>0</v>
      </c>
      <c r="S114" s="179">
        <v>0</v>
      </c>
      <c r="T114" s="180">
        <f>S114*H114</f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40" t="s">
        <v>233</v>
      </c>
      <c r="AS114" s="19"/>
      <c r="AT114" s="140" t="s">
        <v>166</v>
      </c>
      <c r="AU114" s="140" t="s">
        <v>81</v>
      </c>
      <c r="AV114" s="19"/>
      <c r="AW114" s="19"/>
      <c r="AX114" s="19"/>
      <c r="AY114" s="140" t="s">
        <v>163</v>
      </c>
      <c r="AZ114" s="19"/>
      <c r="BA114" s="19"/>
      <c r="BB114" s="19"/>
      <c r="BC114" s="19"/>
      <c r="BD114" s="19"/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140" t="s">
        <v>81</v>
      </c>
      <c r="BK114" s="181">
        <f>ROUND(I114*H114,2)</f>
        <v>0</v>
      </c>
      <c r="BL114" s="140" t="s">
        <v>233</v>
      </c>
      <c r="BM114" s="140" t="s">
        <v>345</v>
      </c>
      <c r="BN114" s="19"/>
      <c r="BO114" s="19"/>
      <c r="BP114" s="19"/>
      <c r="BQ114" s="19"/>
      <c r="BR114" s="21"/>
    </row>
    <row r="115" spans="1:70" ht="37.35" customHeight="1" x14ac:dyDescent="0.35">
      <c r="A115" s="22"/>
      <c r="B115" s="26"/>
      <c r="C115" s="144"/>
      <c r="D115" s="182" t="s">
        <v>72</v>
      </c>
      <c r="E115" s="219" t="s">
        <v>1684</v>
      </c>
      <c r="F115" s="219" t="s">
        <v>1876</v>
      </c>
      <c r="G115" s="144"/>
      <c r="H115" s="144"/>
      <c r="I115" s="145"/>
      <c r="J115" s="242">
        <f>BK115</f>
        <v>0</v>
      </c>
      <c r="K115" s="184"/>
      <c r="L115" s="61"/>
      <c r="M115" s="185"/>
      <c r="N115" s="19"/>
      <c r="O115" s="19"/>
      <c r="P115" s="162">
        <f>SUM(P116:P120)</f>
        <v>0</v>
      </c>
      <c r="Q115" s="19"/>
      <c r="R115" s="162">
        <f>SUM(R116:R120)</f>
        <v>0</v>
      </c>
      <c r="S115" s="19"/>
      <c r="T115" s="163">
        <f>SUM(T116:T120)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59" t="s">
        <v>83</v>
      </c>
      <c r="AS115" s="19"/>
      <c r="AT115" s="164" t="s">
        <v>72</v>
      </c>
      <c r="AU115" s="164" t="s">
        <v>73</v>
      </c>
      <c r="AV115" s="19"/>
      <c r="AW115" s="19"/>
      <c r="AX115" s="19"/>
      <c r="AY115" s="159" t="s">
        <v>163</v>
      </c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65">
        <f>SUM(BK116:BK120)</f>
        <v>0</v>
      </c>
      <c r="BL115" s="19"/>
      <c r="BM115" s="19"/>
      <c r="BN115" s="19"/>
      <c r="BO115" s="19"/>
      <c r="BP115" s="19"/>
      <c r="BQ115" s="19"/>
      <c r="BR115" s="21"/>
    </row>
    <row r="116" spans="1:70" ht="25.5" customHeight="1" x14ac:dyDescent="0.3">
      <c r="A116" s="22"/>
      <c r="B116" s="61"/>
      <c r="C116" s="170" t="s">
        <v>252</v>
      </c>
      <c r="D116" s="170" t="s">
        <v>166</v>
      </c>
      <c r="E116" s="171" t="s">
        <v>1877</v>
      </c>
      <c r="F116" s="171" t="s">
        <v>1878</v>
      </c>
      <c r="G116" s="172" t="s">
        <v>281</v>
      </c>
      <c r="H116" s="173">
        <v>25</v>
      </c>
      <c r="I116" s="174"/>
      <c r="J116" s="175">
        <f>ROUND(I116*H116,2)</f>
        <v>0</v>
      </c>
      <c r="K116" s="194"/>
      <c r="L116" s="61"/>
      <c r="M116" s="177"/>
      <c r="N116" s="178" t="s">
        <v>44</v>
      </c>
      <c r="O116" s="19"/>
      <c r="P116" s="179">
        <f>O116*H116</f>
        <v>0</v>
      </c>
      <c r="Q116" s="179">
        <v>0</v>
      </c>
      <c r="R116" s="179">
        <f>Q116*H116</f>
        <v>0</v>
      </c>
      <c r="S116" s="179">
        <v>0</v>
      </c>
      <c r="T116" s="180">
        <f>S116*H116</f>
        <v>0</v>
      </c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40" t="s">
        <v>233</v>
      </c>
      <c r="AS116" s="19"/>
      <c r="AT116" s="140" t="s">
        <v>166</v>
      </c>
      <c r="AU116" s="140" t="s">
        <v>81</v>
      </c>
      <c r="AV116" s="19"/>
      <c r="AW116" s="19"/>
      <c r="AX116" s="19"/>
      <c r="AY116" s="140" t="s">
        <v>163</v>
      </c>
      <c r="AZ116" s="19"/>
      <c r="BA116" s="19"/>
      <c r="BB116" s="19"/>
      <c r="BC116" s="19"/>
      <c r="BD116" s="19"/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40" t="s">
        <v>81</v>
      </c>
      <c r="BK116" s="181">
        <f>ROUND(I116*H116,2)</f>
        <v>0</v>
      </c>
      <c r="BL116" s="140" t="s">
        <v>233</v>
      </c>
      <c r="BM116" s="140" t="s">
        <v>353</v>
      </c>
      <c r="BN116" s="19"/>
      <c r="BO116" s="19"/>
      <c r="BP116" s="19"/>
      <c r="BQ116" s="19"/>
      <c r="BR116" s="21"/>
    </row>
    <row r="117" spans="1:70" ht="25.5" customHeight="1" x14ac:dyDescent="0.3">
      <c r="A117" s="22"/>
      <c r="B117" s="61"/>
      <c r="C117" s="170" t="s">
        <v>258</v>
      </c>
      <c r="D117" s="170" t="s">
        <v>166</v>
      </c>
      <c r="E117" s="171" t="s">
        <v>1879</v>
      </c>
      <c r="F117" s="171" t="s">
        <v>1880</v>
      </c>
      <c r="G117" s="172" t="s">
        <v>281</v>
      </c>
      <c r="H117" s="173">
        <v>65</v>
      </c>
      <c r="I117" s="174"/>
      <c r="J117" s="175">
        <f>ROUND(I117*H117,2)</f>
        <v>0</v>
      </c>
      <c r="K117" s="194"/>
      <c r="L117" s="61"/>
      <c r="M117" s="177"/>
      <c r="N117" s="178" t="s">
        <v>44</v>
      </c>
      <c r="O117" s="19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233</v>
      </c>
      <c r="AS117" s="19"/>
      <c r="AT117" s="140" t="s">
        <v>166</v>
      </c>
      <c r="AU117" s="140" t="s">
        <v>81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233</v>
      </c>
      <c r="BM117" s="140" t="s">
        <v>355</v>
      </c>
      <c r="BN117" s="19"/>
      <c r="BO117" s="19"/>
      <c r="BP117" s="19"/>
      <c r="BQ117" s="19"/>
      <c r="BR117" s="21"/>
    </row>
    <row r="118" spans="1:70" ht="25.5" customHeight="1" x14ac:dyDescent="0.3">
      <c r="A118" s="22"/>
      <c r="B118" s="61"/>
      <c r="C118" s="170" t="s">
        <v>287</v>
      </c>
      <c r="D118" s="170" t="s">
        <v>166</v>
      </c>
      <c r="E118" s="171" t="s">
        <v>1881</v>
      </c>
      <c r="F118" s="171" t="s">
        <v>1882</v>
      </c>
      <c r="G118" s="172" t="s">
        <v>281</v>
      </c>
      <c r="H118" s="173">
        <v>10</v>
      </c>
      <c r="I118" s="174"/>
      <c r="J118" s="175">
        <f>ROUND(I118*H118,2)</f>
        <v>0</v>
      </c>
      <c r="K118" s="194"/>
      <c r="L118" s="61"/>
      <c r="M118" s="177"/>
      <c r="N118" s="178" t="s">
        <v>44</v>
      </c>
      <c r="O118" s="19"/>
      <c r="P118" s="179">
        <f>O118*H118</f>
        <v>0</v>
      </c>
      <c r="Q118" s="179">
        <v>0</v>
      </c>
      <c r="R118" s="179">
        <f>Q118*H118</f>
        <v>0</v>
      </c>
      <c r="S118" s="179">
        <v>0</v>
      </c>
      <c r="T118" s="180">
        <f>S118*H118</f>
        <v>0</v>
      </c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40" t="s">
        <v>233</v>
      </c>
      <c r="AS118" s="19"/>
      <c r="AT118" s="140" t="s">
        <v>166</v>
      </c>
      <c r="AU118" s="140" t="s">
        <v>81</v>
      </c>
      <c r="AV118" s="19"/>
      <c r="AW118" s="19"/>
      <c r="AX118" s="19"/>
      <c r="AY118" s="140" t="s">
        <v>163</v>
      </c>
      <c r="AZ118" s="19"/>
      <c r="BA118" s="19"/>
      <c r="BB118" s="19"/>
      <c r="BC118" s="19"/>
      <c r="BD118" s="19"/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40" t="s">
        <v>81</v>
      </c>
      <c r="BK118" s="181">
        <f>ROUND(I118*H118,2)</f>
        <v>0</v>
      </c>
      <c r="BL118" s="140" t="s">
        <v>233</v>
      </c>
      <c r="BM118" s="140" t="s">
        <v>357</v>
      </c>
      <c r="BN118" s="19"/>
      <c r="BO118" s="19"/>
      <c r="BP118" s="19"/>
      <c r="BQ118" s="19"/>
      <c r="BR118" s="21"/>
    </row>
    <row r="119" spans="1:70" ht="25.5" customHeight="1" x14ac:dyDescent="0.3">
      <c r="A119" s="22"/>
      <c r="B119" s="61"/>
      <c r="C119" s="170" t="s">
        <v>288</v>
      </c>
      <c r="D119" s="170" t="s">
        <v>166</v>
      </c>
      <c r="E119" s="171" t="s">
        <v>1883</v>
      </c>
      <c r="F119" s="171" t="s">
        <v>1884</v>
      </c>
      <c r="G119" s="172" t="s">
        <v>281</v>
      </c>
      <c r="H119" s="173">
        <v>50</v>
      </c>
      <c r="I119" s="174"/>
      <c r="J119" s="175">
        <f>ROUND(I119*H119,2)</f>
        <v>0</v>
      </c>
      <c r="K119" s="194"/>
      <c r="L119" s="61"/>
      <c r="M119" s="177"/>
      <c r="N119" s="178" t="s">
        <v>44</v>
      </c>
      <c r="O119" s="19"/>
      <c r="P119" s="179">
        <f>O119*H119</f>
        <v>0</v>
      </c>
      <c r="Q119" s="179">
        <v>0</v>
      </c>
      <c r="R119" s="179">
        <f>Q119*H119</f>
        <v>0</v>
      </c>
      <c r="S119" s="179">
        <v>0</v>
      </c>
      <c r="T119" s="180">
        <f>S119*H119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40" t="s">
        <v>233</v>
      </c>
      <c r="AS119" s="19"/>
      <c r="AT119" s="140" t="s">
        <v>166</v>
      </c>
      <c r="AU119" s="140" t="s">
        <v>81</v>
      </c>
      <c r="AV119" s="19"/>
      <c r="AW119" s="19"/>
      <c r="AX119" s="19"/>
      <c r="AY119" s="140" t="s">
        <v>163</v>
      </c>
      <c r="AZ119" s="19"/>
      <c r="BA119" s="19"/>
      <c r="BB119" s="19"/>
      <c r="BC119" s="19"/>
      <c r="BD119" s="19"/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40" t="s">
        <v>81</v>
      </c>
      <c r="BK119" s="181">
        <f>ROUND(I119*H119,2)</f>
        <v>0</v>
      </c>
      <c r="BL119" s="140" t="s">
        <v>233</v>
      </c>
      <c r="BM119" s="140" t="s">
        <v>359</v>
      </c>
      <c r="BN119" s="19"/>
      <c r="BO119" s="19"/>
      <c r="BP119" s="19"/>
      <c r="BQ119" s="19"/>
      <c r="BR119" s="21"/>
    </row>
    <row r="120" spans="1:70" ht="25.5" customHeight="1" x14ac:dyDescent="0.3">
      <c r="A120" s="22"/>
      <c r="B120" s="61"/>
      <c r="C120" s="170" t="s">
        <v>289</v>
      </c>
      <c r="D120" s="170" t="s">
        <v>166</v>
      </c>
      <c r="E120" s="171" t="s">
        <v>1885</v>
      </c>
      <c r="F120" s="171" t="s">
        <v>1886</v>
      </c>
      <c r="G120" s="172" t="s">
        <v>281</v>
      </c>
      <c r="H120" s="173">
        <v>10</v>
      </c>
      <c r="I120" s="174"/>
      <c r="J120" s="175">
        <f>ROUND(I120*H120,2)</f>
        <v>0</v>
      </c>
      <c r="K120" s="194"/>
      <c r="L120" s="61"/>
      <c r="M120" s="177"/>
      <c r="N120" s="178" t="s">
        <v>44</v>
      </c>
      <c r="O120" s="19"/>
      <c r="P120" s="179">
        <f>O120*H120</f>
        <v>0</v>
      </c>
      <c r="Q120" s="179">
        <v>0</v>
      </c>
      <c r="R120" s="179">
        <f>Q120*H120</f>
        <v>0</v>
      </c>
      <c r="S120" s="179">
        <v>0</v>
      </c>
      <c r="T120" s="180">
        <f>S120*H120</f>
        <v>0</v>
      </c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40" t="s">
        <v>233</v>
      </c>
      <c r="AS120" s="19"/>
      <c r="AT120" s="140" t="s">
        <v>166</v>
      </c>
      <c r="AU120" s="140" t="s">
        <v>81</v>
      </c>
      <c r="AV120" s="19"/>
      <c r="AW120" s="19"/>
      <c r="AX120" s="19"/>
      <c r="AY120" s="140" t="s">
        <v>163</v>
      </c>
      <c r="AZ120" s="19"/>
      <c r="BA120" s="19"/>
      <c r="BB120" s="19"/>
      <c r="BC120" s="19"/>
      <c r="BD120" s="19"/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140" t="s">
        <v>81</v>
      </c>
      <c r="BK120" s="181">
        <f>ROUND(I120*H120,2)</f>
        <v>0</v>
      </c>
      <c r="BL120" s="140" t="s">
        <v>233</v>
      </c>
      <c r="BM120" s="140" t="s">
        <v>361</v>
      </c>
      <c r="BN120" s="19"/>
      <c r="BO120" s="19"/>
      <c r="BP120" s="19"/>
      <c r="BQ120" s="19"/>
      <c r="BR120" s="21"/>
    </row>
    <row r="121" spans="1:70" ht="37.35" customHeight="1" x14ac:dyDescent="0.35">
      <c r="A121" s="22"/>
      <c r="B121" s="26"/>
      <c r="C121" s="144"/>
      <c r="D121" s="182" t="s">
        <v>72</v>
      </c>
      <c r="E121" s="219" t="s">
        <v>1690</v>
      </c>
      <c r="F121" s="219" t="s">
        <v>1887</v>
      </c>
      <c r="G121" s="144"/>
      <c r="H121" s="144"/>
      <c r="I121" s="145"/>
      <c r="J121" s="242">
        <f>BK121</f>
        <v>0</v>
      </c>
      <c r="K121" s="184"/>
      <c r="L121" s="61"/>
      <c r="M121" s="185"/>
      <c r="N121" s="19"/>
      <c r="O121" s="19"/>
      <c r="P121" s="162">
        <f>SUM(P122:P137)</f>
        <v>0</v>
      </c>
      <c r="Q121" s="19"/>
      <c r="R121" s="162">
        <f>SUM(R122:R137)</f>
        <v>0</v>
      </c>
      <c r="S121" s="19"/>
      <c r="T121" s="163">
        <f>SUM(T122:T137)</f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59" t="s">
        <v>83</v>
      </c>
      <c r="AS121" s="19"/>
      <c r="AT121" s="164" t="s">
        <v>72</v>
      </c>
      <c r="AU121" s="164" t="s">
        <v>73</v>
      </c>
      <c r="AV121" s="19"/>
      <c r="AW121" s="19"/>
      <c r="AX121" s="19"/>
      <c r="AY121" s="159" t="s">
        <v>163</v>
      </c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65">
        <f>SUM(BK122:BK137)</f>
        <v>0</v>
      </c>
      <c r="BL121" s="19"/>
      <c r="BM121" s="19"/>
      <c r="BN121" s="19"/>
      <c r="BO121" s="19"/>
      <c r="BP121" s="19"/>
      <c r="BQ121" s="19"/>
      <c r="BR121" s="21"/>
    </row>
    <row r="122" spans="1:70" ht="25.5" customHeight="1" x14ac:dyDescent="0.3">
      <c r="A122" s="22"/>
      <c r="B122" s="61"/>
      <c r="C122" s="170" t="s">
        <v>293</v>
      </c>
      <c r="D122" s="170" t="s">
        <v>166</v>
      </c>
      <c r="E122" s="171" t="s">
        <v>1888</v>
      </c>
      <c r="F122" s="366" t="s">
        <v>2548</v>
      </c>
      <c r="G122" s="367" t="s">
        <v>1104</v>
      </c>
      <c r="H122" s="368">
        <v>1</v>
      </c>
      <c r="I122" s="369"/>
      <c r="J122" s="370">
        <f t="shared" ref="J122:J137" si="20">ROUND(I122*H122,2)</f>
        <v>0</v>
      </c>
      <c r="K122" s="194"/>
      <c r="L122" s="61"/>
      <c r="M122" s="177"/>
      <c r="N122" s="178" t="s">
        <v>44</v>
      </c>
      <c r="O122" s="19"/>
      <c r="P122" s="179">
        <f t="shared" ref="P122:P137" si="21">O122*H122</f>
        <v>0</v>
      </c>
      <c r="Q122" s="179">
        <v>0</v>
      </c>
      <c r="R122" s="179">
        <f t="shared" ref="R122:R137" si="22">Q122*H122</f>
        <v>0</v>
      </c>
      <c r="S122" s="179">
        <v>0</v>
      </c>
      <c r="T122" s="180">
        <f t="shared" ref="T122:T137" si="23">S122*H122</f>
        <v>0</v>
      </c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40" t="s">
        <v>233</v>
      </c>
      <c r="AS122" s="19"/>
      <c r="AT122" s="140" t="s">
        <v>166</v>
      </c>
      <c r="AU122" s="140" t="s">
        <v>81</v>
      </c>
      <c r="AV122" s="19"/>
      <c r="AW122" s="19"/>
      <c r="AX122" s="19"/>
      <c r="AY122" s="140" t="s">
        <v>163</v>
      </c>
      <c r="AZ122" s="19"/>
      <c r="BA122" s="19"/>
      <c r="BB122" s="19"/>
      <c r="BC122" s="19"/>
      <c r="BD122" s="19"/>
      <c r="BE122" s="181">
        <f t="shared" ref="BE122:BE137" si="24">IF(N122="základní",J122,0)</f>
        <v>0</v>
      </c>
      <c r="BF122" s="181">
        <f t="shared" ref="BF122:BF137" si="25">IF(N122="snížená",J122,0)</f>
        <v>0</v>
      </c>
      <c r="BG122" s="181">
        <f t="shared" ref="BG122:BG137" si="26">IF(N122="zákl. přenesená",J122,0)</f>
        <v>0</v>
      </c>
      <c r="BH122" s="181">
        <f t="shared" ref="BH122:BH137" si="27">IF(N122="sníž. přenesená",J122,0)</f>
        <v>0</v>
      </c>
      <c r="BI122" s="181">
        <f t="shared" ref="BI122:BI137" si="28">IF(N122="nulová",J122,0)</f>
        <v>0</v>
      </c>
      <c r="BJ122" s="140" t="s">
        <v>81</v>
      </c>
      <c r="BK122" s="181">
        <f t="shared" ref="BK122:BK137" si="29">ROUND(I122*H122,2)</f>
        <v>0</v>
      </c>
      <c r="BL122" s="140" t="s">
        <v>233</v>
      </c>
      <c r="BM122" s="140" t="s">
        <v>363</v>
      </c>
      <c r="BN122" s="19"/>
      <c r="BO122" s="19"/>
      <c r="BP122" s="19"/>
      <c r="BQ122" s="19"/>
      <c r="BR122" s="21"/>
    </row>
    <row r="123" spans="1:70" ht="16.5" customHeight="1" x14ac:dyDescent="0.3">
      <c r="A123" s="22"/>
      <c r="B123" s="61"/>
      <c r="C123" s="170" t="s">
        <v>296</v>
      </c>
      <c r="D123" s="170" t="s">
        <v>166</v>
      </c>
      <c r="E123" s="171" t="s">
        <v>1889</v>
      </c>
      <c r="F123" s="366" t="s">
        <v>2545</v>
      </c>
      <c r="G123" s="367" t="s">
        <v>1675</v>
      </c>
      <c r="H123" s="368">
        <v>1</v>
      </c>
      <c r="I123" s="369"/>
      <c r="J123" s="370">
        <f t="shared" si="20"/>
        <v>0</v>
      </c>
      <c r="K123" s="194"/>
      <c r="L123" s="61"/>
      <c r="M123" s="177"/>
      <c r="N123" s="178" t="s">
        <v>44</v>
      </c>
      <c r="O123" s="19"/>
      <c r="P123" s="179">
        <f t="shared" si="21"/>
        <v>0</v>
      </c>
      <c r="Q123" s="179">
        <v>0</v>
      </c>
      <c r="R123" s="179">
        <f t="shared" si="22"/>
        <v>0</v>
      </c>
      <c r="S123" s="179">
        <v>0</v>
      </c>
      <c r="T123" s="180">
        <f t="shared" si="23"/>
        <v>0</v>
      </c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40" t="s">
        <v>233</v>
      </c>
      <c r="AS123" s="19"/>
      <c r="AT123" s="140" t="s">
        <v>166</v>
      </c>
      <c r="AU123" s="140" t="s">
        <v>81</v>
      </c>
      <c r="AV123" s="19"/>
      <c r="AW123" s="19"/>
      <c r="AX123" s="19"/>
      <c r="AY123" s="140" t="s">
        <v>163</v>
      </c>
      <c r="AZ123" s="19"/>
      <c r="BA123" s="19"/>
      <c r="BB123" s="19"/>
      <c r="BC123" s="19"/>
      <c r="BD123" s="19"/>
      <c r="BE123" s="181">
        <f t="shared" si="24"/>
        <v>0</v>
      </c>
      <c r="BF123" s="181">
        <f t="shared" si="25"/>
        <v>0</v>
      </c>
      <c r="BG123" s="181">
        <f t="shared" si="26"/>
        <v>0</v>
      </c>
      <c r="BH123" s="181">
        <f t="shared" si="27"/>
        <v>0</v>
      </c>
      <c r="BI123" s="181">
        <f t="shared" si="28"/>
        <v>0</v>
      </c>
      <c r="BJ123" s="140" t="s">
        <v>81</v>
      </c>
      <c r="BK123" s="181">
        <f t="shared" si="29"/>
        <v>0</v>
      </c>
      <c r="BL123" s="140" t="s">
        <v>233</v>
      </c>
      <c r="BM123" s="140" t="s">
        <v>369</v>
      </c>
      <c r="BN123" s="19"/>
      <c r="BO123" s="19"/>
      <c r="BP123" s="19"/>
      <c r="BQ123" s="19"/>
      <c r="BR123" s="21"/>
    </row>
    <row r="124" spans="1:70" ht="16.5" customHeight="1" x14ac:dyDescent="0.3">
      <c r="A124" s="22"/>
      <c r="B124" s="61"/>
      <c r="C124" s="170" t="s">
        <v>297</v>
      </c>
      <c r="D124" s="170" t="s">
        <v>166</v>
      </c>
      <c r="E124" s="171" t="s">
        <v>1890</v>
      </c>
      <c r="F124" s="366" t="s">
        <v>2544</v>
      </c>
      <c r="G124" s="367" t="s">
        <v>1675</v>
      </c>
      <c r="H124" s="368">
        <v>1</v>
      </c>
      <c r="I124" s="369"/>
      <c r="J124" s="370">
        <f t="shared" si="20"/>
        <v>0</v>
      </c>
      <c r="K124" s="194"/>
      <c r="L124" s="61"/>
      <c r="M124" s="177"/>
      <c r="N124" s="178" t="s">
        <v>44</v>
      </c>
      <c r="O124" s="19"/>
      <c r="P124" s="179">
        <f t="shared" si="21"/>
        <v>0</v>
      </c>
      <c r="Q124" s="179">
        <v>0</v>
      </c>
      <c r="R124" s="179">
        <f t="shared" si="22"/>
        <v>0</v>
      </c>
      <c r="S124" s="179">
        <v>0</v>
      </c>
      <c r="T124" s="180">
        <f t="shared" si="23"/>
        <v>0</v>
      </c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40" t="s">
        <v>233</v>
      </c>
      <c r="AS124" s="19"/>
      <c r="AT124" s="140" t="s">
        <v>166</v>
      </c>
      <c r="AU124" s="140" t="s">
        <v>81</v>
      </c>
      <c r="AV124" s="19"/>
      <c r="AW124" s="19"/>
      <c r="AX124" s="19"/>
      <c r="AY124" s="140" t="s">
        <v>163</v>
      </c>
      <c r="AZ124" s="19"/>
      <c r="BA124" s="19"/>
      <c r="BB124" s="19"/>
      <c r="BC124" s="19"/>
      <c r="BD124" s="19"/>
      <c r="BE124" s="181">
        <f t="shared" si="24"/>
        <v>0</v>
      </c>
      <c r="BF124" s="181">
        <f t="shared" si="25"/>
        <v>0</v>
      </c>
      <c r="BG124" s="181">
        <f t="shared" si="26"/>
        <v>0</v>
      </c>
      <c r="BH124" s="181">
        <f t="shared" si="27"/>
        <v>0</v>
      </c>
      <c r="BI124" s="181">
        <f t="shared" si="28"/>
        <v>0</v>
      </c>
      <c r="BJ124" s="140" t="s">
        <v>81</v>
      </c>
      <c r="BK124" s="181">
        <f t="shared" si="29"/>
        <v>0</v>
      </c>
      <c r="BL124" s="140" t="s">
        <v>233</v>
      </c>
      <c r="BM124" s="140" t="s">
        <v>373</v>
      </c>
      <c r="BN124" s="19"/>
      <c r="BO124" s="19"/>
      <c r="BP124" s="19"/>
      <c r="BQ124" s="19"/>
      <c r="BR124" s="21"/>
    </row>
    <row r="125" spans="1:70" ht="16.5" customHeight="1" x14ac:dyDescent="0.3">
      <c r="A125" s="22"/>
      <c r="B125" s="61"/>
      <c r="C125" s="170" t="s">
        <v>299</v>
      </c>
      <c r="D125" s="170" t="s">
        <v>166</v>
      </c>
      <c r="E125" s="171" t="s">
        <v>1891</v>
      </c>
      <c r="F125" s="171" t="s">
        <v>1892</v>
      </c>
      <c r="G125" s="172" t="s">
        <v>1675</v>
      </c>
      <c r="H125" s="173">
        <v>1</v>
      </c>
      <c r="I125" s="174"/>
      <c r="J125" s="175">
        <f t="shared" si="20"/>
        <v>0</v>
      </c>
      <c r="K125" s="194"/>
      <c r="L125" s="61"/>
      <c r="M125" s="177"/>
      <c r="N125" s="178" t="s">
        <v>44</v>
      </c>
      <c r="O125" s="19"/>
      <c r="P125" s="179">
        <f t="shared" si="21"/>
        <v>0</v>
      </c>
      <c r="Q125" s="179">
        <v>0</v>
      </c>
      <c r="R125" s="179">
        <f t="shared" si="22"/>
        <v>0</v>
      </c>
      <c r="S125" s="179">
        <v>0</v>
      </c>
      <c r="T125" s="180">
        <f t="shared" si="23"/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233</v>
      </c>
      <c r="AS125" s="19"/>
      <c r="AT125" s="140" t="s">
        <v>166</v>
      </c>
      <c r="AU125" s="140" t="s">
        <v>81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 t="shared" si="24"/>
        <v>0</v>
      </c>
      <c r="BF125" s="181">
        <f t="shared" si="25"/>
        <v>0</v>
      </c>
      <c r="BG125" s="181">
        <f t="shared" si="26"/>
        <v>0</v>
      </c>
      <c r="BH125" s="181">
        <f t="shared" si="27"/>
        <v>0</v>
      </c>
      <c r="BI125" s="181">
        <f t="shared" si="28"/>
        <v>0</v>
      </c>
      <c r="BJ125" s="140" t="s">
        <v>81</v>
      </c>
      <c r="BK125" s="181">
        <f t="shared" si="29"/>
        <v>0</v>
      </c>
      <c r="BL125" s="140" t="s">
        <v>233</v>
      </c>
      <c r="BM125" s="140" t="s">
        <v>375</v>
      </c>
      <c r="BN125" s="19"/>
      <c r="BO125" s="19"/>
      <c r="BP125" s="19"/>
      <c r="BQ125" s="19"/>
      <c r="BR125" s="21"/>
    </row>
    <row r="126" spans="1:70" ht="16.5" customHeight="1" x14ac:dyDescent="0.3">
      <c r="A126" s="22"/>
      <c r="B126" s="61"/>
      <c r="C126" s="170" t="s">
        <v>303</v>
      </c>
      <c r="D126" s="170" t="s">
        <v>166</v>
      </c>
      <c r="E126" s="171" t="s">
        <v>1893</v>
      </c>
      <c r="F126" s="171" t="s">
        <v>1894</v>
      </c>
      <c r="G126" s="172" t="s">
        <v>1675</v>
      </c>
      <c r="H126" s="173">
        <v>1</v>
      </c>
      <c r="I126" s="174"/>
      <c r="J126" s="175">
        <f t="shared" si="20"/>
        <v>0</v>
      </c>
      <c r="K126" s="194"/>
      <c r="L126" s="61"/>
      <c r="M126" s="177"/>
      <c r="N126" s="178" t="s">
        <v>44</v>
      </c>
      <c r="O126" s="19"/>
      <c r="P126" s="179">
        <f t="shared" si="21"/>
        <v>0</v>
      </c>
      <c r="Q126" s="179">
        <v>0</v>
      </c>
      <c r="R126" s="179">
        <f t="shared" si="22"/>
        <v>0</v>
      </c>
      <c r="S126" s="179">
        <v>0</v>
      </c>
      <c r="T126" s="180">
        <f t="shared" si="23"/>
        <v>0</v>
      </c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40" t="s">
        <v>233</v>
      </c>
      <c r="AS126" s="19"/>
      <c r="AT126" s="140" t="s">
        <v>166</v>
      </c>
      <c r="AU126" s="140" t="s">
        <v>81</v>
      </c>
      <c r="AV126" s="19"/>
      <c r="AW126" s="19"/>
      <c r="AX126" s="19"/>
      <c r="AY126" s="140" t="s">
        <v>163</v>
      </c>
      <c r="AZ126" s="19"/>
      <c r="BA126" s="19"/>
      <c r="BB126" s="19"/>
      <c r="BC126" s="19"/>
      <c r="BD126" s="19"/>
      <c r="BE126" s="181">
        <f t="shared" si="24"/>
        <v>0</v>
      </c>
      <c r="BF126" s="181">
        <f t="shared" si="25"/>
        <v>0</v>
      </c>
      <c r="BG126" s="181">
        <f t="shared" si="26"/>
        <v>0</v>
      </c>
      <c r="BH126" s="181">
        <f t="shared" si="27"/>
        <v>0</v>
      </c>
      <c r="BI126" s="181">
        <f t="shared" si="28"/>
        <v>0</v>
      </c>
      <c r="BJ126" s="140" t="s">
        <v>81</v>
      </c>
      <c r="BK126" s="181">
        <f t="shared" si="29"/>
        <v>0</v>
      </c>
      <c r="BL126" s="140" t="s">
        <v>233</v>
      </c>
      <c r="BM126" s="140" t="s">
        <v>377</v>
      </c>
      <c r="BN126" s="19"/>
      <c r="BO126" s="19"/>
      <c r="BP126" s="19"/>
      <c r="BQ126" s="19"/>
      <c r="BR126" s="21"/>
    </row>
    <row r="127" spans="1:70" ht="16.5" customHeight="1" x14ac:dyDescent="0.3">
      <c r="A127" s="22"/>
      <c r="B127" s="61"/>
      <c r="C127" s="170" t="s">
        <v>325</v>
      </c>
      <c r="D127" s="170" t="s">
        <v>166</v>
      </c>
      <c r="E127" s="171" t="s">
        <v>1895</v>
      </c>
      <c r="F127" s="171" t="s">
        <v>1896</v>
      </c>
      <c r="G127" s="172" t="s">
        <v>1675</v>
      </c>
      <c r="H127" s="173">
        <v>1</v>
      </c>
      <c r="I127" s="174"/>
      <c r="J127" s="175">
        <f t="shared" si="20"/>
        <v>0</v>
      </c>
      <c r="K127" s="194"/>
      <c r="L127" s="61"/>
      <c r="M127" s="177"/>
      <c r="N127" s="178" t="s">
        <v>44</v>
      </c>
      <c r="O127" s="19"/>
      <c r="P127" s="179">
        <f t="shared" si="21"/>
        <v>0</v>
      </c>
      <c r="Q127" s="179">
        <v>0</v>
      </c>
      <c r="R127" s="179">
        <f t="shared" si="22"/>
        <v>0</v>
      </c>
      <c r="S127" s="179">
        <v>0</v>
      </c>
      <c r="T127" s="180">
        <f t="shared" si="23"/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233</v>
      </c>
      <c r="AS127" s="19"/>
      <c r="AT127" s="140" t="s">
        <v>166</v>
      </c>
      <c r="AU127" s="140" t="s">
        <v>81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 t="shared" si="24"/>
        <v>0</v>
      </c>
      <c r="BF127" s="181">
        <f t="shared" si="25"/>
        <v>0</v>
      </c>
      <c r="BG127" s="181">
        <f t="shared" si="26"/>
        <v>0</v>
      </c>
      <c r="BH127" s="181">
        <f t="shared" si="27"/>
        <v>0</v>
      </c>
      <c r="BI127" s="181">
        <f t="shared" si="28"/>
        <v>0</v>
      </c>
      <c r="BJ127" s="140" t="s">
        <v>81</v>
      </c>
      <c r="BK127" s="181">
        <f t="shared" si="29"/>
        <v>0</v>
      </c>
      <c r="BL127" s="140" t="s">
        <v>233</v>
      </c>
      <c r="BM127" s="140" t="s">
        <v>382</v>
      </c>
      <c r="BN127" s="19"/>
      <c r="BO127" s="19"/>
      <c r="BP127" s="19"/>
      <c r="BQ127" s="19"/>
      <c r="BR127" s="21"/>
    </row>
    <row r="128" spans="1:70" ht="16.5" customHeight="1" x14ac:dyDescent="0.3">
      <c r="A128" s="22"/>
      <c r="B128" s="61"/>
      <c r="C128" s="170" t="s">
        <v>326</v>
      </c>
      <c r="D128" s="170" t="s">
        <v>166</v>
      </c>
      <c r="E128" s="171" t="s">
        <v>1897</v>
      </c>
      <c r="F128" s="171" t="s">
        <v>1898</v>
      </c>
      <c r="G128" s="172" t="s">
        <v>1675</v>
      </c>
      <c r="H128" s="173">
        <v>1</v>
      </c>
      <c r="I128" s="174"/>
      <c r="J128" s="175">
        <f t="shared" si="20"/>
        <v>0</v>
      </c>
      <c r="K128" s="194"/>
      <c r="L128" s="61"/>
      <c r="M128" s="177"/>
      <c r="N128" s="178" t="s">
        <v>44</v>
      </c>
      <c r="O128" s="19"/>
      <c r="P128" s="179">
        <f t="shared" si="21"/>
        <v>0</v>
      </c>
      <c r="Q128" s="179">
        <v>0</v>
      </c>
      <c r="R128" s="179">
        <f t="shared" si="22"/>
        <v>0</v>
      </c>
      <c r="S128" s="179">
        <v>0</v>
      </c>
      <c r="T128" s="180">
        <f t="shared" si="23"/>
        <v>0</v>
      </c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40" t="s">
        <v>233</v>
      </c>
      <c r="AS128" s="19"/>
      <c r="AT128" s="140" t="s">
        <v>166</v>
      </c>
      <c r="AU128" s="140" t="s">
        <v>81</v>
      </c>
      <c r="AV128" s="19"/>
      <c r="AW128" s="19"/>
      <c r="AX128" s="19"/>
      <c r="AY128" s="140" t="s">
        <v>163</v>
      </c>
      <c r="AZ128" s="19"/>
      <c r="BA128" s="19"/>
      <c r="BB128" s="19"/>
      <c r="BC128" s="19"/>
      <c r="BD128" s="19"/>
      <c r="BE128" s="181">
        <f t="shared" si="24"/>
        <v>0</v>
      </c>
      <c r="BF128" s="181">
        <f t="shared" si="25"/>
        <v>0</v>
      </c>
      <c r="BG128" s="181">
        <f t="shared" si="26"/>
        <v>0</v>
      </c>
      <c r="BH128" s="181">
        <f t="shared" si="27"/>
        <v>0</v>
      </c>
      <c r="BI128" s="181">
        <f t="shared" si="28"/>
        <v>0</v>
      </c>
      <c r="BJ128" s="140" t="s">
        <v>81</v>
      </c>
      <c r="BK128" s="181">
        <f t="shared" si="29"/>
        <v>0</v>
      </c>
      <c r="BL128" s="140" t="s">
        <v>233</v>
      </c>
      <c r="BM128" s="140" t="s">
        <v>388</v>
      </c>
      <c r="BN128" s="19"/>
      <c r="BO128" s="19"/>
      <c r="BP128" s="19"/>
      <c r="BQ128" s="19"/>
      <c r="BR128" s="21"/>
    </row>
    <row r="129" spans="1:70" ht="16.5" customHeight="1" x14ac:dyDescent="0.3">
      <c r="A129" s="22"/>
      <c r="B129" s="61"/>
      <c r="C129" s="170" t="s">
        <v>329</v>
      </c>
      <c r="D129" s="170" t="s">
        <v>166</v>
      </c>
      <c r="E129" s="171" t="s">
        <v>1899</v>
      </c>
      <c r="F129" s="171" t="s">
        <v>1900</v>
      </c>
      <c r="G129" s="172" t="s">
        <v>1675</v>
      </c>
      <c r="H129" s="173">
        <v>1</v>
      </c>
      <c r="I129" s="174"/>
      <c r="J129" s="175">
        <f t="shared" si="20"/>
        <v>0</v>
      </c>
      <c r="K129" s="194"/>
      <c r="L129" s="61"/>
      <c r="M129" s="177"/>
      <c r="N129" s="178" t="s">
        <v>44</v>
      </c>
      <c r="O129" s="19"/>
      <c r="P129" s="179">
        <f t="shared" si="21"/>
        <v>0</v>
      </c>
      <c r="Q129" s="179">
        <v>0</v>
      </c>
      <c r="R129" s="179">
        <f t="shared" si="22"/>
        <v>0</v>
      </c>
      <c r="S129" s="179">
        <v>0</v>
      </c>
      <c r="T129" s="180">
        <f t="shared" si="23"/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40" t="s">
        <v>233</v>
      </c>
      <c r="AS129" s="19"/>
      <c r="AT129" s="140" t="s">
        <v>166</v>
      </c>
      <c r="AU129" s="140" t="s">
        <v>81</v>
      </c>
      <c r="AV129" s="19"/>
      <c r="AW129" s="19"/>
      <c r="AX129" s="19"/>
      <c r="AY129" s="140" t="s">
        <v>163</v>
      </c>
      <c r="AZ129" s="19"/>
      <c r="BA129" s="19"/>
      <c r="BB129" s="19"/>
      <c r="BC129" s="19"/>
      <c r="BD129" s="19"/>
      <c r="BE129" s="181">
        <f t="shared" si="24"/>
        <v>0</v>
      </c>
      <c r="BF129" s="181">
        <f t="shared" si="25"/>
        <v>0</v>
      </c>
      <c r="BG129" s="181">
        <f t="shared" si="26"/>
        <v>0</v>
      </c>
      <c r="BH129" s="181">
        <f t="shared" si="27"/>
        <v>0</v>
      </c>
      <c r="BI129" s="181">
        <f t="shared" si="28"/>
        <v>0</v>
      </c>
      <c r="BJ129" s="140" t="s">
        <v>81</v>
      </c>
      <c r="BK129" s="181">
        <f t="shared" si="29"/>
        <v>0</v>
      </c>
      <c r="BL129" s="140" t="s">
        <v>233</v>
      </c>
      <c r="BM129" s="140" t="s">
        <v>523</v>
      </c>
      <c r="BN129" s="19"/>
      <c r="BO129" s="19"/>
      <c r="BP129" s="19"/>
      <c r="BQ129" s="19"/>
      <c r="BR129" s="21"/>
    </row>
    <row r="130" spans="1:70" ht="16.5" customHeight="1" x14ac:dyDescent="0.3">
      <c r="A130" s="22"/>
      <c r="B130" s="61"/>
      <c r="C130" s="170" t="s">
        <v>332</v>
      </c>
      <c r="D130" s="170" t="s">
        <v>166</v>
      </c>
      <c r="E130" s="171" t="s">
        <v>1901</v>
      </c>
      <c r="F130" s="171" t="s">
        <v>1902</v>
      </c>
      <c r="G130" s="172" t="s">
        <v>1675</v>
      </c>
      <c r="H130" s="173">
        <v>1</v>
      </c>
      <c r="I130" s="174"/>
      <c r="J130" s="175">
        <f t="shared" si="20"/>
        <v>0</v>
      </c>
      <c r="K130" s="194"/>
      <c r="L130" s="61"/>
      <c r="M130" s="177"/>
      <c r="N130" s="178" t="s">
        <v>44</v>
      </c>
      <c r="O130" s="19"/>
      <c r="P130" s="179">
        <f t="shared" si="21"/>
        <v>0</v>
      </c>
      <c r="Q130" s="179">
        <v>0</v>
      </c>
      <c r="R130" s="179">
        <f t="shared" si="22"/>
        <v>0</v>
      </c>
      <c r="S130" s="179">
        <v>0</v>
      </c>
      <c r="T130" s="180">
        <f t="shared" si="23"/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40" t="s">
        <v>233</v>
      </c>
      <c r="AS130" s="19"/>
      <c r="AT130" s="140" t="s">
        <v>166</v>
      </c>
      <c r="AU130" s="140" t="s">
        <v>81</v>
      </c>
      <c r="AV130" s="19"/>
      <c r="AW130" s="19"/>
      <c r="AX130" s="19"/>
      <c r="AY130" s="140" t="s">
        <v>163</v>
      </c>
      <c r="AZ130" s="19"/>
      <c r="BA130" s="19"/>
      <c r="BB130" s="19"/>
      <c r="BC130" s="19"/>
      <c r="BD130" s="19"/>
      <c r="BE130" s="181">
        <f t="shared" si="24"/>
        <v>0</v>
      </c>
      <c r="BF130" s="181">
        <f t="shared" si="25"/>
        <v>0</v>
      </c>
      <c r="BG130" s="181">
        <f t="shared" si="26"/>
        <v>0</v>
      </c>
      <c r="BH130" s="181">
        <f t="shared" si="27"/>
        <v>0</v>
      </c>
      <c r="BI130" s="181">
        <f t="shared" si="28"/>
        <v>0</v>
      </c>
      <c r="BJ130" s="140" t="s">
        <v>81</v>
      </c>
      <c r="BK130" s="181">
        <f t="shared" si="29"/>
        <v>0</v>
      </c>
      <c r="BL130" s="140" t="s">
        <v>233</v>
      </c>
      <c r="BM130" s="140" t="s">
        <v>525</v>
      </c>
      <c r="BN130" s="19"/>
      <c r="BO130" s="19"/>
      <c r="BP130" s="19"/>
      <c r="BQ130" s="19"/>
      <c r="BR130" s="21"/>
    </row>
    <row r="131" spans="1:70" ht="16.5" customHeight="1" x14ac:dyDescent="0.3">
      <c r="A131" s="22"/>
      <c r="B131" s="61"/>
      <c r="C131" s="170" t="s">
        <v>333</v>
      </c>
      <c r="D131" s="170" t="s">
        <v>166</v>
      </c>
      <c r="E131" s="171" t="s">
        <v>1903</v>
      </c>
      <c r="F131" s="171" t="s">
        <v>1904</v>
      </c>
      <c r="G131" s="172" t="s">
        <v>1675</v>
      </c>
      <c r="H131" s="173">
        <v>3</v>
      </c>
      <c r="I131" s="174"/>
      <c r="J131" s="175">
        <f t="shared" si="20"/>
        <v>0</v>
      </c>
      <c r="K131" s="194"/>
      <c r="L131" s="61"/>
      <c r="M131" s="177"/>
      <c r="N131" s="178" t="s">
        <v>44</v>
      </c>
      <c r="O131" s="19"/>
      <c r="P131" s="179">
        <f t="shared" si="21"/>
        <v>0</v>
      </c>
      <c r="Q131" s="179">
        <v>0</v>
      </c>
      <c r="R131" s="179">
        <f t="shared" si="22"/>
        <v>0</v>
      </c>
      <c r="S131" s="179">
        <v>0</v>
      </c>
      <c r="T131" s="180">
        <f t="shared" si="23"/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40" t="s">
        <v>233</v>
      </c>
      <c r="AS131" s="19"/>
      <c r="AT131" s="140" t="s">
        <v>166</v>
      </c>
      <c r="AU131" s="140" t="s">
        <v>81</v>
      </c>
      <c r="AV131" s="19"/>
      <c r="AW131" s="19"/>
      <c r="AX131" s="19"/>
      <c r="AY131" s="140" t="s">
        <v>163</v>
      </c>
      <c r="AZ131" s="19"/>
      <c r="BA131" s="19"/>
      <c r="BB131" s="19"/>
      <c r="BC131" s="19"/>
      <c r="BD131" s="19"/>
      <c r="BE131" s="181">
        <f t="shared" si="24"/>
        <v>0</v>
      </c>
      <c r="BF131" s="181">
        <f t="shared" si="25"/>
        <v>0</v>
      </c>
      <c r="BG131" s="181">
        <f t="shared" si="26"/>
        <v>0</v>
      </c>
      <c r="BH131" s="181">
        <f t="shared" si="27"/>
        <v>0</v>
      </c>
      <c r="BI131" s="181">
        <f t="shared" si="28"/>
        <v>0</v>
      </c>
      <c r="BJ131" s="140" t="s">
        <v>81</v>
      </c>
      <c r="BK131" s="181">
        <f t="shared" si="29"/>
        <v>0</v>
      </c>
      <c r="BL131" s="140" t="s">
        <v>233</v>
      </c>
      <c r="BM131" s="140" t="s">
        <v>857</v>
      </c>
      <c r="BN131" s="19"/>
      <c r="BO131" s="19"/>
      <c r="BP131" s="19"/>
      <c r="BQ131" s="19"/>
      <c r="BR131" s="21"/>
    </row>
    <row r="132" spans="1:70" ht="16.5" customHeight="1" x14ac:dyDescent="0.3">
      <c r="A132" s="22"/>
      <c r="B132" s="61"/>
      <c r="C132" s="170" t="s">
        <v>334</v>
      </c>
      <c r="D132" s="170" t="s">
        <v>166</v>
      </c>
      <c r="E132" s="171" t="s">
        <v>1905</v>
      </c>
      <c r="F132" s="171" t="s">
        <v>1906</v>
      </c>
      <c r="G132" s="172" t="s">
        <v>1675</v>
      </c>
      <c r="H132" s="173">
        <v>1</v>
      </c>
      <c r="I132" s="174"/>
      <c r="J132" s="175">
        <f t="shared" si="20"/>
        <v>0</v>
      </c>
      <c r="K132" s="194"/>
      <c r="L132" s="61"/>
      <c r="M132" s="177"/>
      <c r="N132" s="178" t="s">
        <v>44</v>
      </c>
      <c r="O132" s="19"/>
      <c r="P132" s="179">
        <f t="shared" si="21"/>
        <v>0</v>
      </c>
      <c r="Q132" s="179">
        <v>0</v>
      </c>
      <c r="R132" s="179">
        <f t="shared" si="22"/>
        <v>0</v>
      </c>
      <c r="S132" s="179">
        <v>0</v>
      </c>
      <c r="T132" s="180">
        <f t="shared" si="23"/>
        <v>0</v>
      </c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40" t="s">
        <v>233</v>
      </c>
      <c r="AS132" s="19"/>
      <c r="AT132" s="140" t="s">
        <v>166</v>
      </c>
      <c r="AU132" s="140" t="s">
        <v>81</v>
      </c>
      <c r="AV132" s="19"/>
      <c r="AW132" s="19"/>
      <c r="AX132" s="19"/>
      <c r="AY132" s="140" t="s">
        <v>163</v>
      </c>
      <c r="AZ132" s="19"/>
      <c r="BA132" s="19"/>
      <c r="BB132" s="19"/>
      <c r="BC132" s="19"/>
      <c r="BD132" s="19"/>
      <c r="BE132" s="181">
        <f t="shared" si="24"/>
        <v>0</v>
      </c>
      <c r="BF132" s="181">
        <f t="shared" si="25"/>
        <v>0</v>
      </c>
      <c r="BG132" s="181">
        <f t="shared" si="26"/>
        <v>0</v>
      </c>
      <c r="BH132" s="181">
        <f t="shared" si="27"/>
        <v>0</v>
      </c>
      <c r="BI132" s="181">
        <f t="shared" si="28"/>
        <v>0</v>
      </c>
      <c r="BJ132" s="140" t="s">
        <v>81</v>
      </c>
      <c r="BK132" s="181">
        <f t="shared" si="29"/>
        <v>0</v>
      </c>
      <c r="BL132" s="140" t="s">
        <v>233</v>
      </c>
      <c r="BM132" s="140" t="s">
        <v>863</v>
      </c>
      <c r="BN132" s="19"/>
      <c r="BO132" s="19"/>
      <c r="BP132" s="19"/>
      <c r="BQ132" s="19"/>
      <c r="BR132" s="21"/>
    </row>
    <row r="133" spans="1:70" ht="16.5" customHeight="1" x14ac:dyDescent="0.3">
      <c r="A133" s="22"/>
      <c r="B133" s="61"/>
      <c r="C133" s="170" t="s">
        <v>323</v>
      </c>
      <c r="D133" s="170" t="s">
        <v>166</v>
      </c>
      <c r="E133" s="171" t="s">
        <v>1907</v>
      </c>
      <c r="F133" s="171" t="s">
        <v>1908</v>
      </c>
      <c r="G133" s="172" t="s">
        <v>1675</v>
      </c>
      <c r="H133" s="173">
        <v>1</v>
      </c>
      <c r="I133" s="174"/>
      <c r="J133" s="175">
        <f t="shared" si="20"/>
        <v>0</v>
      </c>
      <c r="K133" s="194"/>
      <c r="L133" s="61"/>
      <c r="M133" s="177"/>
      <c r="N133" s="178" t="s">
        <v>44</v>
      </c>
      <c r="O133" s="19"/>
      <c r="P133" s="179">
        <f t="shared" si="21"/>
        <v>0</v>
      </c>
      <c r="Q133" s="179">
        <v>0</v>
      </c>
      <c r="R133" s="179">
        <f t="shared" si="22"/>
        <v>0</v>
      </c>
      <c r="S133" s="179">
        <v>0</v>
      </c>
      <c r="T133" s="180">
        <f t="shared" si="23"/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233</v>
      </c>
      <c r="AS133" s="19"/>
      <c r="AT133" s="140" t="s">
        <v>166</v>
      </c>
      <c r="AU133" s="140" t="s">
        <v>81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 t="shared" si="24"/>
        <v>0</v>
      </c>
      <c r="BF133" s="181">
        <f t="shared" si="25"/>
        <v>0</v>
      </c>
      <c r="BG133" s="181">
        <f t="shared" si="26"/>
        <v>0</v>
      </c>
      <c r="BH133" s="181">
        <f t="shared" si="27"/>
        <v>0</v>
      </c>
      <c r="BI133" s="181">
        <f t="shared" si="28"/>
        <v>0</v>
      </c>
      <c r="BJ133" s="140" t="s">
        <v>81</v>
      </c>
      <c r="BK133" s="181">
        <f t="shared" si="29"/>
        <v>0</v>
      </c>
      <c r="BL133" s="140" t="s">
        <v>233</v>
      </c>
      <c r="BM133" s="140" t="s">
        <v>871</v>
      </c>
      <c r="BN133" s="19"/>
      <c r="BO133" s="19"/>
      <c r="BP133" s="19"/>
      <c r="BQ133" s="19"/>
      <c r="BR133" s="21"/>
    </row>
    <row r="134" spans="1:70" ht="16.5" customHeight="1" x14ac:dyDescent="0.3">
      <c r="A134" s="22"/>
      <c r="B134" s="61"/>
      <c r="C134" s="170" t="s">
        <v>337</v>
      </c>
      <c r="D134" s="170" t="s">
        <v>166</v>
      </c>
      <c r="E134" s="171" t="s">
        <v>1909</v>
      </c>
      <c r="F134" s="171" t="s">
        <v>1910</v>
      </c>
      <c r="G134" s="172" t="s">
        <v>1675</v>
      </c>
      <c r="H134" s="173">
        <v>1</v>
      </c>
      <c r="I134" s="174"/>
      <c r="J134" s="175">
        <f t="shared" si="20"/>
        <v>0</v>
      </c>
      <c r="K134" s="194"/>
      <c r="L134" s="61"/>
      <c r="M134" s="177"/>
      <c r="N134" s="178" t="s">
        <v>44</v>
      </c>
      <c r="O134" s="19"/>
      <c r="P134" s="179">
        <f t="shared" si="21"/>
        <v>0</v>
      </c>
      <c r="Q134" s="179">
        <v>0</v>
      </c>
      <c r="R134" s="179">
        <f t="shared" si="22"/>
        <v>0</v>
      </c>
      <c r="S134" s="179">
        <v>0</v>
      </c>
      <c r="T134" s="180">
        <f t="shared" si="23"/>
        <v>0</v>
      </c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40" t="s">
        <v>233</v>
      </c>
      <c r="AS134" s="19"/>
      <c r="AT134" s="140" t="s">
        <v>166</v>
      </c>
      <c r="AU134" s="140" t="s">
        <v>81</v>
      </c>
      <c r="AV134" s="19"/>
      <c r="AW134" s="19"/>
      <c r="AX134" s="19"/>
      <c r="AY134" s="140" t="s">
        <v>163</v>
      </c>
      <c r="AZ134" s="19"/>
      <c r="BA134" s="19"/>
      <c r="BB134" s="19"/>
      <c r="BC134" s="19"/>
      <c r="BD134" s="19"/>
      <c r="BE134" s="181">
        <f t="shared" si="24"/>
        <v>0</v>
      </c>
      <c r="BF134" s="181">
        <f t="shared" si="25"/>
        <v>0</v>
      </c>
      <c r="BG134" s="181">
        <f t="shared" si="26"/>
        <v>0</v>
      </c>
      <c r="BH134" s="181">
        <f t="shared" si="27"/>
        <v>0</v>
      </c>
      <c r="BI134" s="181">
        <f t="shared" si="28"/>
        <v>0</v>
      </c>
      <c r="BJ134" s="140" t="s">
        <v>81</v>
      </c>
      <c r="BK134" s="181">
        <f t="shared" si="29"/>
        <v>0</v>
      </c>
      <c r="BL134" s="140" t="s">
        <v>233</v>
      </c>
      <c r="BM134" s="140" t="s">
        <v>879</v>
      </c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70" t="s">
        <v>340</v>
      </c>
      <c r="D135" s="170" t="s">
        <v>166</v>
      </c>
      <c r="E135" s="171" t="s">
        <v>1911</v>
      </c>
      <c r="F135" s="171" t="s">
        <v>1912</v>
      </c>
      <c r="G135" s="172" t="s">
        <v>1675</v>
      </c>
      <c r="H135" s="173">
        <v>1</v>
      </c>
      <c r="I135" s="174"/>
      <c r="J135" s="175">
        <f t="shared" si="20"/>
        <v>0</v>
      </c>
      <c r="K135" s="194"/>
      <c r="L135" s="61"/>
      <c r="M135" s="177"/>
      <c r="N135" s="178" t="s">
        <v>44</v>
      </c>
      <c r="O135" s="19"/>
      <c r="P135" s="179">
        <f t="shared" si="21"/>
        <v>0</v>
      </c>
      <c r="Q135" s="179">
        <v>0</v>
      </c>
      <c r="R135" s="179">
        <f t="shared" si="22"/>
        <v>0</v>
      </c>
      <c r="S135" s="179">
        <v>0</v>
      </c>
      <c r="T135" s="180">
        <f t="shared" si="23"/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233</v>
      </c>
      <c r="AS135" s="19"/>
      <c r="AT135" s="140" t="s">
        <v>166</v>
      </c>
      <c r="AU135" s="140" t="s">
        <v>81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 t="shared" si="24"/>
        <v>0</v>
      </c>
      <c r="BF135" s="181">
        <f t="shared" si="25"/>
        <v>0</v>
      </c>
      <c r="BG135" s="181">
        <f t="shared" si="26"/>
        <v>0</v>
      </c>
      <c r="BH135" s="181">
        <f t="shared" si="27"/>
        <v>0</v>
      </c>
      <c r="BI135" s="181">
        <f t="shared" si="28"/>
        <v>0</v>
      </c>
      <c r="BJ135" s="140" t="s">
        <v>81</v>
      </c>
      <c r="BK135" s="181">
        <f t="shared" si="29"/>
        <v>0</v>
      </c>
      <c r="BL135" s="140" t="s">
        <v>233</v>
      </c>
      <c r="BM135" s="140" t="s">
        <v>888</v>
      </c>
      <c r="BN135" s="19"/>
      <c r="BO135" s="19"/>
      <c r="BP135" s="19"/>
      <c r="BQ135" s="19"/>
      <c r="BR135" s="21"/>
    </row>
    <row r="136" spans="1:70" ht="16.5" customHeight="1" x14ac:dyDescent="0.3">
      <c r="A136" s="22"/>
      <c r="B136" s="61"/>
      <c r="C136" s="170" t="s">
        <v>343</v>
      </c>
      <c r="D136" s="170" t="s">
        <v>166</v>
      </c>
      <c r="E136" s="171" t="s">
        <v>1913</v>
      </c>
      <c r="F136" s="171" t="s">
        <v>1914</v>
      </c>
      <c r="G136" s="172" t="s">
        <v>1675</v>
      </c>
      <c r="H136" s="173">
        <v>1</v>
      </c>
      <c r="I136" s="174"/>
      <c r="J136" s="175">
        <f t="shared" si="20"/>
        <v>0</v>
      </c>
      <c r="K136" s="194"/>
      <c r="L136" s="61"/>
      <c r="M136" s="177"/>
      <c r="N136" s="178" t="s">
        <v>44</v>
      </c>
      <c r="O136" s="19"/>
      <c r="P136" s="179">
        <f t="shared" si="21"/>
        <v>0</v>
      </c>
      <c r="Q136" s="179">
        <v>0</v>
      </c>
      <c r="R136" s="179">
        <f t="shared" si="22"/>
        <v>0</v>
      </c>
      <c r="S136" s="179">
        <v>0</v>
      </c>
      <c r="T136" s="180">
        <f t="shared" si="23"/>
        <v>0</v>
      </c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40" t="s">
        <v>233</v>
      </c>
      <c r="AS136" s="19"/>
      <c r="AT136" s="140" t="s">
        <v>166</v>
      </c>
      <c r="AU136" s="140" t="s">
        <v>81</v>
      </c>
      <c r="AV136" s="19"/>
      <c r="AW136" s="19"/>
      <c r="AX136" s="19"/>
      <c r="AY136" s="140" t="s">
        <v>163</v>
      </c>
      <c r="AZ136" s="19"/>
      <c r="BA136" s="19"/>
      <c r="BB136" s="19"/>
      <c r="BC136" s="19"/>
      <c r="BD136" s="19"/>
      <c r="BE136" s="181">
        <f t="shared" si="24"/>
        <v>0</v>
      </c>
      <c r="BF136" s="181">
        <f t="shared" si="25"/>
        <v>0</v>
      </c>
      <c r="BG136" s="181">
        <f t="shared" si="26"/>
        <v>0</v>
      </c>
      <c r="BH136" s="181">
        <f t="shared" si="27"/>
        <v>0</v>
      </c>
      <c r="BI136" s="181">
        <f t="shared" si="28"/>
        <v>0</v>
      </c>
      <c r="BJ136" s="140" t="s">
        <v>81</v>
      </c>
      <c r="BK136" s="181">
        <f t="shared" si="29"/>
        <v>0</v>
      </c>
      <c r="BL136" s="140" t="s">
        <v>233</v>
      </c>
      <c r="BM136" s="140" t="s">
        <v>899</v>
      </c>
      <c r="BN136" s="19"/>
      <c r="BO136" s="19"/>
      <c r="BP136" s="19"/>
      <c r="BQ136" s="19"/>
      <c r="BR136" s="21"/>
    </row>
    <row r="137" spans="1:70" ht="16.5" customHeight="1" x14ac:dyDescent="0.3">
      <c r="A137" s="22"/>
      <c r="B137" s="61"/>
      <c r="C137" s="170" t="s">
        <v>345</v>
      </c>
      <c r="D137" s="170" t="s">
        <v>166</v>
      </c>
      <c r="E137" s="171" t="s">
        <v>1915</v>
      </c>
      <c r="F137" s="171" t="s">
        <v>1916</v>
      </c>
      <c r="G137" s="172" t="s">
        <v>1675</v>
      </c>
      <c r="H137" s="173">
        <v>1</v>
      </c>
      <c r="I137" s="174"/>
      <c r="J137" s="175">
        <f t="shared" si="20"/>
        <v>0</v>
      </c>
      <c r="K137" s="194"/>
      <c r="L137" s="61"/>
      <c r="M137" s="177"/>
      <c r="N137" s="178" t="s">
        <v>44</v>
      </c>
      <c r="O137" s="19"/>
      <c r="P137" s="179">
        <f t="shared" si="21"/>
        <v>0</v>
      </c>
      <c r="Q137" s="179">
        <v>0</v>
      </c>
      <c r="R137" s="179">
        <f t="shared" si="22"/>
        <v>0</v>
      </c>
      <c r="S137" s="179">
        <v>0</v>
      </c>
      <c r="T137" s="180">
        <f t="shared" si="23"/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233</v>
      </c>
      <c r="AS137" s="19"/>
      <c r="AT137" s="140" t="s">
        <v>166</v>
      </c>
      <c r="AU137" s="140" t="s">
        <v>81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 t="shared" si="24"/>
        <v>0</v>
      </c>
      <c r="BF137" s="181">
        <f t="shared" si="25"/>
        <v>0</v>
      </c>
      <c r="BG137" s="181">
        <f t="shared" si="26"/>
        <v>0</v>
      </c>
      <c r="BH137" s="181">
        <f t="shared" si="27"/>
        <v>0</v>
      </c>
      <c r="BI137" s="181">
        <f t="shared" si="28"/>
        <v>0</v>
      </c>
      <c r="BJ137" s="140" t="s">
        <v>81</v>
      </c>
      <c r="BK137" s="181">
        <f t="shared" si="29"/>
        <v>0</v>
      </c>
      <c r="BL137" s="140" t="s">
        <v>233</v>
      </c>
      <c r="BM137" s="140" t="s">
        <v>912</v>
      </c>
      <c r="BN137" s="19"/>
      <c r="BO137" s="19"/>
      <c r="BP137" s="19"/>
      <c r="BQ137" s="19"/>
      <c r="BR137" s="21"/>
    </row>
    <row r="138" spans="1:70" ht="37.35" customHeight="1" x14ac:dyDescent="0.35">
      <c r="A138" s="22"/>
      <c r="B138" s="26"/>
      <c r="C138" s="144"/>
      <c r="D138" s="182" t="s">
        <v>72</v>
      </c>
      <c r="E138" s="219" t="s">
        <v>1694</v>
      </c>
      <c r="F138" s="219" t="s">
        <v>1917</v>
      </c>
      <c r="G138" s="144"/>
      <c r="H138" s="144"/>
      <c r="I138" s="145"/>
      <c r="J138" s="242">
        <f>BK138</f>
        <v>0</v>
      </c>
      <c r="K138" s="184"/>
      <c r="L138" s="61"/>
      <c r="M138" s="185"/>
      <c r="N138" s="19"/>
      <c r="O138" s="19"/>
      <c r="P138" s="162">
        <f>SUM(P139:P153)</f>
        <v>0</v>
      </c>
      <c r="Q138" s="19"/>
      <c r="R138" s="162">
        <f>SUM(R139:R153)</f>
        <v>0</v>
      </c>
      <c r="S138" s="19"/>
      <c r="T138" s="163">
        <f>SUM(T139:T153)</f>
        <v>0</v>
      </c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59" t="s">
        <v>83</v>
      </c>
      <c r="AS138" s="19"/>
      <c r="AT138" s="164" t="s">
        <v>72</v>
      </c>
      <c r="AU138" s="164" t="s">
        <v>73</v>
      </c>
      <c r="AV138" s="19"/>
      <c r="AW138" s="19"/>
      <c r="AX138" s="19"/>
      <c r="AY138" s="159" t="s">
        <v>163</v>
      </c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65">
        <f>SUM(BK139:BK153)</f>
        <v>0</v>
      </c>
      <c r="BL138" s="19"/>
      <c r="BM138" s="19"/>
      <c r="BN138" s="19"/>
      <c r="BO138" s="19"/>
      <c r="BP138" s="19"/>
      <c r="BQ138" s="19"/>
      <c r="BR138" s="21"/>
    </row>
    <row r="139" spans="1:70" ht="16.5" customHeight="1" x14ac:dyDescent="0.3">
      <c r="A139" s="22"/>
      <c r="B139" s="61"/>
      <c r="C139" s="170" t="s">
        <v>348</v>
      </c>
      <c r="D139" s="170" t="s">
        <v>166</v>
      </c>
      <c r="E139" s="171" t="s">
        <v>1918</v>
      </c>
      <c r="F139" s="171" t="s">
        <v>1919</v>
      </c>
      <c r="G139" s="172" t="s">
        <v>1675</v>
      </c>
      <c r="H139" s="173">
        <v>11</v>
      </c>
      <c r="I139" s="174"/>
      <c r="J139" s="175">
        <f t="shared" ref="J139:J153" si="30">ROUND(I139*H139,2)</f>
        <v>0</v>
      </c>
      <c r="K139" s="194"/>
      <c r="L139" s="61"/>
      <c r="M139" s="177"/>
      <c r="N139" s="178" t="s">
        <v>44</v>
      </c>
      <c r="O139" s="19"/>
      <c r="P139" s="179">
        <f t="shared" ref="P139:P153" si="31">O139*H139</f>
        <v>0</v>
      </c>
      <c r="Q139" s="179">
        <v>0</v>
      </c>
      <c r="R139" s="179">
        <f t="shared" ref="R139:R153" si="32">Q139*H139</f>
        <v>0</v>
      </c>
      <c r="S139" s="179">
        <v>0</v>
      </c>
      <c r="T139" s="180">
        <f t="shared" ref="T139:T153" si="33">S139*H139</f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40" t="s">
        <v>233</v>
      </c>
      <c r="AS139" s="19"/>
      <c r="AT139" s="140" t="s">
        <v>166</v>
      </c>
      <c r="AU139" s="140" t="s">
        <v>81</v>
      </c>
      <c r="AV139" s="19"/>
      <c r="AW139" s="19"/>
      <c r="AX139" s="19"/>
      <c r="AY139" s="140" t="s">
        <v>163</v>
      </c>
      <c r="AZ139" s="19"/>
      <c r="BA139" s="19"/>
      <c r="BB139" s="19"/>
      <c r="BC139" s="19"/>
      <c r="BD139" s="19"/>
      <c r="BE139" s="181">
        <f t="shared" ref="BE139:BE153" si="34">IF(N139="základní",J139,0)</f>
        <v>0</v>
      </c>
      <c r="BF139" s="181">
        <f t="shared" ref="BF139:BF153" si="35">IF(N139="snížená",J139,0)</f>
        <v>0</v>
      </c>
      <c r="BG139" s="181">
        <f t="shared" ref="BG139:BG153" si="36">IF(N139="zákl. přenesená",J139,0)</f>
        <v>0</v>
      </c>
      <c r="BH139" s="181">
        <f t="shared" ref="BH139:BH153" si="37">IF(N139="sníž. přenesená",J139,0)</f>
        <v>0</v>
      </c>
      <c r="BI139" s="181">
        <f t="shared" ref="BI139:BI153" si="38">IF(N139="nulová",J139,0)</f>
        <v>0</v>
      </c>
      <c r="BJ139" s="140" t="s">
        <v>81</v>
      </c>
      <c r="BK139" s="181">
        <f t="shared" ref="BK139:BK153" si="39">ROUND(I139*H139,2)</f>
        <v>0</v>
      </c>
      <c r="BL139" s="140" t="s">
        <v>233</v>
      </c>
      <c r="BM139" s="140" t="s">
        <v>922</v>
      </c>
      <c r="BN139" s="19"/>
      <c r="BO139" s="19"/>
      <c r="BP139" s="19"/>
      <c r="BQ139" s="19"/>
      <c r="BR139" s="21"/>
    </row>
    <row r="140" spans="1:70" ht="16.5" customHeight="1" x14ac:dyDescent="0.3">
      <c r="A140" s="22"/>
      <c r="B140" s="61"/>
      <c r="C140" s="170" t="s">
        <v>353</v>
      </c>
      <c r="D140" s="170" t="s">
        <v>166</v>
      </c>
      <c r="E140" s="171" t="s">
        <v>1920</v>
      </c>
      <c r="F140" s="171" t="s">
        <v>1921</v>
      </c>
      <c r="G140" s="172" t="s">
        <v>1675</v>
      </c>
      <c r="H140" s="173">
        <v>3</v>
      </c>
      <c r="I140" s="174"/>
      <c r="J140" s="175">
        <f t="shared" si="30"/>
        <v>0</v>
      </c>
      <c r="K140" s="194"/>
      <c r="L140" s="61"/>
      <c r="M140" s="177"/>
      <c r="N140" s="178" t="s">
        <v>44</v>
      </c>
      <c r="O140" s="19"/>
      <c r="P140" s="179">
        <f t="shared" si="31"/>
        <v>0</v>
      </c>
      <c r="Q140" s="179">
        <v>0</v>
      </c>
      <c r="R140" s="179">
        <f t="shared" si="32"/>
        <v>0</v>
      </c>
      <c r="S140" s="179">
        <v>0</v>
      </c>
      <c r="T140" s="180">
        <f t="shared" si="33"/>
        <v>0</v>
      </c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40" t="s">
        <v>233</v>
      </c>
      <c r="AS140" s="19"/>
      <c r="AT140" s="140" t="s">
        <v>166</v>
      </c>
      <c r="AU140" s="140" t="s">
        <v>81</v>
      </c>
      <c r="AV140" s="19"/>
      <c r="AW140" s="19"/>
      <c r="AX140" s="19"/>
      <c r="AY140" s="140" t="s">
        <v>163</v>
      </c>
      <c r="AZ140" s="19"/>
      <c r="BA140" s="19"/>
      <c r="BB140" s="19"/>
      <c r="BC140" s="19"/>
      <c r="BD140" s="19"/>
      <c r="BE140" s="181">
        <f t="shared" si="34"/>
        <v>0</v>
      </c>
      <c r="BF140" s="181">
        <f t="shared" si="35"/>
        <v>0</v>
      </c>
      <c r="BG140" s="181">
        <f t="shared" si="36"/>
        <v>0</v>
      </c>
      <c r="BH140" s="181">
        <f t="shared" si="37"/>
        <v>0</v>
      </c>
      <c r="BI140" s="181">
        <f t="shared" si="38"/>
        <v>0</v>
      </c>
      <c r="BJ140" s="140" t="s">
        <v>81</v>
      </c>
      <c r="BK140" s="181">
        <f t="shared" si="39"/>
        <v>0</v>
      </c>
      <c r="BL140" s="140" t="s">
        <v>233</v>
      </c>
      <c r="BM140" s="140" t="s">
        <v>929</v>
      </c>
      <c r="BN140" s="19"/>
      <c r="BO140" s="19"/>
      <c r="BP140" s="19"/>
      <c r="BQ140" s="19"/>
      <c r="BR140" s="21"/>
    </row>
    <row r="141" spans="1:70" ht="16.5" customHeight="1" x14ac:dyDescent="0.3">
      <c r="A141" s="22"/>
      <c r="B141" s="61"/>
      <c r="C141" s="170" t="s">
        <v>354</v>
      </c>
      <c r="D141" s="170" t="s">
        <v>166</v>
      </c>
      <c r="E141" s="171" t="s">
        <v>1922</v>
      </c>
      <c r="F141" s="171" t="s">
        <v>1923</v>
      </c>
      <c r="G141" s="172" t="s">
        <v>1675</v>
      </c>
      <c r="H141" s="173">
        <v>9</v>
      </c>
      <c r="I141" s="174"/>
      <c r="J141" s="175">
        <f t="shared" si="30"/>
        <v>0</v>
      </c>
      <c r="K141" s="194"/>
      <c r="L141" s="61"/>
      <c r="M141" s="177"/>
      <c r="N141" s="178" t="s">
        <v>44</v>
      </c>
      <c r="O141" s="19"/>
      <c r="P141" s="179">
        <f t="shared" si="31"/>
        <v>0</v>
      </c>
      <c r="Q141" s="179">
        <v>0</v>
      </c>
      <c r="R141" s="179">
        <f t="shared" si="32"/>
        <v>0</v>
      </c>
      <c r="S141" s="179">
        <v>0</v>
      </c>
      <c r="T141" s="180">
        <f t="shared" si="33"/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40" t="s">
        <v>233</v>
      </c>
      <c r="AS141" s="19"/>
      <c r="AT141" s="140" t="s">
        <v>166</v>
      </c>
      <c r="AU141" s="140" t="s">
        <v>81</v>
      </c>
      <c r="AV141" s="19"/>
      <c r="AW141" s="19"/>
      <c r="AX141" s="19"/>
      <c r="AY141" s="140" t="s">
        <v>163</v>
      </c>
      <c r="AZ141" s="19"/>
      <c r="BA141" s="19"/>
      <c r="BB141" s="19"/>
      <c r="BC141" s="19"/>
      <c r="BD141" s="19"/>
      <c r="BE141" s="181">
        <f t="shared" si="34"/>
        <v>0</v>
      </c>
      <c r="BF141" s="181">
        <f t="shared" si="35"/>
        <v>0</v>
      </c>
      <c r="BG141" s="181">
        <f t="shared" si="36"/>
        <v>0</v>
      </c>
      <c r="BH141" s="181">
        <f t="shared" si="37"/>
        <v>0</v>
      </c>
      <c r="BI141" s="181">
        <f t="shared" si="38"/>
        <v>0</v>
      </c>
      <c r="BJ141" s="140" t="s">
        <v>81</v>
      </c>
      <c r="BK141" s="181">
        <f t="shared" si="39"/>
        <v>0</v>
      </c>
      <c r="BL141" s="140" t="s">
        <v>233</v>
      </c>
      <c r="BM141" s="140" t="s">
        <v>939</v>
      </c>
      <c r="BN141" s="19"/>
      <c r="BO141" s="19"/>
      <c r="BP141" s="19"/>
      <c r="BQ141" s="19"/>
      <c r="BR141" s="21"/>
    </row>
    <row r="142" spans="1:70" ht="16.5" customHeight="1" x14ac:dyDescent="0.3">
      <c r="A142" s="22"/>
      <c r="B142" s="61"/>
      <c r="C142" s="170" t="s">
        <v>355</v>
      </c>
      <c r="D142" s="170" t="s">
        <v>166</v>
      </c>
      <c r="E142" s="171" t="s">
        <v>1924</v>
      </c>
      <c r="F142" s="171" t="s">
        <v>1925</v>
      </c>
      <c r="G142" s="172" t="s">
        <v>1675</v>
      </c>
      <c r="H142" s="173">
        <v>6</v>
      </c>
      <c r="I142" s="174"/>
      <c r="J142" s="175">
        <f t="shared" si="30"/>
        <v>0</v>
      </c>
      <c r="K142" s="194"/>
      <c r="L142" s="61"/>
      <c r="M142" s="177"/>
      <c r="N142" s="178" t="s">
        <v>44</v>
      </c>
      <c r="O142" s="19"/>
      <c r="P142" s="179">
        <f t="shared" si="31"/>
        <v>0</v>
      </c>
      <c r="Q142" s="179">
        <v>0</v>
      </c>
      <c r="R142" s="179">
        <f t="shared" si="32"/>
        <v>0</v>
      </c>
      <c r="S142" s="179">
        <v>0</v>
      </c>
      <c r="T142" s="180">
        <f t="shared" si="33"/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40" t="s">
        <v>233</v>
      </c>
      <c r="AS142" s="19"/>
      <c r="AT142" s="140" t="s">
        <v>166</v>
      </c>
      <c r="AU142" s="140" t="s">
        <v>81</v>
      </c>
      <c r="AV142" s="19"/>
      <c r="AW142" s="19"/>
      <c r="AX142" s="19"/>
      <c r="AY142" s="140" t="s">
        <v>163</v>
      </c>
      <c r="AZ142" s="19"/>
      <c r="BA142" s="19"/>
      <c r="BB142" s="19"/>
      <c r="BC142" s="19"/>
      <c r="BD142" s="19"/>
      <c r="BE142" s="181">
        <f t="shared" si="34"/>
        <v>0</v>
      </c>
      <c r="BF142" s="181">
        <f t="shared" si="35"/>
        <v>0</v>
      </c>
      <c r="BG142" s="181">
        <f t="shared" si="36"/>
        <v>0</v>
      </c>
      <c r="BH142" s="181">
        <f t="shared" si="37"/>
        <v>0</v>
      </c>
      <c r="BI142" s="181">
        <f t="shared" si="38"/>
        <v>0</v>
      </c>
      <c r="BJ142" s="140" t="s">
        <v>81</v>
      </c>
      <c r="BK142" s="181">
        <f t="shared" si="39"/>
        <v>0</v>
      </c>
      <c r="BL142" s="140" t="s">
        <v>233</v>
      </c>
      <c r="BM142" s="140" t="s">
        <v>950</v>
      </c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70" t="s">
        <v>356</v>
      </c>
      <c r="D143" s="170" t="s">
        <v>166</v>
      </c>
      <c r="E143" s="171" t="s">
        <v>1926</v>
      </c>
      <c r="F143" s="171" t="s">
        <v>1927</v>
      </c>
      <c r="G143" s="172" t="s">
        <v>1675</v>
      </c>
      <c r="H143" s="173">
        <v>3</v>
      </c>
      <c r="I143" s="174"/>
      <c r="J143" s="175">
        <f t="shared" si="30"/>
        <v>0</v>
      </c>
      <c r="K143" s="194"/>
      <c r="L143" s="61"/>
      <c r="M143" s="177"/>
      <c r="N143" s="178" t="s">
        <v>44</v>
      </c>
      <c r="O143" s="19"/>
      <c r="P143" s="179">
        <f t="shared" si="31"/>
        <v>0</v>
      </c>
      <c r="Q143" s="179">
        <v>0</v>
      </c>
      <c r="R143" s="179">
        <f t="shared" si="32"/>
        <v>0</v>
      </c>
      <c r="S143" s="179">
        <v>0</v>
      </c>
      <c r="T143" s="180">
        <f t="shared" si="33"/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233</v>
      </c>
      <c r="AS143" s="19"/>
      <c r="AT143" s="140" t="s">
        <v>166</v>
      </c>
      <c r="AU143" s="140" t="s">
        <v>81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 t="shared" si="34"/>
        <v>0</v>
      </c>
      <c r="BF143" s="181">
        <f t="shared" si="35"/>
        <v>0</v>
      </c>
      <c r="BG143" s="181">
        <f t="shared" si="36"/>
        <v>0</v>
      </c>
      <c r="BH143" s="181">
        <f t="shared" si="37"/>
        <v>0</v>
      </c>
      <c r="BI143" s="181">
        <f t="shared" si="38"/>
        <v>0</v>
      </c>
      <c r="BJ143" s="140" t="s">
        <v>81</v>
      </c>
      <c r="BK143" s="181">
        <f t="shared" si="39"/>
        <v>0</v>
      </c>
      <c r="BL143" s="140" t="s">
        <v>233</v>
      </c>
      <c r="BM143" s="140" t="s">
        <v>401</v>
      </c>
      <c r="BN143" s="19"/>
      <c r="BO143" s="19"/>
      <c r="BP143" s="19"/>
      <c r="BQ143" s="19"/>
      <c r="BR143" s="21"/>
    </row>
    <row r="144" spans="1:70" ht="16.5" customHeight="1" x14ac:dyDescent="0.3">
      <c r="A144" s="22"/>
      <c r="B144" s="61"/>
      <c r="C144" s="170" t="s">
        <v>357</v>
      </c>
      <c r="D144" s="170" t="s">
        <v>166</v>
      </c>
      <c r="E144" s="171" t="s">
        <v>1928</v>
      </c>
      <c r="F144" s="171" t="s">
        <v>1929</v>
      </c>
      <c r="G144" s="172" t="s">
        <v>1675</v>
      </c>
      <c r="H144" s="173">
        <v>1</v>
      </c>
      <c r="I144" s="174"/>
      <c r="J144" s="175">
        <f t="shared" si="30"/>
        <v>0</v>
      </c>
      <c r="K144" s="194"/>
      <c r="L144" s="61"/>
      <c r="M144" s="177"/>
      <c r="N144" s="178" t="s">
        <v>44</v>
      </c>
      <c r="O144" s="19"/>
      <c r="P144" s="179">
        <f t="shared" si="31"/>
        <v>0</v>
      </c>
      <c r="Q144" s="179">
        <v>0</v>
      </c>
      <c r="R144" s="179">
        <f t="shared" si="32"/>
        <v>0</v>
      </c>
      <c r="S144" s="179">
        <v>0</v>
      </c>
      <c r="T144" s="180">
        <f t="shared" si="33"/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40" t="s">
        <v>233</v>
      </c>
      <c r="AS144" s="19"/>
      <c r="AT144" s="140" t="s">
        <v>166</v>
      </c>
      <c r="AU144" s="140" t="s">
        <v>81</v>
      </c>
      <c r="AV144" s="19"/>
      <c r="AW144" s="19"/>
      <c r="AX144" s="19"/>
      <c r="AY144" s="140" t="s">
        <v>163</v>
      </c>
      <c r="AZ144" s="19"/>
      <c r="BA144" s="19"/>
      <c r="BB144" s="19"/>
      <c r="BC144" s="19"/>
      <c r="BD144" s="19"/>
      <c r="BE144" s="181">
        <f t="shared" si="34"/>
        <v>0</v>
      </c>
      <c r="BF144" s="181">
        <f t="shared" si="35"/>
        <v>0</v>
      </c>
      <c r="BG144" s="181">
        <f t="shared" si="36"/>
        <v>0</v>
      </c>
      <c r="BH144" s="181">
        <f t="shared" si="37"/>
        <v>0</v>
      </c>
      <c r="BI144" s="181">
        <f t="shared" si="38"/>
        <v>0</v>
      </c>
      <c r="BJ144" s="140" t="s">
        <v>81</v>
      </c>
      <c r="BK144" s="181">
        <f t="shared" si="39"/>
        <v>0</v>
      </c>
      <c r="BL144" s="140" t="s">
        <v>233</v>
      </c>
      <c r="BM144" s="140" t="s">
        <v>966</v>
      </c>
      <c r="BN144" s="19"/>
      <c r="BO144" s="19"/>
      <c r="BP144" s="19"/>
      <c r="BQ144" s="19"/>
      <c r="BR144" s="21"/>
    </row>
    <row r="145" spans="1:70" ht="16.5" customHeight="1" x14ac:dyDescent="0.3">
      <c r="A145" s="22"/>
      <c r="B145" s="61"/>
      <c r="C145" s="170" t="s">
        <v>358</v>
      </c>
      <c r="D145" s="170" t="s">
        <v>166</v>
      </c>
      <c r="E145" s="171" t="s">
        <v>1930</v>
      </c>
      <c r="F145" s="171" t="s">
        <v>1931</v>
      </c>
      <c r="G145" s="172" t="s">
        <v>1675</v>
      </c>
      <c r="H145" s="173">
        <v>1</v>
      </c>
      <c r="I145" s="174"/>
      <c r="J145" s="175">
        <f t="shared" si="30"/>
        <v>0</v>
      </c>
      <c r="K145" s="194"/>
      <c r="L145" s="61"/>
      <c r="M145" s="177"/>
      <c r="N145" s="178" t="s">
        <v>44</v>
      </c>
      <c r="O145" s="19"/>
      <c r="P145" s="179">
        <f t="shared" si="31"/>
        <v>0</v>
      </c>
      <c r="Q145" s="179">
        <v>0</v>
      </c>
      <c r="R145" s="179">
        <f t="shared" si="32"/>
        <v>0</v>
      </c>
      <c r="S145" s="179">
        <v>0</v>
      </c>
      <c r="T145" s="180">
        <f t="shared" si="33"/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40" t="s">
        <v>233</v>
      </c>
      <c r="AS145" s="19"/>
      <c r="AT145" s="140" t="s">
        <v>166</v>
      </c>
      <c r="AU145" s="140" t="s">
        <v>81</v>
      </c>
      <c r="AV145" s="19"/>
      <c r="AW145" s="19"/>
      <c r="AX145" s="19"/>
      <c r="AY145" s="140" t="s">
        <v>163</v>
      </c>
      <c r="AZ145" s="19"/>
      <c r="BA145" s="19"/>
      <c r="BB145" s="19"/>
      <c r="BC145" s="19"/>
      <c r="BD145" s="19"/>
      <c r="BE145" s="181">
        <f t="shared" si="34"/>
        <v>0</v>
      </c>
      <c r="BF145" s="181">
        <f t="shared" si="35"/>
        <v>0</v>
      </c>
      <c r="BG145" s="181">
        <f t="shared" si="36"/>
        <v>0</v>
      </c>
      <c r="BH145" s="181">
        <f t="shared" si="37"/>
        <v>0</v>
      </c>
      <c r="BI145" s="181">
        <f t="shared" si="38"/>
        <v>0</v>
      </c>
      <c r="BJ145" s="140" t="s">
        <v>81</v>
      </c>
      <c r="BK145" s="181">
        <f t="shared" si="39"/>
        <v>0</v>
      </c>
      <c r="BL145" s="140" t="s">
        <v>233</v>
      </c>
      <c r="BM145" s="140" t="s">
        <v>977</v>
      </c>
      <c r="BN145" s="19"/>
      <c r="BO145" s="19"/>
      <c r="BP145" s="19"/>
      <c r="BQ145" s="19"/>
      <c r="BR145" s="21"/>
    </row>
    <row r="146" spans="1:70" ht="16.5" customHeight="1" x14ac:dyDescent="0.3">
      <c r="A146" s="22"/>
      <c r="B146" s="61"/>
      <c r="C146" s="170" t="s">
        <v>359</v>
      </c>
      <c r="D146" s="170" t="s">
        <v>166</v>
      </c>
      <c r="E146" s="171" t="s">
        <v>1932</v>
      </c>
      <c r="F146" s="171" t="s">
        <v>1933</v>
      </c>
      <c r="G146" s="172" t="s">
        <v>1675</v>
      </c>
      <c r="H146" s="173">
        <v>2</v>
      </c>
      <c r="I146" s="174"/>
      <c r="J146" s="175">
        <f t="shared" si="30"/>
        <v>0</v>
      </c>
      <c r="K146" s="194"/>
      <c r="L146" s="61"/>
      <c r="M146" s="177"/>
      <c r="N146" s="178" t="s">
        <v>44</v>
      </c>
      <c r="O146" s="19"/>
      <c r="P146" s="179">
        <f t="shared" si="31"/>
        <v>0</v>
      </c>
      <c r="Q146" s="179">
        <v>0</v>
      </c>
      <c r="R146" s="179">
        <f t="shared" si="32"/>
        <v>0</v>
      </c>
      <c r="S146" s="179">
        <v>0</v>
      </c>
      <c r="T146" s="180">
        <f t="shared" si="33"/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233</v>
      </c>
      <c r="AS146" s="19"/>
      <c r="AT146" s="140" t="s">
        <v>166</v>
      </c>
      <c r="AU146" s="140" t="s">
        <v>81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 t="shared" si="34"/>
        <v>0</v>
      </c>
      <c r="BF146" s="181">
        <f t="shared" si="35"/>
        <v>0</v>
      </c>
      <c r="BG146" s="181">
        <f t="shared" si="36"/>
        <v>0</v>
      </c>
      <c r="BH146" s="181">
        <f t="shared" si="37"/>
        <v>0</v>
      </c>
      <c r="BI146" s="181">
        <f t="shared" si="38"/>
        <v>0</v>
      </c>
      <c r="BJ146" s="140" t="s">
        <v>81</v>
      </c>
      <c r="BK146" s="181">
        <f t="shared" si="39"/>
        <v>0</v>
      </c>
      <c r="BL146" s="140" t="s">
        <v>233</v>
      </c>
      <c r="BM146" s="140" t="s">
        <v>985</v>
      </c>
      <c r="BN146" s="19"/>
      <c r="BO146" s="19"/>
      <c r="BP146" s="19"/>
      <c r="BQ146" s="19"/>
      <c r="BR146" s="21"/>
    </row>
    <row r="147" spans="1:70" ht="16.5" customHeight="1" x14ac:dyDescent="0.3">
      <c r="A147" s="22"/>
      <c r="B147" s="61"/>
      <c r="C147" s="170" t="s">
        <v>360</v>
      </c>
      <c r="D147" s="170" t="s">
        <v>166</v>
      </c>
      <c r="E147" s="171" t="s">
        <v>1934</v>
      </c>
      <c r="F147" s="171" t="s">
        <v>1935</v>
      </c>
      <c r="G147" s="172" t="s">
        <v>1675</v>
      </c>
      <c r="H147" s="173">
        <v>1</v>
      </c>
      <c r="I147" s="174"/>
      <c r="J147" s="175">
        <f t="shared" si="30"/>
        <v>0</v>
      </c>
      <c r="K147" s="194"/>
      <c r="L147" s="61"/>
      <c r="M147" s="177"/>
      <c r="N147" s="178" t="s">
        <v>44</v>
      </c>
      <c r="O147" s="19"/>
      <c r="P147" s="179">
        <f t="shared" si="31"/>
        <v>0</v>
      </c>
      <c r="Q147" s="179">
        <v>0</v>
      </c>
      <c r="R147" s="179">
        <f t="shared" si="32"/>
        <v>0</v>
      </c>
      <c r="S147" s="179">
        <v>0</v>
      </c>
      <c r="T147" s="180">
        <f t="shared" si="33"/>
        <v>0</v>
      </c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40" t="s">
        <v>233</v>
      </c>
      <c r="AS147" s="19"/>
      <c r="AT147" s="140" t="s">
        <v>166</v>
      </c>
      <c r="AU147" s="140" t="s">
        <v>81</v>
      </c>
      <c r="AV147" s="19"/>
      <c r="AW147" s="19"/>
      <c r="AX147" s="19"/>
      <c r="AY147" s="140" t="s">
        <v>163</v>
      </c>
      <c r="AZ147" s="19"/>
      <c r="BA147" s="19"/>
      <c r="BB147" s="19"/>
      <c r="BC147" s="19"/>
      <c r="BD147" s="19"/>
      <c r="BE147" s="181">
        <f t="shared" si="34"/>
        <v>0</v>
      </c>
      <c r="BF147" s="181">
        <f t="shared" si="35"/>
        <v>0</v>
      </c>
      <c r="BG147" s="181">
        <f t="shared" si="36"/>
        <v>0</v>
      </c>
      <c r="BH147" s="181">
        <f t="shared" si="37"/>
        <v>0</v>
      </c>
      <c r="BI147" s="181">
        <f t="shared" si="38"/>
        <v>0</v>
      </c>
      <c r="BJ147" s="140" t="s">
        <v>81</v>
      </c>
      <c r="BK147" s="181">
        <f t="shared" si="39"/>
        <v>0</v>
      </c>
      <c r="BL147" s="140" t="s">
        <v>233</v>
      </c>
      <c r="BM147" s="140" t="s">
        <v>994</v>
      </c>
      <c r="BN147" s="19"/>
      <c r="BO147" s="19"/>
      <c r="BP147" s="19"/>
      <c r="BQ147" s="19"/>
      <c r="BR147" s="21"/>
    </row>
    <row r="148" spans="1:70" ht="16.5" customHeight="1" x14ac:dyDescent="0.3">
      <c r="A148" s="22"/>
      <c r="B148" s="61"/>
      <c r="C148" s="170" t="s">
        <v>361</v>
      </c>
      <c r="D148" s="170" t="s">
        <v>166</v>
      </c>
      <c r="E148" s="171" t="s">
        <v>1936</v>
      </c>
      <c r="F148" s="171" t="s">
        <v>1937</v>
      </c>
      <c r="G148" s="172" t="s">
        <v>1675</v>
      </c>
      <c r="H148" s="173">
        <v>1</v>
      </c>
      <c r="I148" s="174"/>
      <c r="J148" s="175">
        <f t="shared" si="30"/>
        <v>0</v>
      </c>
      <c r="K148" s="194"/>
      <c r="L148" s="61"/>
      <c r="M148" s="177"/>
      <c r="N148" s="178" t="s">
        <v>44</v>
      </c>
      <c r="O148" s="19"/>
      <c r="P148" s="179">
        <f t="shared" si="31"/>
        <v>0</v>
      </c>
      <c r="Q148" s="179">
        <v>0</v>
      </c>
      <c r="R148" s="179">
        <f t="shared" si="32"/>
        <v>0</v>
      </c>
      <c r="S148" s="179">
        <v>0</v>
      </c>
      <c r="T148" s="180">
        <f t="shared" si="33"/>
        <v>0</v>
      </c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40" t="s">
        <v>233</v>
      </c>
      <c r="AS148" s="19"/>
      <c r="AT148" s="140" t="s">
        <v>166</v>
      </c>
      <c r="AU148" s="140" t="s">
        <v>81</v>
      </c>
      <c r="AV148" s="19"/>
      <c r="AW148" s="19"/>
      <c r="AX148" s="19"/>
      <c r="AY148" s="140" t="s">
        <v>163</v>
      </c>
      <c r="AZ148" s="19"/>
      <c r="BA148" s="19"/>
      <c r="BB148" s="19"/>
      <c r="BC148" s="19"/>
      <c r="BD148" s="19"/>
      <c r="BE148" s="181">
        <f t="shared" si="34"/>
        <v>0</v>
      </c>
      <c r="BF148" s="181">
        <f t="shared" si="35"/>
        <v>0</v>
      </c>
      <c r="BG148" s="181">
        <f t="shared" si="36"/>
        <v>0</v>
      </c>
      <c r="BH148" s="181">
        <f t="shared" si="37"/>
        <v>0</v>
      </c>
      <c r="BI148" s="181">
        <f t="shared" si="38"/>
        <v>0</v>
      </c>
      <c r="BJ148" s="140" t="s">
        <v>81</v>
      </c>
      <c r="BK148" s="181">
        <f t="shared" si="39"/>
        <v>0</v>
      </c>
      <c r="BL148" s="140" t="s">
        <v>233</v>
      </c>
      <c r="BM148" s="140" t="s">
        <v>1001</v>
      </c>
      <c r="BN148" s="19"/>
      <c r="BO148" s="19"/>
      <c r="BP148" s="19"/>
      <c r="BQ148" s="19"/>
      <c r="BR148" s="21"/>
    </row>
    <row r="149" spans="1:70" ht="16.5" customHeight="1" x14ac:dyDescent="0.3">
      <c r="A149" s="22"/>
      <c r="B149" s="61"/>
      <c r="C149" s="170" t="s">
        <v>362</v>
      </c>
      <c r="D149" s="170" t="s">
        <v>166</v>
      </c>
      <c r="E149" s="171" t="s">
        <v>1938</v>
      </c>
      <c r="F149" s="171" t="s">
        <v>1939</v>
      </c>
      <c r="G149" s="172" t="s">
        <v>1675</v>
      </c>
      <c r="H149" s="173">
        <v>1</v>
      </c>
      <c r="I149" s="174"/>
      <c r="J149" s="175">
        <f t="shared" si="30"/>
        <v>0</v>
      </c>
      <c r="K149" s="194"/>
      <c r="L149" s="61"/>
      <c r="M149" s="177"/>
      <c r="N149" s="178" t="s">
        <v>44</v>
      </c>
      <c r="O149" s="19"/>
      <c r="P149" s="179">
        <f t="shared" si="31"/>
        <v>0</v>
      </c>
      <c r="Q149" s="179">
        <v>0</v>
      </c>
      <c r="R149" s="179">
        <f t="shared" si="32"/>
        <v>0</v>
      </c>
      <c r="S149" s="179">
        <v>0</v>
      </c>
      <c r="T149" s="180">
        <f t="shared" si="33"/>
        <v>0</v>
      </c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40" t="s">
        <v>233</v>
      </c>
      <c r="AS149" s="19"/>
      <c r="AT149" s="140" t="s">
        <v>166</v>
      </c>
      <c r="AU149" s="140" t="s">
        <v>81</v>
      </c>
      <c r="AV149" s="19"/>
      <c r="AW149" s="19"/>
      <c r="AX149" s="19"/>
      <c r="AY149" s="140" t="s">
        <v>163</v>
      </c>
      <c r="AZ149" s="19"/>
      <c r="BA149" s="19"/>
      <c r="BB149" s="19"/>
      <c r="BC149" s="19"/>
      <c r="BD149" s="19"/>
      <c r="BE149" s="181">
        <f t="shared" si="34"/>
        <v>0</v>
      </c>
      <c r="BF149" s="181">
        <f t="shared" si="35"/>
        <v>0</v>
      </c>
      <c r="BG149" s="181">
        <f t="shared" si="36"/>
        <v>0</v>
      </c>
      <c r="BH149" s="181">
        <f t="shared" si="37"/>
        <v>0</v>
      </c>
      <c r="BI149" s="181">
        <f t="shared" si="38"/>
        <v>0</v>
      </c>
      <c r="BJ149" s="140" t="s">
        <v>81</v>
      </c>
      <c r="BK149" s="181">
        <f t="shared" si="39"/>
        <v>0</v>
      </c>
      <c r="BL149" s="140" t="s">
        <v>233</v>
      </c>
      <c r="BM149" s="140" t="s">
        <v>1011</v>
      </c>
      <c r="BN149" s="19"/>
      <c r="BO149" s="19"/>
      <c r="BP149" s="19"/>
      <c r="BQ149" s="19"/>
      <c r="BR149" s="21"/>
    </row>
    <row r="150" spans="1:70" ht="16.5" customHeight="1" x14ac:dyDescent="0.3">
      <c r="A150" s="22"/>
      <c r="B150" s="61"/>
      <c r="C150" s="170" t="s">
        <v>363</v>
      </c>
      <c r="D150" s="170" t="s">
        <v>166</v>
      </c>
      <c r="E150" s="171" t="s">
        <v>1940</v>
      </c>
      <c r="F150" s="171" t="s">
        <v>1941</v>
      </c>
      <c r="G150" s="172" t="s">
        <v>1675</v>
      </c>
      <c r="H150" s="173">
        <v>9</v>
      </c>
      <c r="I150" s="174"/>
      <c r="J150" s="175">
        <f t="shared" si="30"/>
        <v>0</v>
      </c>
      <c r="K150" s="194"/>
      <c r="L150" s="61"/>
      <c r="M150" s="177"/>
      <c r="N150" s="178" t="s">
        <v>44</v>
      </c>
      <c r="O150" s="19"/>
      <c r="P150" s="179">
        <f t="shared" si="31"/>
        <v>0</v>
      </c>
      <c r="Q150" s="179">
        <v>0</v>
      </c>
      <c r="R150" s="179">
        <f t="shared" si="32"/>
        <v>0</v>
      </c>
      <c r="S150" s="179">
        <v>0</v>
      </c>
      <c r="T150" s="180">
        <f t="shared" si="33"/>
        <v>0</v>
      </c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40" t="s">
        <v>233</v>
      </c>
      <c r="AS150" s="19"/>
      <c r="AT150" s="140" t="s">
        <v>166</v>
      </c>
      <c r="AU150" s="140" t="s">
        <v>81</v>
      </c>
      <c r="AV150" s="19"/>
      <c r="AW150" s="19"/>
      <c r="AX150" s="19"/>
      <c r="AY150" s="140" t="s">
        <v>163</v>
      </c>
      <c r="AZ150" s="19"/>
      <c r="BA150" s="19"/>
      <c r="BB150" s="19"/>
      <c r="BC150" s="19"/>
      <c r="BD150" s="19"/>
      <c r="BE150" s="181">
        <f t="shared" si="34"/>
        <v>0</v>
      </c>
      <c r="BF150" s="181">
        <f t="shared" si="35"/>
        <v>0</v>
      </c>
      <c r="BG150" s="181">
        <f t="shared" si="36"/>
        <v>0</v>
      </c>
      <c r="BH150" s="181">
        <f t="shared" si="37"/>
        <v>0</v>
      </c>
      <c r="BI150" s="181">
        <f t="shared" si="38"/>
        <v>0</v>
      </c>
      <c r="BJ150" s="140" t="s">
        <v>81</v>
      </c>
      <c r="BK150" s="181">
        <f t="shared" si="39"/>
        <v>0</v>
      </c>
      <c r="BL150" s="140" t="s">
        <v>233</v>
      </c>
      <c r="BM150" s="140" t="s">
        <v>1021</v>
      </c>
      <c r="BN150" s="19"/>
      <c r="BO150" s="19"/>
      <c r="BP150" s="19"/>
      <c r="BQ150" s="19"/>
      <c r="BR150" s="21"/>
    </row>
    <row r="151" spans="1:70" ht="16.5" customHeight="1" x14ac:dyDescent="0.3">
      <c r="A151" s="22"/>
      <c r="B151" s="61"/>
      <c r="C151" s="170" t="s">
        <v>364</v>
      </c>
      <c r="D151" s="170" t="s">
        <v>166</v>
      </c>
      <c r="E151" s="171" t="s">
        <v>1942</v>
      </c>
      <c r="F151" s="171" t="s">
        <v>1717</v>
      </c>
      <c r="G151" s="172" t="s">
        <v>1675</v>
      </c>
      <c r="H151" s="173">
        <v>4</v>
      </c>
      <c r="I151" s="174"/>
      <c r="J151" s="175">
        <f t="shared" si="30"/>
        <v>0</v>
      </c>
      <c r="K151" s="194"/>
      <c r="L151" s="61"/>
      <c r="M151" s="177"/>
      <c r="N151" s="178" t="s">
        <v>44</v>
      </c>
      <c r="O151" s="19"/>
      <c r="P151" s="179">
        <f t="shared" si="31"/>
        <v>0</v>
      </c>
      <c r="Q151" s="179">
        <v>0</v>
      </c>
      <c r="R151" s="179">
        <f t="shared" si="32"/>
        <v>0</v>
      </c>
      <c r="S151" s="179">
        <v>0</v>
      </c>
      <c r="T151" s="180">
        <f t="shared" si="33"/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233</v>
      </c>
      <c r="AS151" s="19"/>
      <c r="AT151" s="140" t="s">
        <v>166</v>
      </c>
      <c r="AU151" s="140" t="s">
        <v>81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 t="shared" si="34"/>
        <v>0</v>
      </c>
      <c r="BF151" s="181">
        <f t="shared" si="35"/>
        <v>0</v>
      </c>
      <c r="BG151" s="181">
        <f t="shared" si="36"/>
        <v>0</v>
      </c>
      <c r="BH151" s="181">
        <f t="shared" si="37"/>
        <v>0</v>
      </c>
      <c r="BI151" s="181">
        <f t="shared" si="38"/>
        <v>0</v>
      </c>
      <c r="BJ151" s="140" t="s">
        <v>81</v>
      </c>
      <c r="BK151" s="181">
        <f t="shared" si="39"/>
        <v>0</v>
      </c>
      <c r="BL151" s="140" t="s">
        <v>233</v>
      </c>
      <c r="BM151" s="140" t="s">
        <v>1030</v>
      </c>
      <c r="BN151" s="19"/>
      <c r="BO151" s="19"/>
      <c r="BP151" s="19"/>
      <c r="BQ151" s="19"/>
      <c r="BR151" s="21"/>
    </row>
    <row r="152" spans="1:70" ht="16.5" customHeight="1" x14ac:dyDescent="0.3">
      <c r="A152" s="22"/>
      <c r="B152" s="61"/>
      <c r="C152" s="170" t="s">
        <v>369</v>
      </c>
      <c r="D152" s="170" t="s">
        <v>166</v>
      </c>
      <c r="E152" s="171" t="s">
        <v>1943</v>
      </c>
      <c r="F152" s="171" t="s">
        <v>1944</v>
      </c>
      <c r="G152" s="172" t="s">
        <v>1675</v>
      </c>
      <c r="H152" s="173">
        <v>6</v>
      </c>
      <c r="I152" s="174"/>
      <c r="J152" s="175">
        <f t="shared" si="30"/>
        <v>0</v>
      </c>
      <c r="K152" s="194"/>
      <c r="L152" s="61"/>
      <c r="M152" s="177"/>
      <c r="N152" s="178" t="s">
        <v>44</v>
      </c>
      <c r="O152" s="19"/>
      <c r="P152" s="179">
        <f t="shared" si="31"/>
        <v>0</v>
      </c>
      <c r="Q152" s="179">
        <v>0</v>
      </c>
      <c r="R152" s="179">
        <f t="shared" si="32"/>
        <v>0</v>
      </c>
      <c r="S152" s="179">
        <v>0</v>
      </c>
      <c r="T152" s="180">
        <f t="shared" si="33"/>
        <v>0</v>
      </c>
      <c r="U152" s="64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40" t="s">
        <v>233</v>
      </c>
      <c r="AS152" s="19"/>
      <c r="AT152" s="140" t="s">
        <v>166</v>
      </c>
      <c r="AU152" s="140" t="s">
        <v>81</v>
      </c>
      <c r="AV152" s="19"/>
      <c r="AW152" s="19"/>
      <c r="AX152" s="19"/>
      <c r="AY152" s="140" t="s">
        <v>163</v>
      </c>
      <c r="AZ152" s="19"/>
      <c r="BA152" s="19"/>
      <c r="BB152" s="19"/>
      <c r="BC152" s="19"/>
      <c r="BD152" s="19"/>
      <c r="BE152" s="181">
        <f t="shared" si="34"/>
        <v>0</v>
      </c>
      <c r="BF152" s="181">
        <f t="shared" si="35"/>
        <v>0</v>
      </c>
      <c r="BG152" s="181">
        <f t="shared" si="36"/>
        <v>0</v>
      </c>
      <c r="BH152" s="181">
        <f t="shared" si="37"/>
        <v>0</v>
      </c>
      <c r="BI152" s="181">
        <f t="shared" si="38"/>
        <v>0</v>
      </c>
      <c r="BJ152" s="140" t="s">
        <v>81</v>
      </c>
      <c r="BK152" s="181">
        <f t="shared" si="39"/>
        <v>0</v>
      </c>
      <c r="BL152" s="140" t="s">
        <v>233</v>
      </c>
      <c r="BM152" s="140" t="s">
        <v>1039</v>
      </c>
      <c r="BN152" s="19"/>
      <c r="BO152" s="19"/>
      <c r="BP152" s="19"/>
      <c r="BQ152" s="19"/>
      <c r="BR152" s="21"/>
    </row>
    <row r="153" spans="1:70" ht="16.5" customHeight="1" x14ac:dyDescent="0.3">
      <c r="A153" s="22"/>
      <c r="B153" s="61"/>
      <c r="C153" s="170" t="s">
        <v>372</v>
      </c>
      <c r="D153" s="170" t="s">
        <v>166</v>
      </c>
      <c r="E153" s="171" t="s">
        <v>1945</v>
      </c>
      <c r="F153" s="171" t="s">
        <v>1946</v>
      </c>
      <c r="G153" s="172" t="s">
        <v>1675</v>
      </c>
      <c r="H153" s="173">
        <v>1</v>
      </c>
      <c r="I153" s="174"/>
      <c r="J153" s="175">
        <f t="shared" si="30"/>
        <v>0</v>
      </c>
      <c r="K153" s="194"/>
      <c r="L153" s="61"/>
      <c r="M153" s="177"/>
      <c r="N153" s="178" t="s">
        <v>44</v>
      </c>
      <c r="O153" s="19"/>
      <c r="P153" s="179">
        <f t="shared" si="31"/>
        <v>0</v>
      </c>
      <c r="Q153" s="179">
        <v>0</v>
      </c>
      <c r="R153" s="179">
        <f t="shared" si="32"/>
        <v>0</v>
      </c>
      <c r="S153" s="179">
        <v>0</v>
      </c>
      <c r="T153" s="180">
        <f t="shared" si="33"/>
        <v>0</v>
      </c>
      <c r="U153" s="64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40" t="s">
        <v>233</v>
      </c>
      <c r="AS153" s="19"/>
      <c r="AT153" s="140" t="s">
        <v>166</v>
      </c>
      <c r="AU153" s="140" t="s">
        <v>81</v>
      </c>
      <c r="AV153" s="19"/>
      <c r="AW153" s="19"/>
      <c r="AX153" s="19"/>
      <c r="AY153" s="140" t="s">
        <v>163</v>
      </c>
      <c r="AZ153" s="19"/>
      <c r="BA153" s="19"/>
      <c r="BB153" s="19"/>
      <c r="BC153" s="19"/>
      <c r="BD153" s="19"/>
      <c r="BE153" s="181">
        <f t="shared" si="34"/>
        <v>0</v>
      </c>
      <c r="BF153" s="181">
        <f t="shared" si="35"/>
        <v>0</v>
      </c>
      <c r="BG153" s="181">
        <f t="shared" si="36"/>
        <v>0</v>
      </c>
      <c r="BH153" s="181">
        <f t="shared" si="37"/>
        <v>0</v>
      </c>
      <c r="BI153" s="181">
        <f t="shared" si="38"/>
        <v>0</v>
      </c>
      <c r="BJ153" s="140" t="s">
        <v>81</v>
      </c>
      <c r="BK153" s="181">
        <f t="shared" si="39"/>
        <v>0</v>
      </c>
      <c r="BL153" s="140" t="s">
        <v>233</v>
      </c>
      <c r="BM153" s="140" t="s">
        <v>1046</v>
      </c>
      <c r="BN153" s="19"/>
      <c r="BO153" s="19"/>
      <c r="BP153" s="19"/>
      <c r="BQ153" s="19"/>
      <c r="BR153" s="21"/>
    </row>
    <row r="154" spans="1:70" ht="37.35" customHeight="1" x14ac:dyDescent="0.35">
      <c r="A154" s="22"/>
      <c r="B154" s="26"/>
      <c r="C154" s="144"/>
      <c r="D154" s="182" t="s">
        <v>72</v>
      </c>
      <c r="E154" s="219" t="s">
        <v>1718</v>
      </c>
      <c r="F154" s="219" t="s">
        <v>1733</v>
      </c>
      <c r="G154" s="144"/>
      <c r="H154" s="144"/>
      <c r="I154" s="145"/>
      <c r="J154" s="242">
        <f>BK154</f>
        <v>0</v>
      </c>
      <c r="K154" s="184"/>
      <c r="L154" s="61"/>
      <c r="M154" s="185"/>
      <c r="N154" s="19"/>
      <c r="O154" s="19"/>
      <c r="P154" s="162">
        <f>SUM(P155:P157)</f>
        <v>0</v>
      </c>
      <c r="Q154" s="19"/>
      <c r="R154" s="162">
        <f>SUM(R155:R157)</f>
        <v>0</v>
      </c>
      <c r="S154" s="19"/>
      <c r="T154" s="163">
        <f>SUM(T155:T157)</f>
        <v>0</v>
      </c>
      <c r="U154" s="64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59" t="s">
        <v>83</v>
      </c>
      <c r="AS154" s="19"/>
      <c r="AT154" s="164" t="s">
        <v>72</v>
      </c>
      <c r="AU154" s="164" t="s">
        <v>73</v>
      </c>
      <c r="AV154" s="19"/>
      <c r="AW154" s="19"/>
      <c r="AX154" s="19"/>
      <c r="AY154" s="159" t="s">
        <v>163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65">
        <f>SUM(BK155:BK157)</f>
        <v>0</v>
      </c>
      <c r="BL154" s="19"/>
      <c r="BM154" s="19"/>
      <c r="BN154" s="19"/>
      <c r="BO154" s="19"/>
      <c r="BP154" s="19"/>
      <c r="BQ154" s="19"/>
      <c r="BR154" s="21"/>
    </row>
    <row r="155" spans="1:70" ht="16.5" customHeight="1" x14ac:dyDescent="0.3">
      <c r="A155" s="22"/>
      <c r="B155" s="61"/>
      <c r="C155" s="170" t="s">
        <v>373</v>
      </c>
      <c r="D155" s="170" t="s">
        <v>166</v>
      </c>
      <c r="E155" s="171" t="s">
        <v>1947</v>
      </c>
      <c r="F155" s="171" t="s">
        <v>1948</v>
      </c>
      <c r="G155" s="172" t="s">
        <v>281</v>
      </c>
      <c r="H155" s="173">
        <v>2100</v>
      </c>
      <c r="I155" s="174"/>
      <c r="J155" s="175">
        <f>ROUND(I155*H155,2)</f>
        <v>0</v>
      </c>
      <c r="K155" s="194"/>
      <c r="L155" s="61"/>
      <c r="M155" s="177"/>
      <c r="N155" s="178" t="s">
        <v>44</v>
      </c>
      <c r="O155" s="19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80">
        <f>S155*H155</f>
        <v>0</v>
      </c>
      <c r="U155" s="64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40" t="s">
        <v>233</v>
      </c>
      <c r="AS155" s="19"/>
      <c r="AT155" s="140" t="s">
        <v>166</v>
      </c>
      <c r="AU155" s="140" t="s">
        <v>81</v>
      </c>
      <c r="AV155" s="19"/>
      <c r="AW155" s="19"/>
      <c r="AX155" s="19"/>
      <c r="AY155" s="140" t="s">
        <v>163</v>
      </c>
      <c r="AZ155" s="19"/>
      <c r="BA155" s="19"/>
      <c r="BB155" s="19"/>
      <c r="BC155" s="19"/>
      <c r="BD155" s="19"/>
      <c r="BE155" s="181">
        <f>IF(N155="základní",J155,0)</f>
        <v>0</v>
      </c>
      <c r="BF155" s="181">
        <f>IF(N155="snížená",J155,0)</f>
        <v>0</v>
      </c>
      <c r="BG155" s="181">
        <f>IF(N155="zákl. přenesená",J155,0)</f>
        <v>0</v>
      </c>
      <c r="BH155" s="181">
        <f>IF(N155="sníž. přenesená",J155,0)</f>
        <v>0</v>
      </c>
      <c r="BI155" s="181">
        <f>IF(N155="nulová",J155,0)</f>
        <v>0</v>
      </c>
      <c r="BJ155" s="140" t="s">
        <v>81</v>
      </c>
      <c r="BK155" s="181">
        <f>ROUND(I155*H155,2)</f>
        <v>0</v>
      </c>
      <c r="BL155" s="140" t="s">
        <v>233</v>
      </c>
      <c r="BM155" s="140" t="s">
        <v>1382</v>
      </c>
      <c r="BN155" s="19"/>
      <c r="BO155" s="19"/>
      <c r="BP155" s="19"/>
      <c r="BQ155" s="19"/>
      <c r="BR155" s="21"/>
    </row>
    <row r="156" spans="1:70" ht="16.5" customHeight="1" x14ac:dyDescent="0.3">
      <c r="A156" s="22"/>
      <c r="B156" s="61"/>
      <c r="C156" s="170" t="s">
        <v>374</v>
      </c>
      <c r="D156" s="170" t="s">
        <v>166</v>
      </c>
      <c r="E156" s="171" t="s">
        <v>1949</v>
      </c>
      <c r="F156" s="171" t="s">
        <v>1950</v>
      </c>
      <c r="G156" s="172" t="s">
        <v>281</v>
      </c>
      <c r="H156" s="173">
        <v>160</v>
      </c>
      <c r="I156" s="174"/>
      <c r="J156" s="175">
        <f>ROUND(I156*H156,2)</f>
        <v>0</v>
      </c>
      <c r="K156" s="194"/>
      <c r="L156" s="61"/>
      <c r="M156" s="177"/>
      <c r="N156" s="178" t="s">
        <v>44</v>
      </c>
      <c r="O156" s="19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U156" s="64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40" t="s">
        <v>233</v>
      </c>
      <c r="AS156" s="19"/>
      <c r="AT156" s="140" t="s">
        <v>166</v>
      </c>
      <c r="AU156" s="140" t="s">
        <v>81</v>
      </c>
      <c r="AV156" s="19"/>
      <c r="AW156" s="19"/>
      <c r="AX156" s="19"/>
      <c r="AY156" s="140" t="s">
        <v>163</v>
      </c>
      <c r="AZ156" s="19"/>
      <c r="BA156" s="19"/>
      <c r="BB156" s="19"/>
      <c r="BC156" s="19"/>
      <c r="BD156" s="19"/>
      <c r="BE156" s="181">
        <f>IF(N156="základní",J156,0)</f>
        <v>0</v>
      </c>
      <c r="BF156" s="181">
        <f>IF(N156="snížená",J156,0)</f>
        <v>0</v>
      </c>
      <c r="BG156" s="181">
        <f>IF(N156="zákl. přenesená",J156,0)</f>
        <v>0</v>
      </c>
      <c r="BH156" s="181">
        <f>IF(N156="sníž. přenesená",J156,0)</f>
        <v>0</v>
      </c>
      <c r="BI156" s="181">
        <f>IF(N156="nulová",J156,0)</f>
        <v>0</v>
      </c>
      <c r="BJ156" s="140" t="s">
        <v>81</v>
      </c>
      <c r="BK156" s="181">
        <f>ROUND(I156*H156,2)</f>
        <v>0</v>
      </c>
      <c r="BL156" s="140" t="s">
        <v>233</v>
      </c>
      <c r="BM156" s="140" t="s">
        <v>1391</v>
      </c>
      <c r="BN156" s="19"/>
      <c r="BO156" s="19"/>
      <c r="BP156" s="19"/>
      <c r="BQ156" s="19"/>
      <c r="BR156" s="21"/>
    </row>
    <row r="157" spans="1:70" ht="16.5" customHeight="1" x14ac:dyDescent="0.3">
      <c r="A157" s="22"/>
      <c r="B157" s="61"/>
      <c r="C157" s="170" t="s">
        <v>375</v>
      </c>
      <c r="D157" s="170" t="s">
        <v>166</v>
      </c>
      <c r="E157" s="171" t="s">
        <v>1951</v>
      </c>
      <c r="F157" s="171" t="s">
        <v>1735</v>
      </c>
      <c r="G157" s="172" t="s">
        <v>1104</v>
      </c>
      <c r="H157" s="173">
        <v>1</v>
      </c>
      <c r="I157" s="174"/>
      <c r="J157" s="175">
        <f>ROUND(I157*H157,2)</f>
        <v>0</v>
      </c>
      <c r="K157" s="194"/>
      <c r="L157" s="61"/>
      <c r="M157" s="177"/>
      <c r="N157" s="178" t="s">
        <v>44</v>
      </c>
      <c r="O157" s="19"/>
      <c r="P157" s="179">
        <f>O157*H157</f>
        <v>0</v>
      </c>
      <c r="Q157" s="179">
        <v>0</v>
      </c>
      <c r="R157" s="179">
        <f>Q157*H157</f>
        <v>0</v>
      </c>
      <c r="S157" s="179">
        <v>0</v>
      </c>
      <c r="T157" s="180">
        <f>S157*H157</f>
        <v>0</v>
      </c>
      <c r="U157" s="64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40" t="s">
        <v>233</v>
      </c>
      <c r="AS157" s="19"/>
      <c r="AT157" s="140" t="s">
        <v>166</v>
      </c>
      <c r="AU157" s="140" t="s">
        <v>81</v>
      </c>
      <c r="AV157" s="19"/>
      <c r="AW157" s="19"/>
      <c r="AX157" s="19"/>
      <c r="AY157" s="140" t="s">
        <v>163</v>
      </c>
      <c r="AZ157" s="19"/>
      <c r="BA157" s="19"/>
      <c r="BB157" s="19"/>
      <c r="BC157" s="19"/>
      <c r="BD157" s="19"/>
      <c r="BE157" s="181">
        <f>IF(N157="základní",J157,0)</f>
        <v>0</v>
      </c>
      <c r="BF157" s="181">
        <f>IF(N157="snížená",J157,0)</f>
        <v>0</v>
      </c>
      <c r="BG157" s="181">
        <f>IF(N157="zákl. přenesená",J157,0)</f>
        <v>0</v>
      </c>
      <c r="BH157" s="181">
        <f>IF(N157="sníž. přenesená",J157,0)</f>
        <v>0</v>
      </c>
      <c r="BI157" s="181">
        <f>IF(N157="nulová",J157,0)</f>
        <v>0</v>
      </c>
      <c r="BJ157" s="140" t="s">
        <v>81</v>
      </c>
      <c r="BK157" s="181">
        <f>ROUND(I157*H157,2)</f>
        <v>0</v>
      </c>
      <c r="BL157" s="140" t="s">
        <v>233</v>
      </c>
      <c r="BM157" s="140" t="s">
        <v>1398</v>
      </c>
      <c r="BN157" s="19"/>
      <c r="BO157" s="19"/>
      <c r="BP157" s="19"/>
      <c r="BQ157" s="19"/>
      <c r="BR157" s="21"/>
    </row>
    <row r="158" spans="1:70" ht="37.35" customHeight="1" x14ac:dyDescent="0.35">
      <c r="A158" s="22"/>
      <c r="B158" s="26"/>
      <c r="C158" s="144"/>
      <c r="D158" s="182" t="s">
        <v>72</v>
      </c>
      <c r="E158" s="219" t="s">
        <v>1732</v>
      </c>
      <c r="F158" s="219" t="s">
        <v>1952</v>
      </c>
      <c r="G158" s="144"/>
      <c r="H158" s="144"/>
      <c r="I158" s="145"/>
      <c r="J158" s="242">
        <f>BK158</f>
        <v>0</v>
      </c>
      <c r="K158" s="184"/>
      <c r="L158" s="61"/>
      <c r="M158" s="185"/>
      <c r="N158" s="19"/>
      <c r="O158" s="19"/>
      <c r="P158" s="162">
        <f>SUM(P159:P162)</f>
        <v>0</v>
      </c>
      <c r="Q158" s="19"/>
      <c r="R158" s="162">
        <f>SUM(R159:R162)</f>
        <v>0</v>
      </c>
      <c r="S158" s="19"/>
      <c r="T158" s="163">
        <f>SUM(T159:T162)</f>
        <v>0</v>
      </c>
      <c r="U158" s="64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59" t="s">
        <v>83</v>
      </c>
      <c r="AS158" s="19"/>
      <c r="AT158" s="164" t="s">
        <v>72</v>
      </c>
      <c r="AU158" s="164" t="s">
        <v>73</v>
      </c>
      <c r="AV158" s="19"/>
      <c r="AW158" s="19"/>
      <c r="AX158" s="19"/>
      <c r="AY158" s="159" t="s">
        <v>163</v>
      </c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65">
        <f>SUM(BK159:BK162)</f>
        <v>0</v>
      </c>
      <c r="BL158" s="19"/>
      <c r="BM158" s="19"/>
      <c r="BN158" s="19"/>
      <c r="BO158" s="19"/>
      <c r="BP158" s="19"/>
      <c r="BQ158" s="19"/>
      <c r="BR158" s="21"/>
    </row>
    <row r="159" spans="1:70" ht="16.5" customHeight="1" x14ac:dyDescent="0.3">
      <c r="A159" s="22"/>
      <c r="B159" s="61"/>
      <c r="C159" s="170" t="s">
        <v>382</v>
      </c>
      <c r="D159" s="170" t="s">
        <v>166</v>
      </c>
      <c r="E159" s="171" t="s">
        <v>1953</v>
      </c>
      <c r="F159" s="366" t="s">
        <v>2546</v>
      </c>
      <c r="G159" s="367" t="s">
        <v>281</v>
      </c>
      <c r="H159" s="368">
        <v>50</v>
      </c>
      <c r="I159" s="369"/>
      <c r="J159" s="370">
        <f t="shared" ref="J159:J162" si="40">ROUND(I159*H159,2)</f>
        <v>0</v>
      </c>
      <c r="K159" s="194"/>
      <c r="L159" s="61"/>
      <c r="M159" s="177"/>
      <c r="N159" s="178" t="s">
        <v>44</v>
      </c>
      <c r="O159" s="19"/>
      <c r="P159" s="179">
        <f t="shared" ref="P159:P162" si="41">O159*H159</f>
        <v>0</v>
      </c>
      <c r="Q159" s="179">
        <v>0</v>
      </c>
      <c r="R159" s="179">
        <f t="shared" ref="R159:R162" si="42">Q159*H159</f>
        <v>0</v>
      </c>
      <c r="S159" s="179">
        <v>0</v>
      </c>
      <c r="T159" s="180">
        <f t="shared" ref="T159:T162" si="43">S159*H159</f>
        <v>0</v>
      </c>
      <c r="U159" s="64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40" t="s">
        <v>233</v>
      </c>
      <c r="AS159" s="19"/>
      <c r="AT159" s="140" t="s">
        <v>166</v>
      </c>
      <c r="AU159" s="140" t="s">
        <v>81</v>
      </c>
      <c r="AV159" s="19"/>
      <c r="AW159" s="19"/>
      <c r="AX159" s="19"/>
      <c r="AY159" s="140" t="s">
        <v>163</v>
      </c>
      <c r="AZ159" s="19"/>
      <c r="BA159" s="19"/>
      <c r="BB159" s="19"/>
      <c r="BC159" s="19"/>
      <c r="BD159" s="19"/>
      <c r="BE159" s="181">
        <f t="shared" ref="BE159:BE162" si="44">IF(N159="základní",J159,0)</f>
        <v>0</v>
      </c>
      <c r="BF159" s="181">
        <f t="shared" ref="BF159:BF162" si="45">IF(N159="snížená",J159,0)</f>
        <v>0</v>
      </c>
      <c r="BG159" s="181">
        <f t="shared" ref="BG159:BG162" si="46">IF(N159="zákl. přenesená",J159,0)</f>
        <v>0</v>
      </c>
      <c r="BH159" s="181">
        <f t="shared" ref="BH159:BH162" si="47">IF(N159="sníž. přenesená",J159,0)</f>
        <v>0</v>
      </c>
      <c r="BI159" s="181">
        <f t="shared" ref="BI159:BI162" si="48">IF(N159="nulová",J159,0)</f>
        <v>0</v>
      </c>
      <c r="BJ159" s="140" t="s">
        <v>81</v>
      </c>
      <c r="BK159" s="181">
        <f t="shared" ref="BK159:BK162" si="49">ROUND(I159*H159,2)</f>
        <v>0</v>
      </c>
      <c r="BL159" s="140" t="s">
        <v>233</v>
      </c>
      <c r="BM159" s="140" t="s">
        <v>1429</v>
      </c>
      <c r="BN159" s="19"/>
      <c r="BO159" s="19"/>
      <c r="BP159" s="19"/>
      <c r="BQ159" s="19"/>
      <c r="BR159" s="21"/>
    </row>
    <row r="160" spans="1:70" ht="16.5" customHeight="1" x14ac:dyDescent="0.3">
      <c r="A160" s="22"/>
      <c r="B160" s="61"/>
      <c r="C160" s="170" t="s">
        <v>385</v>
      </c>
      <c r="D160" s="170" t="s">
        <v>166</v>
      </c>
      <c r="E160" s="171" t="s">
        <v>1954</v>
      </c>
      <c r="F160" s="366" t="s">
        <v>2547</v>
      </c>
      <c r="G160" s="367" t="s">
        <v>1675</v>
      </c>
      <c r="H160" s="368">
        <v>1</v>
      </c>
      <c r="I160" s="369"/>
      <c r="J160" s="370">
        <f t="shared" si="40"/>
        <v>0</v>
      </c>
      <c r="K160" s="194"/>
      <c r="L160" s="61"/>
      <c r="M160" s="177"/>
      <c r="N160" s="178" t="s">
        <v>44</v>
      </c>
      <c r="O160" s="19"/>
      <c r="P160" s="179">
        <f t="shared" si="41"/>
        <v>0</v>
      </c>
      <c r="Q160" s="179">
        <v>0</v>
      </c>
      <c r="R160" s="179">
        <f t="shared" si="42"/>
        <v>0</v>
      </c>
      <c r="S160" s="179">
        <v>0</v>
      </c>
      <c r="T160" s="180">
        <f t="shared" si="43"/>
        <v>0</v>
      </c>
      <c r="U160" s="64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40" t="s">
        <v>233</v>
      </c>
      <c r="AS160" s="19"/>
      <c r="AT160" s="140" t="s">
        <v>166</v>
      </c>
      <c r="AU160" s="140" t="s">
        <v>81</v>
      </c>
      <c r="AV160" s="19"/>
      <c r="AW160" s="19"/>
      <c r="AX160" s="19"/>
      <c r="AY160" s="140" t="s">
        <v>163</v>
      </c>
      <c r="AZ160" s="19"/>
      <c r="BA160" s="19"/>
      <c r="BB160" s="19"/>
      <c r="BC160" s="19"/>
      <c r="BD160" s="19"/>
      <c r="BE160" s="181">
        <f t="shared" si="44"/>
        <v>0</v>
      </c>
      <c r="BF160" s="181">
        <f t="shared" si="45"/>
        <v>0</v>
      </c>
      <c r="BG160" s="181">
        <f t="shared" si="46"/>
        <v>0</v>
      </c>
      <c r="BH160" s="181">
        <f t="shared" si="47"/>
        <v>0</v>
      </c>
      <c r="BI160" s="181">
        <f t="shared" si="48"/>
        <v>0</v>
      </c>
      <c r="BJ160" s="140" t="s">
        <v>81</v>
      </c>
      <c r="BK160" s="181">
        <f t="shared" si="49"/>
        <v>0</v>
      </c>
      <c r="BL160" s="140" t="s">
        <v>233</v>
      </c>
      <c r="BM160" s="140" t="s">
        <v>1437</v>
      </c>
      <c r="BN160" s="19"/>
      <c r="BO160" s="19"/>
      <c r="BP160" s="19"/>
      <c r="BQ160" s="19"/>
      <c r="BR160" s="21"/>
    </row>
    <row r="161" spans="1:70" ht="16.5" customHeight="1" x14ac:dyDescent="0.3">
      <c r="A161" s="22"/>
      <c r="B161" s="61"/>
      <c r="C161" s="170" t="s">
        <v>421</v>
      </c>
      <c r="D161" s="170" t="s">
        <v>166</v>
      </c>
      <c r="E161" s="171" t="s">
        <v>1955</v>
      </c>
      <c r="F161" s="366" t="s">
        <v>1956</v>
      </c>
      <c r="G161" s="367" t="s">
        <v>1957</v>
      </c>
      <c r="H161" s="368">
        <v>400</v>
      </c>
      <c r="I161" s="369"/>
      <c r="J161" s="370">
        <f t="shared" si="40"/>
        <v>0</v>
      </c>
      <c r="K161" s="194"/>
      <c r="L161" s="61"/>
      <c r="M161" s="177"/>
      <c r="N161" s="178" t="s">
        <v>44</v>
      </c>
      <c r="O161" s="19"/>
      <c r="P161" s="179">
        <f t="shared" si="41"/>
        <v>0</v>
      </c>
      <c r="Q161" s="179">
        <v>0</v>
      </c>
      <c r="R161" s="179">
        <f t="shared" si="42"/>
        <v>0</v>
      </c>
      <c r="S161" s="179">
        <v>0</v>
      </c>
      <c r="T161" s="180">
        <f t="shared" si="43"/>
        <v>0</v>
      </c>
      <c r="U161" s="64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40" t="s">
        <v>233</v>
      </c>
      <c r="AS161" s="19"/>
      <c r="AT161" s="140" t="s">
        <v>166</v>
      </c>
      <c r="AU161" s="140" t="s">
        <v>81</v>
      </c>
      <c r="AV161" s="19"/>
      <c r="AW161" s="19"/>
      <c r="AX161" s="19"/>
      <c r="AY161" s="140" t="s">
        <v>163</v>
      </c>
      <c r="AZ161" s="19"/>
      <c r="BA161" s="19"/>
      <c r="BB161" s="19"/>
      <c r="BC161" s="19"/>
      <c r="BD161" s="19"/>
      <c r="BE161" s="181">
        <f t="shared" si="44"/>
        <v>0</v>
      </c>
      <c r="BF161" s="181">
        <f t="shared" si="45"/>
        <v>0</v>
      </c>
      <c r="BG161" s="181">
        <f t="shared" si="46"/>
        <v>0</v>
      </c>
      <c r="BH161" s="181">
        <f t="shared" si="47"/>
        <v>0</v>
      </c>
      <c r="BI161" s="181">
        <f t="shared" si="48"/>
        <v>0</v>
      </c>
      <c r="BJ161" s="140" t="s">
        <v>81</v>
      </c>
      <c r="BK161" s="181">
        <f t="shared" si="49"/>
        <v>0</v>
      </c>
      <c r="BL161" s="140" t="s">
        <v>233</v>
      </c>
      <c r="BM161" s="140" t="s">
        <v>1809</v>
      </c>
      <c r="BN161" s="19"/>
      <c r="BO161" s="19"/>
      <c r="BP161" s="19"/>
      <c r="BQ161" s="19"/>
      <c r="BR161" s="21"/>
    </row>
    <row r="162" spans="1:70" ht="16.5" customHeight="1" x14ac:dyDescent="0.3">
      <c r="A162" s="22"/>
      <c r="B162" s="61"/>
      <c r="C162" s="170" t="s">
        <v>523</v>
      </c>
      <c r="D162" s="170" t="s">
        <v>166</v>
      </c>
      <c r="E162" s="171" t="s">
        <v>1958</v>
      </c>
      <c r="F162" s="366" t="s">
        <v>1959</v>
      </c>
      <c r="G162" s="367" t="s">
        <v>268</v>
      </c>
      <c r="H162" s="368">
        <v>1</v>
      </c>
      <c r="I162" s="369"/>
      <c r="J162" s="370">
        <f t="shared" si="40"/>
        <v>0</v>
      </c>
      <c r="K162" s="194"/>
      <c r="L162" s="61"/>
      <c r="M162" s="177"/>
      <c r="N162" s="186" t="s">
        <v>44</v>
      </c>
      <c r="O162" s="59"/>
      <c r="P162" s="187">
        <f t="shared" si="41"/>
        <v>0</v>
      </c>
      <c r="Q162" s="187">
        <v>0</v>
      </c>
      <c r="R162" s="187">
        <f t="shared" si="42"/>
        <v>0</v>
      </c>
      <c r="S162" s="187">
        <v>0</v>
      </c>
      <c r="T162" s="188">
        <f t="shared" si="43"/>
        <v>0</v>
      </c>
      <c r="U162" s="64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40" t="s">
        <v>233</v>
      </c>
      <c r="AS162" s="19"/>
      <c r="AT162" s="140" t="s">
        <v>166</v>
      </c>
      <c r="AU162" s="140" t="s">
        <v>81</v>
      </c>
      <c r="AV162" s="19"/>
      <c r="AW162" s="19"/>
      <c r="AX162" s="19"/>
      <c r="AY162" s="140" t="s">
        <v>163</v>
      </c>
      <c r="AZ162" s="19"/>
      <c r="BA162" s="19"/>
      <c r="BB162" s="19"/>
      <c r="BC162" s="19"/>
      <c r="BD162" s="19"/>
      <c r="BE162" s="181">
        <f t="shared" si="44"/>
        <v>0</v>
      </c>
      <c r="BF162" s="181">
        <f t="shared" si="45"/>
        <v>0</v>
      </c>
      <c r="BG162" s="181">
        <f t="shared" si="46"/>
        <v>0</v>
      </c>
      <c r="BH162" s="181">
        <f t="shared" si="47"/>
        <v>0</v>
      </c>
      <c r="BI162" s="181">
        <f t="shared" si="48"/>
        <v>0</v>
      </c>
      <c r="BJ162" s="140" t="s">
        <v>81</v>
      </c>
      <c r="BK162" s="181">
        <f t="shared" si="49"/>
        <v>0</v>
      </c>
      <c r="BL162" s="140" t="s">
        <v>233</v>
      </c>
      <c r="BM162" s="140" t="s">
        <v>1814</v>
      </c>
      <c r="BN162" s="19"/>
      <c r="BO162" s="19"/>
      <c r="BP162" s="19"/>
      <c r="BQ162" s="19"/>
      <c r="BR162" s="21"/>
    </row>
    <row r="163" spans="1:70" ht="7.9" customHeight="1" x14ac:dyDescent="0.3">
      <c r="A163" s="101"/>
      <c r="B163" s="51"/>
      <c r="C163" s="189"/>
      <c r="D163" s="189"/>
      <c r="E163" s="189"/>
      <c r="F163" s="189"/>
      <c r="G163" s="189"/>
      <c r="H163" s="189"/>
      <c r="I163" s="190"/>
      <c r="J163" s="189"/>
      <c r="K163" s="191"/>
      <c r="L163" s="102"/>
      <c r="M163" s="192"/>
      <c r="N163" s="192"/>
      <c r="O163" s="192"/>
      <c r="P163" s="192"/>
      <c r="Q163" s="192"/>
      <c r="R163" s="192"/>
      <c r="S163" s="192"/>
      <c r="T163" s="192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4"/>
    </row>
  </sheetData>
  <mergeCells count="13">
    <mergeCell ref="E82:H82"/>
    <mergeCell ref="G1:H1"/>
    <mergeCell ref="L2:V2"/>
    <mergeCell ref="E49:H49"/>
    <mergeCell ref="E51:H51"/>
    <mergeCell ref="J55:J56"/>
    <mergeCell ref="E78:H78"/>
    <mergeCell ref="E80:H80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 r:id="rId1"/>
  <headerFooter>
    <oddFooter>&amp;C&amp;"Trebuchet MS,Regular"&amp;8&amp;K000000Strana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6"/>
  <sheetViews>
    <sheetView showGridLines="0" topLeftCell="A184" workbookViewId="0">
      <selection activeCell="F208" sqref="F208"/>
    </sheetView>
  </sheetViews>
  <sheetFormatPr defaultColWidth="9.33203125" defaultRowHeight="13.5" customHeight="1" x14ac:dyDescent="0.3"/>
  <cols>
    <col min="1" max="1" width="8.33203125" style="243" customWidth="1"/>
    <col min="2" max="2" width="2" style="243" customWidth="1"/>
    <col min="3" max="4" width="4.33203125" style="243" customWidth="1"/>
    <col min="5" max="5" width="17.33203125" style="243" customWidth="1"/>
    <col min="6" max="6" width="75" style="243" customWidth="1"/>
    <col min="7" max="7" width="8.6640625" style="243" customWidth="1"/>
    <col min="8" max="8" width="11.33203125" style="243" customWidth="1"/>
    <col min="9" max="9" width="12.6640625" style="243" customWidth="1"/>
    <col min="10" max="10" width="23.5" style="243" customWidth="1"/>
    <col min="11" max="11" width="15.5" style="243" customWidth="1"/>
    <col min="12" max="18" width="9.33203125" style="243" customWidth="1"/>
    <col min="19" max="19" width="8.33203125" style="243" customWidth="1"/>
    <col min="20" max="20" width="29.6640625" style="243" customWidth="1"/>
    <col min="21" max="21" width="16.33203125" style="243" customWidth="1"/>
    <col min="22" max="22" width="12.33203125" style="243" customWidth="1"/>
    <col min="23" max="23" width="16.33203125" style="243" customWidth="1"/>
    <col min="24" max="24" width="12.33203125" style="243" customWidth="1"/>
    <col min="25" max="25" width="15" style="243" customWidth="1"/>
    <col min="26" max="26" width="11" style="243" customWidth="1"/>
    <col min="27" max="27" width="15" style="243" customWidth="1"/>
    <col min="28" max="28" width="16.33203125" style="243" customWidth="1"/>
    <col min="29" max="29" width="11" style="243" customWidth="1"/>
    <col min="30" max="30" width="15" style="243" customWidth="1"/>
    <col min="31" max="31" width="16.33203125" style="243" customWidth="1"/>
    <col min="32" max="43" width="9.33203125" style="243" customWidth="1"/>
    <col min="44" max="65" width="9.33203125" style="243" hidden="1" customWidth="1"/>
    <col min="66" max="71" width="9.33203125" style="243" customWidth="1"/>
    <col min="72" max="16384" width="9.33203125" style="243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121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1638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1960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ROUND(J93,2)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ROUND(SUM(BE93:BE205),2)</f>
        <v>0</v>
      </c>
      <c r="G32" s="19"/>
      <c r="H32" s="19"/>
      <c r="I32" s="124">
        <v>0.21</v>
      </c>
      <c r="J32" s="123">
        <f>ROUND(ROUND((SUM(BE93:BE205)),2)*I32,2)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ROUND(SUM(BF93:BF205),2)</f>
        <v>0</v>
      </c>
      <c r="G33" s="19"/>
      <c r="H33" s="19"/>
      <c r="I33" s="124">
        <v>0.15</v>
      </c>
      <c r="J33" s="123">
        <f>ROUND(ROUND((SUM(BF93:BF205)),2)*I33,2)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ROUND(SUM(BG93:BG205),2)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ROUND(SUM(BH93:BH205),2)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ROUND(SUM(BI93:BI205),2)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1638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03 - Silnoproud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J93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1961</v>
      </c>
      <c r="E61" s="59"/>
      <c r="F61" s="59"/>
      <c r="G61" s="59"/>
      <c r="H61" s="59"/>
      <c r="I61" s="116"/>
      <c r="J61" s="142">
        <f>J94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24.95" customHeight="1" x14ac:dyDescent="0.35">
      <c r="A62" s="22"/>
      <c r="B62" s="26"/>
      <c r="C62" s="19"/>
      <c r="D62" s="219" t="s">
        <v>1962</v>
      </c>
      <c r="E62" s="144"/>
      <c r="F62" s="144"/>
      <c r="G62" s="144"/>
      <c r="H62" s="144"/>
      <c r="I62" s="145"/>
      <c r="J62" s="146">
        <f>J141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24.95" customHeight="1" x14ac:dyDescent="0.35">
      <c r="A63" s="22"/>
      <c r="B63" s="26"/>
      <c r="C63" s="19"/>
      <c r="D63" s="219" t="s">
        <v>1963</v>
      </c>
      <c r="E63" s="144"/>
      <c r="F63" s="144"/>
      <c r="G63" s="144"/>
      <c r="H63" s="144"/>
      <c r="I63" s="145"/>
      <c r="J63" s="146">
        <f>J147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24.95" customHeight="1" x14ac:dyDescent="0.35">
      <c r="A64" s="22"/>
      <c r="B64" s="26"/>
      <c r="C64" s="19"/>
      <c r="D64" s="219" t="s">
        <v>1964</v>
      </c>
      <c r="E64" s="144"/>
      <c r="F64" s="144"/>
      <c r="G64" s="144"/>
      <c r="H64" s="144"/>
      <c r="I64" s="145"/>
      <c r="J64" s="146">
        <f>J159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24.95" customHeight="1" x14ac:dyDescent="0.35">
      <c r="A65" s="22"/>
      <c r="B65" s="26"/>
      <c r="C65" s="19"/>
      <c r="D65" s="219" t="s">
        <v>1965</v>
      </c>
      <c r="E65" s="144"/>
      <c r="F65" s="144"/>
      <c r="G65" s="144"/>
      <c r="H65" s="144"/>
      <c r="I65" s="145"/>
      <c r="J65" s="146">
        <f>J174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24.95" customHeight="1" x14ac:dyDescent="0.35">
      <c r="A66" s="22"/>
      <c r="B66" s="26"/>
      <c r="C66" s="19"/>
      <c r="D66" s="219" t="s">
        <v>1966</v>
      </c>
      <c r="E66" s="144"/>
      <c r="F66" s="144"/>
      <c r="G66" s="144"/>
      <c r="H66" s="144"/>
      <c r="I66" s="145"/>
      <c r="J66" s="146">
        <f>J178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24.95" customHeight="1" x14ac:dyDescent="0.35">
      <c r="A67" s="22"/>
      <c r="B67" s="26"/>
      <c r="C67" s="19"/>
      <c r="D67" s="219" t="s">
        <v>1967</v>
      </c>
      <c r="E67" s="144"/>
      <c r="F67" s="144"/>
      <c r="G67" s="144"/>
      <c r="H67" s="144"/>
      <c r="I67" s="145"/>
      <c r="J67" s="146">
        <f>J182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24.95" customHeight="1" x14ac:dyDescent="0.35">
      <c r="A68" s="22"/>
      <c r="B68" s="26"/>
      <c r="C68" s="19"/>
      <c r="D68" s="219" t="s">
        <v>1968</v>
      </c>
      <c r="E68" s="144"/>
      <c r="F68" s="144"/>
      <c r="G68" s="144"/>
      <c r="H68" s="144"/>
      <c r="I68" s="145"/>
      <c r="J68" s="146">
        <f>J184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24.95" customHeight="1" x14ac:dyDescent="0.35">
      <c r="A69" s="22"/>
      <c r="B69" s="26"/>
      <c r="C69" s="19"/>
      <c r="D69" s="219" t="s">
        <v>1969</v>
      </c>
      <c r="E69" s="144"/>
      <c r="F69" s="144"/>
      <c r="G69" s="144"/>
      <c r="H69" s="144"/>
      <c r="I69" s="145"/>
      <c r="J69" s="146">
        <f>J194</f>
        <v>0</v>
      </c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24.95" customHeight="1" x14ac:dyDescent="0.35">
      <c r="A70" s="22"/>
      <c r="B70" s="26"/>
      <c r="C70" s="19"/>
      <c r="D70" s="219" t="s">
        <v>1970</v>
      </c>
      <c r="E70" s="144"/>
      <c r="F70" s="144"/>
      <c r="G70" s="144"/>
      <c r="H70" s="144"/>
      <c r="I70" s="145"/>
      <c r="J70" s="146">
        <f>J198</f>
        <v>0</v>
      </c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24.95" customHeight="1" x14ac:dyDescent="0.35">
      <c r="A71" s="22"/>
      <c r="B71" s="26"/>
      <c r="C71" s="19"/>
      <c r="D71" s="219" t="s">
        <v>1971</v>
      </c>
      <c r="E71" s="144"/>
      <c r="F71" s="144"/>
      <c r="G71" s="144"/>
      <c r="H71" s="144"/>
      <c r="I71" s="145"/>
      <c r="J71" s="146">
        <f>J201</f>
        <v>0</v>
      </c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21.75" customHeight="1" x14ac:dyDescent="0.3">
      <c r="A72" s="22"/>
      <c r="B72" s="26"/>
      <c r="C72" s="19"/>
      <c r="D72" s="62"/>
      <c r="E72" s="62"/>
      <c r="F72" s="62"/>
      <c r="G72" s="62"/>
      <c r="H72" s="62"/>
      <c r="I72" s="118"/>
      <c r="J72" s="62"/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7.9" customHeight="1" x14ac:dyDescent="0.3">
      <c r="A73" s="22"/>
      <c r="B73" s="51"/>
      <c r="C73" s="18"/>
      <c r="D73" s="18"/>
      <c r="E73" s="18"/>
      <c r="F73" s="18"/>
      <c r="G73" s="18"/>
      <c r="H73" s="18"/>
      <c r="I73" s="110"/>
      <c r="J73" s="18"/>
      <c r="K73" s="52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3.5" customHeight="1" x14ac:dyDescent="0.3">
      <c r="A74" s="17"/>
      <c r="B74" s="24"/>
      <c r="C74" s="24"/>
      <c r="D74" s="24"/>
      <c r="E74" s="24"/>
      <c r="F74" s="24"/>
      <c r="G74" s="24"/>
      <c r="H74" s="24"/>
      <c r="I74" s="111"/>
      <c r="J74" s="24"/>
      <c r="K74" s="24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3.5" customHeight="1" x14ac:dyDescent="0.3">
      <c r="A75" s="17"/>
      <c r="B75" s="19"/>
      <c r="C75" s="19"/>
      <c r="D75" s="19"/>
      <c r="E75" s="19"/>
      <c r="F75" s="19"/>
      <c r="G75" s="19"/>
      <c r="H75" s="19"/>
      <c r="I75" s="112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3.5" customHeight="1" x14ac:dyDescent="0.3">
      <c r="A76" s="17"/>
      <c r="B76" s="18"/>
      <c r="C76" s="18"/>
      <c r="D76" s="18"/>
      <c r="E76" s="18"/>
      <c r="F76" s="18"/>
      <c r="G76" s="18"/>
      <c r="H76" s="18"/>
      <c r="I76" s="110"/>
      <c r="J76" s="18"/>
      <c r="K76" s="18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7.9" customHeight="1" x14ac:dyDescent="0.3">
      <c r="A77" s="22"/>
      <c r="B77" s="23"/>
      <c r="C77" s="24"/>
      <c r="D77" s="24"/>
      <c r="E77" s="24"/>
      <c r="F77" s="24"/>
      <c r="G77" s="24"/>
      <c r="H77" s="24"/>
      <c r="I77" s="111"/>
      <c r="J77" s="24"/>
      <c r="K77" s="25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36.950000000000003" customHeight="1" x14ac:dyDescent="0.35">
      <c r="A78" s="22"/>
      <c r="B78" s="26"/>
      <c r="C78" s="53" t="s">
        <v>147</v>
      </c>
      <c r="D78" s="19"/>
      <c r="E78" s="19"/>
      <c r="F78" s="19"/>
      <c r="G78" s="19"/>
      <c r="H78" s="19"/>
      <c r="I78" s="112"/>
      <c r="J78" s="19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7.9" customHeight="1" x14ac:dyDescent="0.3">
      <c r="A79" s="22"/>
      <c r="B79" s="26"/>
      <c r="C79" s="19"/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4.45" customHeight="1" x14ac:dyDescent="0.35">
      <c r="A80" s="22"/>
      <c r="B80" s="26"/>
      <c r="C80" s="54" t="s">
        <v>24</v>
      </c>
      <c r="D80" s="19"/>
      <c r="E80" s="19"/>
      <c r="F80" s="19"/>
      <c r="G80" s="19"/>
      <c r="H80" s="19"/>
      <c r="I80" s="112"/>
      <c r="J80" s="19"/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6.5" customHeight="1" x14ac:dyDescent="0.35">
      <c r="A81" s="22"/>
      <c r="B81" s="26"/>
      <c r="C81" s="19"/>
      <c r="D81" s="19"/>
      <c r="E81" s="428" t="str">
        <f>E7</f>
        <v>Novostavba víceúčelového objektu (dostavba objektu)</v>
      </c>
      <c r="F81" s="429"/>
      <c r="G81" s="429"/>
      <c r="H81" s="42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5" customHeight="1" x14ac:dyDescent="0.3">
      <c r="A82" s="22"/>
      <c r="B82" s="26"/>
      <c r="C82" s="34" t="s">
        <v>132</v>
      </c>
      <c r="D82" s="19"/>
      <c r="E82" s="19"/>
      <c r="F82" s="19"/>
      <c r="G82" s="19"/>
      <c r="H82" s="19"/>
      <c r="I82" s="112"/>
      <c r="J82" s="19"/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16.5" customHeight="1" x14ac:dyDescent="0.3">
      <c r="A83" s="22"/>
      <c r="B83" s="26"/>
      <c r="C83" s="19"/>
      <c r="D83" s="19"/>
      <c r="E83" s="428" t="s">
        <v>1638</v>
      </c>
      <c r="F83" s="377"/>
      <c r="G83" s="377"/>
      <c r="H83" s="377"/>
      <c r="I83" s="112"/>
      <c r="J83" s="19"/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14.45" customHeight="1" x14ac:dyDescent="0.35">
      <c r="A84" s="22"/>
      <c r="B84" s="26"/>
      <c r="C84" s="54" t="s">
        <v>263</v>
      </c>
      <c r="D84" s="19"/>
      <c r="E84" s="19"/>
      <c r="F84" s="19"/>
      <c r="G84" s="19"/>
      <c r="H84" s="19"/>
      <c r="I84" s="112"/>
      <c r="J84" s="19"/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17.25" customHeight="1" x14ac:dyDescent="0.3">
      <c r="A85" s="22"/>
      <c r="B85" s="26"/>
      <c r="C85" s="19"/>
      <c r="D85" s="19"/>
      <c r="E85" s="391" t="str">
        <f>E11</f>
        <v>03 - Silnoproud</v>
      </c>
      <c r="F85" s="377"/>
      <c r="G85" s="377"/>
      <c r="H85" s="377"/>
      <c r="I85" s="112"/>
      <c r="J85" s="19"/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7.9" customHeight="1" x14ac:dyDescent="0.3">
      <c r="A86" s="22"/>
      <c r="B86" s="26"/>
      <c r="C86" s="19"/>
      <c r="D86" s="19"/>
      <c r="E86" s="19"/>
      <c r="F86" s="19"/>
      <c r="G86" s="19"/>
      <c r="H86" s="19"/>
      <c r="I86" s="112"/>
      <c r="J86" s="19"/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8" customHeight="1" x14ac:dyDescent="0.35">
      <c r="A87" s="22"/>
      <c r="B87" s="26"/>
      <c r="C87" s="54" t="s">
        <v>27</v>
      </c>
      <c r="D87" s="19"/>
      <c r="E87" s="19"/>
      <c r="F87" s="115" t="str">
        <f>F14</f>
        <v>ulice L. Zápotockého a Klikorkova</v>
      </c>
      <c r="G87" s="19"/>
      <c r="H87" s="19"/>
      <c r="I87" s="114" t="s">
        <v>29</v>
      </c>
      <c r="J87" s="58">
        <f>IF(J14="","",J14)</f>
        <v>44136</v>
      </c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7.9" customHeight="1" x14ac:dyDescent="0.3">
      <c r="A88" s="22"/>
      <c r="B88" s="26"/>
      <c r="C88" s="19"/>
      <c r="D88" s="19"/>
      <c r="E88" s="19"/>
      <c r="F88" s="19"/>
      <c r="G88" s="19"/>
      <c r="H88" s="19"/>
      <c r="I88" s="112"/>
      <c r="J88" s="19"/>
      <c r="K88" s="28"/>
      <c r="L88" s="26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15" customHeight="1" x14ac:dyDescent="0.35">
      <c r="A89" s="22"/>
      <c r="B89" s="26"/>
      <c r="C89" s="54" t="s">
        <v>30</v>
      </c>
      <c r="D89" s="19"/>
      <c r="E89" s="19"/>
      <c r="F89" s="115" t="str">
        <f>E17</f>
        <v>Qarta architektura, s.r.o., Jindřišská 17, Praha 1</v>
      </c>
      <c r="G89" s="19"/>
      <c r="H89" s="19"/>
      <c r="I89" s="114" t="s">
        <v>36</v>
      </c>
      <c r="J89" s="115" t="str">
        <f>E23</f>
        <v>Qarta architektura, s.r.o., Jindřišská 17, Praha 1</v>
      </c>
      <c r="K89" s="28"/>
      <c r="L89" s="26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14.45" customHeight="1" x14ac:dyDescent="0.35">
      <c r="A90" s="22"/>
      <c r="B90" s="26"/>
      <c r="C90" s="54" t="s">
        <v>35</v>
      </c>
      <c r="D90" s="19"/>
      <c r="E90" s="19"/>
      <c r="F90" s="115" t="str">
        <f>IF(E20="","",E20)</f>
        <v/>
      </c>
      <c r="G90" s="19"/>
      <c r="H90" s="19"/>
      <c r="I90" s="112"/>
      <c r="J90" s="19"/>
      <c r="K90" s="28"/>
      <c r="L90" s="26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1"/>
    </row>
    <row r="91" spans="1:70" ht="10.35" customHeight="1" x14ac:dyDescent="0.3">
      <c r="A91" s="22"/>
      <c r="B91" s="26"/>
      <c r="C91" s="59"/>
      <c r="D91" s="59"/>
      <c r="E91" s="59"/>
      <c r="F91" s="59"/>
      <c r="G91" s="59"/>
      <c r="H91" s="59"/>
      <c r="I91" s="116"/>
      <c r="J91" s="59"/>
      <c r="K91" s="117"/>
      <c r="L91" s="26"/>
      <c r="M91" s="59"/>
      <c r="N91" s="59"/>
      <c r="O91" s="59"/>
      <c r="P91" s="59"/>
      <c r="Q91" s="59"/>
      <c r="R91" s="59"/>
      <c r="S91" s="59"/>
      <c r="T91" s="5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1"/>
    </row>
    <row r="92" spans="1:70" ht="29.25" customHeight="1" x14ac:dyDescent="0.35">
      <c r="A92" s="22"/>
      <c r="B92" s="61"/>
      <c r="C92" s="147" t="s">
        <v>148</v>
      </c>
      <c r="D92" s="148" t="s">
        <v>58</v>
      </c>
      <c r="E92" s="148" t="s">
        <v>54</v>
      </c>
      <c r="F92" s="148" t="s">
        <v>149</v>
      </c>
      <c r="G92" s="148" t="s">
        <v>150</v>
      </c>
      <c r="H92" s="148" t="s">
        <v>151</v>
      </c>
      <c r="I92" s="148" t="s">
        <v>152</v>
      </c>
      <c r="J92" s="148" t="s">
        <v>137</v>
      </c>
      <c r="K92" s="149" t="s">
        <v>153</v>
      </c>
      <c r="L92" s="61"/>
      <c r="M92" s="150" t="s">
        <v>154</v>
      </c>
      <c r="N92" s="151" t="s">
        <v>43</v>
      </c>
      <c r="O92" s="151" t="s">
        <v>155</v>
      </c>
      <c r="P92" s="151" t="s">
        <v>156</v>
      </c>
      <c r="Q92" s="152" t="s">
        <v>157</v>
      </c>
      <c r="R92" s="152" t="s">
        <v>158</v>
      </c>
      <c r="S92" s="151" t="s">
        <v>159</v>
      </c>
      <c r="T92" s="153" t="s">
        <v>160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1"/>
    </row>
    <row r="93" spans="1:70" ht="29.25" customHeight="1" x14ac:dyDescent="0.35">
      <c r="A93" s="22"/>
      <c r="B93" s="26"/>
      <c r="C93" s="154" t="s">
        <v>138</v>
      </c>
      <c r="D93" s="62"/>
      <c r="E93" s="62"/>
      <c r="F93" s="62"/>
      <c r="G93" s="62"/>
      <c r="H93" s="62"/>
      <c r="I93" s="118"/>
      <c r="J93" s="155">
        <f>BK93</f>
        <v>0</v>
      </c>
      <c r="K93" s="119"/>
      <c r="L93" s="61"/>
      <c r="M93" s="75"/>
      <c r="N93" s="62"/>
      <c r="O93" s="62"/>
      <c r="P93" s="156">
        <f>P94+P141+P147+P159+P174+P178+P182+P184+P194+P198+P201</f>
        <v>0</v>
      </c>
      <c r="Q93" s="62"/>
      <c r="R93" s="156">
        <f>R94+R141+R147+R159+R174+R178+R182+R184+R194+R198+R201</f>
        <v>0</v>
      </c>
      <c r="S93" s="62"/>
      <c r="T93" s="157">
        <f>T94+T141+T147+T159+T174+T178+T182+T184+T194+T198+T201</f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40" t="s">
        <v>72</v>
      </c>
      <c r="AU93" s="140" t="s">
        <v>139</v>
      </c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58">
        <f>BK94+BK141+BK147+BK159+BK174+BK178+BK182+BK184+BK194+BK198+BK201</f>
        <v>0</v>
      </c>
      <c r="BL93" s="19"/>
      <c r="BM93" s="19"/>
      <c r="BN93" s="19"/>
      <c r="BO93" s="19"/>
      <c r="BP93" s="19"/>
      <c r="BQ93" s="19"/>
      <c r="BR93" s="21"/>
    </row>
    <row r="94" spans="1:70" ht="37.35" customHeight="1" x14ac:dyDescent="0.35">
      <c r="A94" s="22"/>
      <c r="B94" s="26"/>
      <c r="C94" s="59"/>
      <c r="D94" s="166" t="s">
        <v>72</v>
      </c>
      <c r="E94" s="141" t="s">
        <v>1654</v>
      </c>
      <c r="F94" s="141" t="s">
        <v>1972</v>
      </c>
      <c r="G94" s="59"/>
      <c r="H94" s="59"/>
      <c r="I94" s="116"/>
      <c r="J94" s="241">
        <f>BK94</f>
        <v>0</v>
      </c>
      <c r="K94" s="117"/>
      <c r="L94" s="61"/>
      <c r="M94" s="169"/>
      <c r="N94" s="19"/>
      <c r="O94" s="19"/>
      <c r="P94" s="162">
        <f>SUM(P95:P140)</f>
        <v>0</v>
      </c>
      <c r="Q94" s="19"/>
      <c r="R94" s="162">
        <f>SUM(R95:R140)</f>
        <v>0</v>
      </c>
      <c r="S94" s="19"/>
      <c r="T94" s="163">
        <f>SUM(T95:T140)</f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59" t="s">
        <v>83</v>
      </c>
      <c r="AS94" s="19"/>
      <c r="AT94" s="164" t="s">
        <v>72</v>
      </c>
      <c r="AU94" s="164" t="s">
        <v>73</v>
      </c>
      <c r="AV94" s="19"/>
      <c r="AW94" s="19"/>
      <c r="AX94" s="19"/>
      <c r="AY94" s="159" t="s">
        <v>163</v>
      </c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65">
        <f>SUM(BK95:BK140)</f>
        <v>0</v>
      </c>
      <c r="BL94" s="19"/>
      <c r="BM94" s="19"/>
      <c r="BN94" s="19"/>
      <c r="BO94" s="19"/>
      <c r="BP94" s="19"/>
      <c r="BQ94" s="19"/>
      <c r="BR94" s="21"/>
    </row>
    <row r="95" spans="1:70" ht="25.5" customHeight="1" x14ac:dyDescent="0.3">
      <c r="A95" s="22"/>
      <c r="B95" s="61"/>
      <c r="C95" s="170" t="s">
        <v>81</v>
      </c>
      <c r="D95" s="170" t="s">
        <v>166</v>
      </c>
      <c r="E95" s="171" t="s">
        <v>1973</v>
      </c>
      <c r="F95" s="171" t="s">
        <v>1974</v>
      </c>
      <c r="G95" s="172" t="s">
        <v>1675</v>
      </c>
      <c r="H95" s="173">
        <v>26</v>
      </c>
      <c r="I95" s="174"/>
      <c r="J95" s="175">
        <f>ROUND(I95*H95,2)</f>
        <v>0</v>
      </c>
      <c r="K95" s="194"/>
      <c r="L95" s="61"/>
      <c r="M95" s="177"/>
      <c r="N95" s="178" t="s">
        <v>44</v>
      </c>
      <c r="O95" s="19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80">
        <f>S95*H95</f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40" t="s">
        <v>233</v>
      </c>
      <c r="AS95" s="19"/>
      <c r="AT95" s="140" t="s">
        <v>166</v>
      </c>
      <c r="AU95" s="140" t="s">
        <v>81</v>
      </c>
      <c r="AV95" s="19"/>
      <c r="AW95" s="19"/>
      <c r="AX95" s="19"/>
      <c r="AY95" s="140" t="s">
        <v>163</v>
      </c>
      <c r="AZ95" s="19"/>
      <c r="BA95" s="19"/>
      <c r="BB95" s="19"/>
      <c r="BC95" s="19"/>
      <c r="BD95" s="19"/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140" t="s">
        <v>81</v>
      </c>
      <c r="BK95" s="181">
        <f>ROUND(I95*H95,2)</f>
        <v>0</v>
      </c>
      <c r="BL95" s="140" t="s">
        <v>233</v>
      </c>
      <c r="BM95" s="140" t="s">
        <v>83</v>
      </c>
      <c r="BN95" s="19"/>
      <c r="BO95" s="19"/>
      <c r="BP95" s="19"/>
      <c r="BQ95" s="19"/>
      <c r="BR95" s="21"/>
    </row>
    <row r="96" spans="1:70" ht="40.5" customHeight="1" x14ac:dyDescent="0.35">
      <c r="A96" s="22"/>
      <c r="B96" s="26"/>
      <c r="C96" s="144"/>
      <c r="D96" s="207" t="s">
        <v>273</v>
      </c>
      <c r="E96" s="144"/>
      <c r="F96" s="208" t="s">
        <v>1975</v>
      </c>
      <c r="G96" s="144"/>
      <c r="H96" s="144"/>
      <c r="I96" s="145"/>
      <c r="J96" s="144"/>
      <c r="K96" s="184"/>
      <c r="L96" s="61"/>
      <c r="M96" s="185"/>
      <c r="N96" s="19"/>
      <c r="O96" s="19"/>
      <c r="P96" s="19"/>
      <c r="Q96" s="19"/>
      <c r="R96" s="19"/>
      <c r="S96" s="19"/>
      <c r="T96" s="65"/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40" t="s">
        <v>273</v>
      </c>
      <c r="AU96" s="140" t="s">
        <v>81</v>
      </c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1"/>
    </row>
    <row r="97" spans="1:70" ht="38.25" customHeight="1" x14ac:dyDescent="0.3">
      <c r="A97" s="22"/>
      <c r="B97" s="61"/>
      <c r="C97" s="170" t="s">
        <v>83</v>
      </c>
      <c r="D97" s="170" t="s">
        <v>166</v>
      </c>
      <c r="E97" s="171" t="s">
        <v>1976</v>
      </c>
      <c r="F97" s="171" t="s">
        <v>1977</v>
      </c>
      <c r="G97" s="172" t="s">
        <v>1104</v>
      </c>
      <c r="H97" s="173">
        <v>1</v>
      </c>
      <c r="I97" s="174"/>
      <c r="J97" s="175">
        <f>ROUND(I97*H97,2)</f>
        <v>0</v>
      </c>
      <c r="K97" s="194"/>
      <c r="L97" s="61"/>
      <c r="M97" s="177"/>
      <c r="N97" s="178" t="s">
        <v>44</v>
      </c>
      <c r="O97" s="19"/>
      <c r="P97" s="179">
        <f>O97*H97</f>
        <v>0</v>
      </c>
      <c r="Q97" s="179">
        <v>0</v>
      </c>
      <c r="R97" s="179">
        <f>Q97*H97</f>
        <v>0</v>
      </c>
      <c r="S97" s="179">
        <v>0</v>
      </c>
      <c r="T97" s="180">
        <f>S97*H97</f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233</v>
      </c>
      <c r="AS97" s="19"/>
      <c r="AT97" s="140" t="s">
        <v>166</v>
      </c>
      <c r="AU97" s="140" t="s">
        <v>81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140" t="s">
        <v>81</v>
      </c>
      <c r="BK97" s="181">
        <f>ROUND(I97*H97,2)</f>
        <v>0</v>
      </c>
      <c r="BL97" s="140" t="s">
        <v>233</v>
      </c>
      <c r="BM97" s="140" t="s">
        <v>182</v>
      </c>
      <c r="BN97" s="19"/>
      <c r="BO97" s="19"/>
      <c r="BP97" s="19"/>
      <c r="BQ97" s="19"/>
      <c r="BR97" s="21"/>
    </row>
    <row r="98" spans="1:70" ht="40.5" customHeight="1" x14ac:dyDescent="0.35">
      <c r="A98" s="22"/>
      <c r="B98" s="26"/>
      <c r="C98" s="144"/>
      <c r="D98" s="207" t="s">
        <v>273</v>
      </c>
      <c r="E98" s="144"/>
      <c r="F98" s="208" t="s">
        <v>1978</v>
      </c>
      <c r="G98" s="144"/>
      <c r="H98" s="144"/>
      <c r="I98" s="145"/>
      <c r="J98" s="144"/>
      <c r="K98" s="184"/>
      <c r="L98" s="61"/>
      <c r="M98" s="185"/>
      <c r="N98" s="19"/>
      <c r="O98" s="19"/>
      <c r="P98" s="19"/>
      <c r="Q98" s="19"/>
      <c r="R98" s="19"/>
      <c r="S98" s="19"/>
      <c r="T98" s="65"/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40" t="s">
        <v>273</v>
      </c>
      <c r="AU98" s="140" t="s">
        <v>81</v>
      </c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21"/>
    </row>
    <row r="99" spans="1:70" ht="25.5" customHeight="1" x14ac:dyDescent="0.3">
      <c r="A99" s="22"/>
      <c r="B99" s="61"/>
      <c r="C99" s="170" t="s">
        <v>178</v>
      </c>
      <c r="D99" s="170" t="s">
        <v>166</v>
      </c>
      <c r="E99" s="171" t="s">
        <v>1979</v>
      </c>
      <c r="F99" s="171" t="s">
        <v>1980</v>
      </c>
      <c r="G99" s="172" t="s">
        <v>1675</v>
      </c>
      <c r="H99" s="173">
        <v>2</v>
      </c>
      <c r="I99" s="174"/>
      <c r="J99" s="175">
        <f>ROUND(I99*H99,2)</f>
        <v>0</v>
      </c>
      <c r="K99" s="194"/>
      <c r="L99" s="61"/>
      <c r="M99" s="177"/>
      <c r="N99" s="178" t="s">
        <v>44</v>
      </c>
      <c r="O99" s="19"/>
      <c r="P99" s="179">
        <f>O99*H99</f>
        <v>0</v>
      </c>
      <c r="Q99" s="179">
        <v>0</v>
      </c>
      <c r="R99" s="179">
        <f>Q99*H99</f>
        <v>0</v>
      </c>
      <c r="S99" s="179">
        <v>0</v>
      </c>
      <c r="T99" s="180">
        <f>S99*H99</f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233</v>
      </c>
      <c r="AS99" s="19"/>
      <c r="AT99" s="140" t="s">
        <v>166</v>
      </c>
      <c r="AU99" s="140" t="s">
        <v>81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140" t="s">
        <v>81</v>
      </c>
      <c r="BK99" s="181">
        <f>ROUND(I99*H99,2)</f>
        <v>0</v>
      </c>
      <c r="BL99" s="140" t="s">
        <v>233</v>
      </c>
      <c r="BM99" s="140" t="s">
        <v>189</v>
      </c>
      <c r="BN99" s="19"/>
      <c r="BO99" s="19"/>
      <c r="BP99" s="19"/>
      <c r="BQ99" s="19"/>
      <c r="BR99" s="21"/>
    </row>
    <row r="100" spans="1:70" ht="40.5" customHeight="1" x14ac:dyDescent="0.35">
      <c r="A100" s="22"/>
      <c r="B100" s="26"/>
      <c r="C100" s="144"/>
      <c r="D100" s="207" t="s">
        <v>273</v>
      </c>
      <c r="E100" s="144"/>
      <c r="F100" s="208" t="s">
        <v>1981</v>
      </c>
      <c r="G100" s="144"/>
      <c r="H100" s="144"/>
      <c r="I100" s="145"/>
      <c r="J100" s="144"/>
      <c r="K100" s="184"/>
      <c r="L100" s="61"/>
      <c r="M100" s="185"/>
      <c r="N100" s="19"/>
      <c r="O100" s="19"/>
      <c r="P100" s="19"/>
      <c r="Q100" s="19"/>
      <c r="R100" s="19"/>
      <c r="S100" s="19"/>
      <c r="T100" s="65"/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40" t="s">
        <v>273</v>
      </c>
      <c r="AU100" s="140" t="s">
        <v>81</v>
      </c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21"/>
    </row>
    <row r="101" spans="1:70" ht="16.5" customHeight="1" x14ac:dyDescent="0.3">
      <c r="A101" s="22"/>
      <c r="B101" s="61"/>
      <c r="C101" s="170" t="s">
        <v>182</v>
      </c>
      <c r="D101" s="170" t="s">
        <v>166</v>
      </c>
      <c r="E101" s="171" t="s">
        <v>1982</v>
      </c>
      <c r="F101" s="171" t="s">
        <v>1983</v>
      </c>
      <c r="G101" s="172" t="s">
        <v>1675</v>
      </c>
      <c r="H101" s="173">
        <v>2</v>
      </c>
      <c r="I101" s="174"/>
      <c r="J101" s="175">
        <f>ROUND(I101*H101,2)</f>
        <v>0</v>
      </c>
      <c r="K101" s="194"/>
      <c r="L101" s="61"/>
      <c r="M101" s="177"/>
      <c r="N101" s="178" t="s">
        <v>44</v>
      </c>
      <c r="O101" s="19"/>
      <c r="P101" s="179">
        <f>O101*H101</f>
        <v>0</v>
      </c>
      <c r="Q101" s="179">
        <v>0</v>
      </c>
      <c r="R101" s="179">
        <f>Q101*H101</f>
        <v>0</v>
      </c>
      <c r="S101" s="179">
        <v>0</v>
      </c>
      <c r="T101" s="180">
        <f>S101*H101</f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233</v>
      </c>
      <c r="AS101" s="19"/>
      <c r="AT101" s="140" t="s">
        <v>166</v>
      </c>
      <c r="AU101" s="140" t="s">
        <v>81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40" t="s">
        <v>81</v>
      </c>
      <c r="BK101" s="181">
        <f>ROUND(I101*H101,2)</f>
        <v>0</v>
      </c>
      <c r="BL101" s="140" t="s">
        <v>233</v>
      </c>
      <c r="BM101" s="140" t="s">
        <v>197</v>
      </c>
      <c r="BN101" s="19"/>
      <c r="BO101" s="19"/>
      <c r="BP101" s="19"/>
      <c r="BQ101" s="19"/>
      <c r="BR101" s="21"/>
    </row>
    <row r="102" spans="1:70" ht="40.5" customHeight="1" x14ac:dyDescent="0.35">
      <c r="A102" s="22"/>
      <c r="B102" s="26"/>
      <c r="C102" s="144"/>
      <c r="D102" s="207" t="s">
        <v>273</v>
      </c>
      <c r="E102" s="144"/>
      <c r="F102" s="208" t="s">
        <v>1981</v>
      </c>
      <c r="G102" s="144"/>
      <c r="H102" s="144"/>
      <c r="I102" s="145"/>
      <c r="J102" s="144"/>
      <c r="K102" s="184"/>
      <c r="L102" s="61"/>
      <c r="M102" s="185"/>
      <c r="N102" s="19"/>
      <c r="O102" s="19"/>
      <c r="P102" s="19"/>
      <c r="Q102" s="19"/>
      <c r="R102" s="19"/>
      <c r="S102" s="19"/>
      <c r="T102" s="65"/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40" t="s">
        <v>273</v>
      </c>
      <c r="AU102" s="140" t="s">
        <v>81</v>
      </c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21"/>
    </row>
    <row r="103" spans="1:70" ht="25.5" customHeight="1" x14ac:dyDescent="0.3">
      <c r="A103" s="22"/>
      <c r="B103" s="61"/>
      <c r="C103" s="170" t="s">
        <v>162</v>
      </c>
      <c r="D103" s="170" t="s">
        <v>166</v>
      </c>
      <c r="E103" s="171" t="s">
        <v>1984</v>
      </c>
      <c r="F103" s="171" t="s">
        <v>1985</v>
      </c>
      <c r="G103" s="172" t="s">
        <v>1675</v>
      </c>
      <c r="H103" s="173">
        <v>10</v>
      </c>
      <c r="I103" s="174"/>
      <c r="J103" s="175">
        <f>ROUND(I103*H103,2)</f>
        <v>0</v>
      </c>
      <c r="K103" s="194"/>
      <c r="L103" s="61"/>
      <c r="M103" s="177"/>
      <c r="N103" s="178" t="s">
        <v>44</v>
      </c>
      <c r="O103" s="19"/>
      <c r="P103" s="179">
        <f>O103*H103</f>
        <v>0</v>
      </c>
      <c r="Q103" s="179">
        <v>0</v>
      </c>
      <c r="R103" s="179">
        <f>Q103*H103</f>
        <v>0</v>
      </c>
      <c r="S103" s="179">
        <v>0</v>
      </c>
      <c r="T103" s="180">
        <f>S103*H103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233</v>
      </c>
      <c r="AS103" s="19"/>
      <c r="AT103" s="140" t="s">
        <v>166</v>
      </c>
      <c r="AU103" s="140" t="s">
        <v>81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140" t="s">
        <v>81</v>
      </c>
      <c r="BK103" s="181">
        <f>ROUND(I103*H103,2)</f>
        <v>0</v>
      </c>
      <c r="BL103" s="140" t="s">
        <v>233</v>
      </c>
      <c r="BM103" s="140" t="s">
        <v>207</v>
      </c>
      <c r="BN103" s="19"/>
      <c r="BO103" s="19"/>
      <c r="BP103" s="19"/>
      <c r="BQ103" s="19"/>
      <c r="BR103" s="21"/>
    </row>
    <row r="104" spans="1:70" ht="40.5" customHeight="1" x14ac:dyDescent="0.35">
      <c r="A104" s="22"/>
      <c r="B104" s="26"/>
      <c r="C104" s="144"/>
      <c r="D104" s="207" t="s">
        <v>273</v>
      </c>
      <c r="E104" s="144"/>
      <c r="F104" s="208" t="s">
        <v>1986</v>
      </c>
      <c r="G104" s="144"/>
      <c r="H104" s="144"/>
      <c r="I104" s="145"/>
      <c r="J104" s="144"/>
      <c r="K104" s="184"/>
      <c r="L104" s="61"/>
      <c r="M104" s="185"/>
      <c r="N104" s="19"/>
      <c r="O104" s="19"/>
      <c r="P104" s="19"/>
      <c r="Q104" s="19"/>
      <c r="R104" s="19"/>
      <c r="S104" s="19"/>
      <c r="T104" s="65"/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40" t="s">
        <v>273</v>
      </c>
      <c r="AU104" s="140" t="s">
        <v>81</v>
      </c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21"/>
    </row>
    <row r="105" spans="1:70" ht="25.5" customHeight="1" x14ac:dyDescent="0.3">
      <c r="A105" s="22"/>
      <c r="B105" s="61"/>
      <c r="C105" s="170" t="s">
        <v>189</v>
      </c>
      <c r="D105" s="170" t="s">
        <v>166</v>
      </c>
      <c r="E105" s="171" t="s">
        <v>1987</v>
      </c>
      <c r="F105" s="171" t="s">
        <v>1988</v>
      </c>
      <c r="G105" s="172" t="s">
        <v>1675</v>
      </c>
      <c r="H105" s="173">
        <v>3</v>
      </c>
      <c r="I105" s="174"/>
      <c r="J105" s="175">
        <f>ROUND(I105*H105,2)</f>
        <v>0</v>
      </c>
      <c r="K105" s="194"/>
      <c r="L105" s="61"/>
      <c r="M105" s="177"/>
      <c r="N105" s="178" t="s">
        <v>44</v>
      </c>
      <c r="O105" s="19"/>
      <c r="P105" s="179">
        <f>O105*H105</f>
        <v>0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233</v>
      </c>
      <c r="AS105" s="19"/>
      <c r="AT105" s="140" t="s">
        <v>166</v>
      </c>
      <c r="AU105" s="140" t="s">
        <v>81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40" t="s">
        <v>81</v>
      </c>
      <c r="BK105" s="181">
        <f>ROUND(I105*H105,2)</f>
        <v>0</v>
      </c>
      <c r="BL105" s="140" t="s">
        <v>233</v>
      </c>
      <c r="BM105" s="140" t="s">
        <v>216</v>
      </c>
      <c r="BN105" s="19"/>
      <c r="BO105" s="19"/>
      <c r="BP105" s="19"/>
      <c r="BQ105" s="19"/>
      <c r="BR105" s="21"/>
    </row>
    <row r="106" spans="1:70" ht="40.5" customHeight="1" x14ac:dyDescent="0.35">
      <c r="A106" s="22"/>
      <c r="B106" s="26"/>
      <c r="C106" s="144"/>
      <c r="D106" s="207" t="s">
        <v>273</v>
      </c>
      <c r="E106" s="144"/>
      <c r="F106" s="208" t="s">
        <v>1986</v>
      </c>
      <c r="G106" s="144"/>
      <c r="H106" s="144"/>
      <c r="I106" s="145"/>
      <c r="J106" s="144"/>
      <c r="K106" s="184"/>
      <c r="L106" s="61"/>
      <c r="M106" s="185"/>
      <c r="N106" s="19"/>
      <c r="O106" s="19"/>
      <c r="P106" s="19"/>
      <c r="Q106" s="19"/>
      <c r="R106" s="19"/>
      <c r="S106" s="19"/>
      <c r="T106" s="65"/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40" t="s">
        <v>273</v>
      </c>
      <c r="AU106" s="140" t="s">
        <v>81</v>
      </c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21"/>
    </row>
    <row r="107" spans="1:70" ht="16.5" customHeight="1" x14ac:dyDescent="0.3">
      <c r="A107" s="22"/>
      <c r="B107" s="61"/>
      <c r="C107" s="170" t="s">
        <v>193</v>
      </c>
      <c r="D107" s="170" t="s">
        <v>166</v>
      </c>
      <c r="E107" s="171" t="s">
        <v>1989</v>
      </c>
      <c r="F107" s="171" t="s">
        <v>1990</v>
      </c>
      <c r="G107" s="172" t="s">
        <v>1675</v>
      </c>
      <c r="H107" s="173">
        <v>7</v>
      </c>
      <c r="I107" s="174"/>
      <c r="J107" s="175">
        <f>ROUND(I107*H107,2)</f>
        <v>0</v>
      </c>
      <c r="K107" s="194"/>
      <c r="L107" s="61"/>
      <c r="M107" s="177"/>
      <c r="N107" s="178" t="s">
        <v>44</v>
      </c>
      <c r="O107" s="19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233</v>
      </c>
      <c r="AS107" s="19"/>
      <c r="AT107" s="140" t="s">
        <v>166</v>
      </c>
      <c r="AU107" s="140" t="s">
        <v>81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140" t="s">
        <v>81</v>
      </c>
      <c r="BK107" s="181">
        <f>ROUND(I107*H107,2)</f>
        <v>0</v>
      </c>
      <c r="BL107" s="140" t="s">
        <v>233</v>
      </c>
      <c r="BM107" s="140" t="s">
        <v>224</v>
      </c>
      <c r="BN107" s="19"/>
      <c r="BO107" s="19"/>
      <c r="BP107" s="19"/>
      <c r="BQ107" s="19"/>
      <c r="BR107" s="21"/>
    </row>
    <row r="108" spans="1:70" ht="40.5" customHeight="1" x14ac:dyDescent="0.35">
      <c r="A108" s="22"/>
      <c r="B108" s="26"/>
      <c r="C108" s="144"/>
      <c r="D108" s="207" t="s">
        <v>273</v>
      </c>
      <c r="E108" s="144"/>
      <c r="F108" s="208" t="s">
        <v>1991</v>
      </c>
      <c r="G108" s="144"/>
      <c r="H108" s="144"/>
      <c r="I108" s="145"/>
      <c r="J108" s="144"/>
      <c r="K108" s="184"/>
      <c r="L108" s="61"/>
      <c r="M108" s="185"/>
      <c r="N108" s="19"/>
      <c r="O108" s="19"/>
      <c r="P108" s="19"/>
      <c r="Q108" s="19"/>
      <c r="R108" s="19"/>
      <c r="S108" s="19"/>
      <c r="T108" s="65"/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40" t="s">
        <v>273</v>
      </c>
      <c r="AU108" s="140" t="s">
        <v>81</v>
      </c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21"/>
    </row>
    <row r="109" spans="1:70" ht="25.5" customHeight="1" x14ac:dyDescent="0.3">
      <c r="A109" s="22"/>
      <c r="B109" s="61"/>
      <c r="C109" s="170" t="s">
        <v>197</v>
      </c>
      <c r="D109" s="170" t="s">
        <v>166</v>
      </c>
      <c r="E109" s="171" t="s">
        <v>1992</v>
      </c>
      <c r="F109" s="171" t="s">
        <v>1993</v>
      </c>
      <c r="G109" s="172" t="s">
        <v>1675</v>
      </c>
      <c r="H109" s="173">
        <v>1</v>
      </c>
      <c r="I109" s="174"/>
      <c r="J109" s="175">
        <f>ROUND(I109*H109,2)</f>
        <v>0</v>
      </c>
      <c r="K109" s="194"/>
      <c r="L109" s="61"/>
      <c r="M109" s="177"/>
      <c r="N109" s="178" t="s">
        <v>44</v>
      </c>
      <c r="O109" s="19"/>
      <c r="P109" s="179">
        <f>O109*H109</f>
        <v>0</v>
      </c>
      <c r="Q109" s="179">
        <v>0</v>
      </c>
      <c r="R109" s="179">
        <f>Q109*H109</f>
        <v>0</v>
      </c>
      <c r="S109" s="179">
        <v>0</v>
      </c>
      <c r="T109" s="180">
        <f>S109*H109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233</v>
      </c>
      <c r="AS109" s="19"/>
      <c r="AT109" s="140" t="s">
        <v>166</v>
      </c>
      <c r="AU109" s="140" t="s">
        <v>81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40" t="s">
        <v>81</v>
      </c>
      <c r="BK109" s="181">
        <f>ROUND(I109*H109,2)</f>
        <v>0</v>
      </c>
      <c r="BL109" s="140" t="s">
        <v>233</v>
      </c>
      <c r="BM109" s="140" t="s">
        <v>233</v>
      </c>
      <c r="BN109" s="19"/>
      <c r="BO109" s="19"/>
      <c r="BP109" s="19"/>
      <c r="BQ109" s="19"/>
      <c r="BR109" s="21"/>
    </row>
    <row r="110" spans="1:70" ht="40.5" customHeight="1" x14ac:dyDescent="0.35">
      <c r="A110" s="22"/>
      <c r="B110" s="26"/>
      <c r="C110" s="144"/>
      <c r="D110" s="207" t="s">
        <v>273</v>
      </c>
      <c r="E110" s="144"/>
      <c r="F110" s="208" t="s">
        <v>1991</v>
      </c>
      <c r="G110" s="144"/>
      <c r="H110" s="144"/>
      <c r="I110" s="145"/>
      <c r="J110" s="144"/>
      <c r="K110" s="184"/>
      <c r="L110" s="61"/>
      <c r="M110" s="185"/>
      <c r="N110" s="19"/>
      <c r="O110" s="19"/>
      <c r="P110" s="19"/>
      <c r="Q110" s="19"/>
      <c r="R110" s="19"/>
      <c r="S110" s="19"/>
      <c r="T110" s="65"/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40" t="s">
        <v>273</v>
      </c>
      <c r="AU110" s="140" t="s">
        <v>81</v>
      </c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21"/>
    </row>
    <row r="111" spans="1:70" ht="25.5" customHeight="1" x14ac:dyDescent="0.3">
      <c r="A111" s="22"/>
      <c r="B111" s="61"/>
      <c r="C111" s="170" t="s">
        <v>201</v>
      </c>
      <c r="D111" s="170" t="s">
        <v>166</v>
      </c>
      <c r="E111" s="171" t="s">
        <v>1994</v>
      </c>
      <c r="F111" s="171" t="s">
        <v>1995</v>
      </c>
      <c r="G111" s="172" t="s">
        <v>1675</v>
      </c>
      <c r="H111" s="173">
        <v>12</v>
      </c>
      <c r="I111" s="174"/>
      <c r="J111" s="175">
        <f>ROUND(I111*H111,2)</f>
        <v>0</v>
      </c>
      <c r="K111" s="194"/>
      <c r="L111" s="61"/>
      <c r="M111" s="177"/>
      <c r="N111" s="178" t="s">
        <v>44</v>
      </c>
      <c r="O111" s="19"/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233</v>
      </c>
      <c r="AS111" s="19"/>
      <c r="AT111" s="140" t="s">
        <v>166</v>
      </c>
      <c r="AU111" s="140" t="s">
        <v>81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233</v>
      </c>
      <c r="BM111" s="140" t="s">
        <v>238</v>
      </c>
      <c r="BN111" s="19"/>
      <c r="BO111" s="19"/>
      <c r="BP111" s="19"/>
      <c r="BQ111" s="19"/>
      <c r="BR111" s="21"/>
    </row>
    <row r="112" spans="1:70" ht="40.5" customHeight="1" x14ac:dyDescent="0.35">
      <c r="A112" s="22"/>
      <c r="B112" s="26"/>
      <c r="C112" s="144"/>
      <c r="D112" s="207" t="s">
        <v>273</v>
      </c>
      <c r="E112" s="144"/>
      <c r="F112" s="208" t="s">
        <v>1996</v>
      </c>
      <c r="G112" s="144"/>
      <c r="H112" s="144"/>
      <c r="I112" s="145"/>
      <c r="J112" s="144"/>
      <c r="K112" s="184"/>
      <c r="L112" s="61"/>
      <c r="M112" s="185"/>
      <c r="N112" s="19"/>
      <c r="O112" s="19"/>
      <c r="P112" s="19"/>
      <c r="Q112" s="19"/>
      <c r="R112" s="19"/>
      <c r="S112" s="19"/>
      <c r="T112" s="65"/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40" t="s">
        <v>273</v>
      </c>
      <c r="AU112" s="140" t="s">
        <v>81</v>
      </c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21"/>
    </row>
    <row r="113" spans="1:70" ht="25.5" customHeight="1" x14ac:dyDescent="0.3">
      <c r="A113" s="22"/>
      <c r="B113" s="61"/>
      <c r="C113" s="170" t="s">
        <v>207</v>
      </c>
      <c r="D113" s="170" t="s">
        <v>166</v>
      </c>
      <c r="E113" s="171" t="s">
        <v>1997</v>
      </c>
      <c r="F113" s="171" t="s">
        <v>1998</v>
      </c>
      <c r="G113" s="172" t="s">
        <v>1675</v>
      </c>
      <c r="H113" s="173">
        <v>2</v>
      </c>
      <c r="I113" s="174"/>
      <c r="J113" s="175">
        <f>ROUND(I113*H113,2)</f>
        <v>0</v>
      </c>
      <c r="K113" s="194"/>
      <c r="L113" s="61"/>
      <c r="M113" s="177"/>
      <c r="N113" s="178" t="s">
        <v>44</v>
      </c>
      <c r="O113" s="19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233</v>
      </c>
      <c r="AS113" s="19"/>
      <c r="AT113" s="140" t="s">
        <v>166</v>
      </c>
      <c r="AU113" s="140" t="s">
        <v>81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233</v>
      </c>
      <c r="BM113" s="140" t="s">
        <v>246</v>
      </c>
      <c r="BN113" s="19"/>
      <c r="BO113" s="19"/>
      <c r="BP113" s="19"/>
      <c r="BQ113" s="19"/>
      <c r="BR113" s="21"/>
    </row>
    <row r="114" spans="1:70" ht="40.5" customHeight="1" x14ac:dyDescent="0.35">
      <c r="A114" s="22"/>
      <c r="B114" s="26"/>
      <c r="C114" s="144"/>
      <c r="D114" s="207" t="s">
        <v>273</v>
      </c>
      <c r="E114" s="144"/>
      <c r="F114" s="208" t="s">
        <v>1999</v>
      </c>
      <c r="G114" s="144"/>
      <c r="H114" s="144"/>
      <c r="I114" s="145"/>
      <c r="J114" s="144"/>
      <c r="K114" s="184"/>
      <c r="L114" s="61"/>
      <c r="M114" s="185"/>
      <c r="N114" s="19"/>
      <c r="O114" s="19"/>
      <c r="P114" s="19"/>
      <c r="Q114" s="19"/>
      <c r="R114" s="19"/>
      <c r="S114" s="19"/>
      <c r="T114" s="65"/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40" t="s">
        <v>273</v>
      </c>
      <c r="AU114" s="140" t="s">
        <v>81</v>
      </c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21"/>
    </row>
    <row r="115" spans="1:70" ht="16.5" customHeight="1" x14ac:dyDescent="0.3">
      <c r="A115" s="22"/>
      <c r="B115" s="61"/>
      <c r="C115" s="170" t="s">
        <v>211</v>
      </c>
      <c r="D115" s="170" t="s">
        <v>166</v>
      </c>
      <c r="E115" s="171" t="s">
        <v>2000</v>
      </c>
      <c r="F115" s="171" t="s">
        <v>2001</v>
      </c>
      <c r="G115" s="172" t="s">
        <v>1675</v>
      </c>
      <c r="H115" s="173">
        <v>1</v>
      </c>
      <c r="I115" s="174"/>
      <c r="J115" s="175">
        <f>ROUND(I115*H115,2)</f>
        <v>0</v>
      </c>
      <c r="K115" s="194"/>
      <c r="L115" s="61"/>
      <c r="M115" s="177"/>
      <c r="N115" s="178" t="s">
        <v>44</v>
      </c>
      <c r="O115" s="19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233</v>
      </c>
      <c r="AS115" s="19"/>
      <c r="AT115" s="140" t="s">
        <v>166</v>
      </c>
      <c r="AU115" s="140" t="s">
        <v>81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40" t="s">
        <v>81</v>
      </c>
      <c r="BK115" s="181">
        <f>ROUND(I115*H115,2)</f>
        <v>0</v>
      </c>
      <c r="BL115" s="140" t="s">
        <v>233</v>
      </c>
      <c r="BM115" s="140" t="s">
        <v>252</v>
      </c>
      <c r="BN115" s="19"/>
      <c r="BO115" s="19"/>
      <c r="BP115" s="19"/>
      <c r="BQ115" s="19"/>
      <c r="BR115" s="21"/>
    </row>
    <row r="116" spans="1:70" ht="40.5" customHeight="1" x14ac:dyDescent="0.35">
      <c r="A116" s="22"/>
      <c r="B116" s="26"/>
      <c r="C116" s="144"/>
      <c r="D116" s="207" t="s">
        <v>273</v>
      </c>
      <c r="E116" s="144"/>
      <c r="F116" s="208" t="s">
        <v>2002</v>
      </c>
      <c r="G116" s="144"/>
      <c r="H116" s="144"/>
      <c r="I116" s="145"/>
      <c r="J116" s="144"/>
      <c r="K116" s="184"/>
      <c r="L116" s="61"/>
      <c r="M116" s="185"/>
      <c r="N116" s="19"/>
      <c r="O116" s="19"/>
      <c r="P116" s="19"/>
      <c r="Q116" s="19"/>
      <c r="R116" s="19"/>
      <c r="S116" s="19"/>
      <c r="T116" s="65"/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40" t="s">
        <v>273</v>
      </c>
      <c r="AU116" s="140" t="s">
        <v>81</v>
      </c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21"/>
    </row>
    <row r="117" spans="1:70" ht="16.5" customHeight="1" x14ac:dyDescent="0.3">
      <c r="A117" s="22"/>
      <c r="B117" s="61"/>
      <c r="C117" s="170" t="s">
        <v>216</v>
      </c>
      <c r="D117" s="170" t="s">
        <v>166</v>
      </c>
      <c r="E117" s="171" t="s">
        <v>2003</v>
      </c>
      <c r="F117" s="171" t="s">
        <v>2004</v>
      </c>
      <c r="G117" s="172" t="s">
        <v>1675</v>
      </c>
      <c r="H117" s="173">
        <v>1</v>
      </c>
      <c r="I117" s="174"/>
      <c r="J117" s="175">
        <f>ROUND(I117*H117,2)</f>
        <v>0</v>
      </c>
      <c r="K117" s="194"/>
      <c r="L117" s="61"/>
      <c r="M117" s="177"/>
      <c r="N117" s="178" t="s">
        <v>44</v>
      </c>
      <c r="O117" s="19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233</v>
      </c>
      <c r="AS117" s="19"/>
      <c r="AT117" s="140" t="s">
        <v>166</v>
      </c>
      <c r="AU117" s="140" t="s">
        <v>81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233</v>
      </c>
      <c r="BM117" s="140" t="s">
        <v>2005</v>
      </c>
      <c r="BN117" s="19"/>
      <c r="BO117" s="19"/>
      <c r="BP117" s="19"/>
      <c r="BQ117" s="19"/>
      <c r="BR117" s="21"/>
    </row>
    <row r="118" spans="1:70" ht="40.5" customHeight="1" x14ac:dyDescent="0.35">
      <c r="A118" s="22"/>
      <c r="B118" s="26"/>
      <c r="C118" s="144"/>
      <c r="D118" s="207" t="s">
        <v>273</v>
      </c>
      <c r="E118" s="144"/>
      <c r="F118" s="208" t="s">
        <v>2002</v>
      </c>
      <c r="G118" s="144"/>
      <c r="H118" s="144"/>
      <c r="I118" s="145"/>
      <c r="J118" s="144"/>
      <c r="K118" s="184"/>
      <c r="L118" s="61"/>
      <c r="M118" s="185"/>
      <c r="N118" s="19"/>
      <c r="O118" s="19"/>
      <c r="P118" s="19"/>
      <c r="Q118" s="19"/>
      <c r="R118" s="19"/>
      <c r="S118" s="19"/>
      <c r="T118" s="65"/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40" t="s">
        <v>273</v>
      </c>
      <c r="AU118" s="140" t="s">
        <v>81</v>
      </c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21"/>
    </row>
    <row r="119" spans="1:70" ht="16.5" customHeight="1" x14ac:dyDescent="0.3">
      <c r="A119" s="22"/>
      <c r="B119" s="61"/>
      <c r="C119" s="170" t="s">
        <v>220</v>
      </c>
      <c r="D119" s="170" t="s">
        <v>166</v>
      </c>
      <c r="E119" s="171" t="s">
        <v>2006</v>
      </c>
      <c r="F119" s="171" t="s">
        <v>2007</v>
      </c>
      <c r="G119" s="172" t="s">
        <v>1675</v>
      </c>
      <c r="H119" s="173">
        <v>4</v>
      </c>
      <c r="I119" s="174"/>
      <c r="J119" s="175">
        <f>ROUND(I119*H119,2)</f>
        <v>0</v>
      </c>
      <c r="K119" s="194"/>
      <c r="L119" s="61"/>
      <c r="M119" s="177"/>
      <c r="N119" s="178" t="s">
        <v>44</v>
      </c>
      <c r="O119" s="19"/>
      <c r="P119" s="179">
        <f>O119*H119</f>
        <v>0</v>
      </c>
      <c r="Q119" s="179">
        <v>0</v>
      </c>
      <c r="R119" s="179">
        <f>Q119*H119</f>
        <v>0</v>
      </c>
      <c r="S119" s="179">
        <v>0</v>
      </c>
      <c r="T119" s="180">
        <f>S119*H119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40" t="s">
        <v>233</v>
      </c>
      <c r="AS119" s="19"/>
      <c r="AT119" s="140" t="s">
        <v>166</v>
      </c>
      <c r="AU119" s="140" t="s">
        <v>81</v>
      </c>
      <c r="AV119" s="19"/>
      <c r="AW119" s="19"/>
      <c r="AX119" s="19"/>
      <c r="AY119" s="140" t="s">
        <v>163</v>
      </c>
      <c r="AZ119" s="19"/>
      <c r="BA119" s="19"/>
      <c r="BB119" s="19"/>
      <c r="BC119" s="19"/>
      <c r="BD119" s="19"/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40" t="s">
        <v>81</v>
      </c>
      <c r="BK119" s="181">
        <f>ROUND(I119*H119,2)</f>
        <v>0</v>
      </c>
      <c r="BL119" s="140" t="s">
        <v>233</v>
      </c>
      <c r="BM119" s="140" t="s">
        <v>2008</v>
      </c>
      <c r="BN119" s="19"/>
      <c r="BO119" s="19"/>
      <c r="BP119" s="19"/>
      <c r="BQ119" s="19"/>
      <c r="BR119" s="21"/>
    </row>
    <row r="120" spans="1:70" ht="40.5" customHeight="1" x14ac:dyDescent="0.35">
      <c r="A120" s="22"/>
      <c r="B120" s="26"/>
      <c r="C120" s="144"/>
      <c r="D120" s="207" t="s">
        <v>273</v>
      </c>
      <c r="E120" s="144"/>
      <c r="F120" s="208" t="s">
        <v>2009</v>
      </c>
      <c r="G120" s="144"/>
      <c r="H120" s="144"/>
      <c r="I120" s="145"/>
      <c r="J120" s="144"/>
      <c r="K120" s="184"/>
      <c r="L120" s="61"/>
      <c r="M120" s="185"/>
      <c r="N120" s="19"/>
      <c r="O120" s="19"/>
      <c r="P120" s="19"/>
      <c r="Q120" s="19"/>
      <c r="R120" s="19"/>
      <c r="S120" s="19"/>
      <c r="T120" s="65"/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40" t="s">
        <v>273</v>
      </c>
      <c r="AU120" s="140" t="s">
        <v>81</v>
      </c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21"/>
    </row>
    <row r="121" spans="1:70" ht="16.5" customHeight="1" x14ac:dyDescent="0.3">
      <c r="A121" s="22"/>
      <c r="B121" s="61"/>
      <c r="C121" s="170" t="s">
        <v>224</v>
      </c>
      <c r="D121" s="170" t="s">
        <v>166</v>
      </c>
      <c r="E121" s="171" t="s">
        <v>2010</v>
      </c>
      <c r="F121" s="171" t="s">
        <v>2011</v>
      </c>
      <c r="G121" s="172" t="s">
        <v>1675</v>
      </c>
      <c r="H121" s="173">
        <v>2</v>
      </c>
      <c r="I121" s="174"/>
      <c r="J121" s="175">
        <f>ROUND(I121*H121,2)</f>
        <v>0</v>
      </c>
      <c r="K121" s="194"/>
      <c r="L121" s="61"/>
      <c r="M121" s="177"/>
      <c r="N121" s="178" t="s">
        <v>44</v>
      </c>
      <c r="O121" s="19"/>
      <c r="P121" s="179">
        <f>O121*H121</f>
        <v>0</v>
      </c>
      <c r="Q121" s="179">
        <v>0</v>
      </c>
      <c r="R121" s="179">
        <f>Q121*H121</f>
        <v>0</v>
      </c>
      <c r="S121" s="179">
        <v>0</v>
      </c>
      <c r="T121" s="180">
        <f>S121*H121</f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40" t="s">
        <v>233</v>
      </c>
      <c r="AS121" s="19"/>
      <c r="AT121" s="140" t="s">
        <v>166</v>
      </c>
      <c r="AU121" s="140" t="s">
        <v>81</v>
      </c>
      <c r="AV121" s="19"/>
      <c r="AW121" s="19"/>
      <c r="AX121" s="19"/>
      <c r="AY121" s="140" t="s">
        <v>163</v>
      </c>
      <c r="AZ121" s="19"/>
      <c r="BA121" s="19"/>
      <c r="BB121" s="19"/>
      <c r="BC121" s="19"/>
      <c r="BD121" s="19"/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40" t="s">
        <v>81</v>
      </c>
      <c r="BK121" s="181">
        <f>ROUND(I121*H121,2)</f>
        <v>0</v>
      </c>
      <c r="BL121" s="140" t="s">
        <v>233</v>
      </c>
      <c r="BM121" s="140" t="s">
        <v>2012</v>
      </c>
      <c r="BN121" s="19"/>
      <c r="BO121" s="19"/>
      <c r="BP121" s="19"/>
      <c r="BQ121" s="19"/>
      <c r="BR121" s="21"/>
    </row>
    <row r="122" spans="1:70" ht="40.5" customHeight="1" x14ac:dyDescent="0.35">
      <c r="A122" s="22"/>
      <c r="B122" s="26"/>
      <c r="C122" s="144"/>
      <c r="D122" s="207" t="s">
        <v>273</v>
      </c>
      <c r="E122" s="144"/>
      <c r="F122" s="208" t="s">
        <v>2013</v>
      </c>
      <c r="G122" s="144"/>
      <c r="H122" s="144"/>
      <c r="I122" s="145"/>
      <c r="J122" s="144"/>
      <c r="K122" s="184"/>
      <c r="L122" s="61"/>
      <c r="M122" s="185"/>
      <c r="N122" s="19"/>
      <c r="O122" s="19"/>
      <c r="P122" s="19"/>
      <c r="Q122" s="19"/>
      <c r="R122" s="19"/>
      <c r="S122" s="19"/>
      <c r="T122" s="65"/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40" t="s">
        <v>273</v>
      </c>
      <c r="AU122" s="140" t="s">
        <v>81</v>
      </c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21"/>
    </row>
    <row r="123" spans="1:70" ht="16.5" customHeight="1" x14ac:dyDescent="0.3">
      <c r="A123" s="22"/>
      <c r="B123" s="61"/>
      <c r="C123" s="170" t="s">
        <v>16</v>
      </c>
      <c r="D123" s="170" t="s">
        <v>166</v>
      </c>
      <c r="E123" s="171" t="s">
        <v>2014</v>
      </c>
      <c r="F123" s="171" t="s">
        <v>2015</v>
      </c>
      <c r="G123" s="172" t="s">
        <v>1675</v>
      </c>
      <c r="H123" s="173">
        <v>2</v>
      </c>
      <c r="I123" s="174"/>
      <c r="J123" s="175">
        <f>ROUND(I123*H123,2)</f>
        <v>0</v>
      </c>
      <c r="K123" s="194"/>
      <c r="L123" s="61"/>
      <c r="M123" s="177"/>
      <c r="N123" s="178" t="s">
        <v>44</v>
      </c>
      <c r="O123" s="19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40" t="s">
        <v>233</v>
      </c>
      <c r="AS123" s="19"/>
      <c r="AT123" s="140" t="s">
        <v>166</v>
      </c>
      <c r="AU123" s="140" t="s">
        <v>81</v>
      </c>
      <c r="AV123" s="19"/>
      <c r="AW123" s="19"/>
      <c r="AX123" s="19"/>
      <c r="AY123" s="140" t="s">
        <v>163</v>
      </c>
      <c r="AZ123" s="19"/>
      <c r="BA123" s="19"/>
      <c r="BB123" s="19"/>
      <c r="BC123" s="19"/>
      <c r="BD123" s="19"/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140" t="s">
        <v>81</v>
      </c>
      <c r="BK123" s="181">
        <f>ROUND(I123*H123,2)</f>
        <v>0</v>
      </c>
      <c r="BL123" s="140" t="s">
        <v>233</v>
      </c>
      <c r="BM123" s="140" t="s">
        <v>287</v>
      </c>
      <c r="BN123" s="19"/>
      <c r="BO123" s="19"/>
      <c r="BP123" s="19"/>
      <c r="BQ123" s="19"/>
      <c r="BR123" s="21"/>
    </row>
    <row r="124" spans="1:70" ht="40.5" customHeight="1" x14ac:dyDescent="0.35">
      <c r="A124" s="22"/>
      <c r="B124" s="26"/>
      <c r="C124" s="144"/>
      <c r="D124" s="207" t="s">
        <v>273</v>
      </c>
      <c r="E124" s="144"/>
      <c r="F124" s="208" t="s">
        <v>2016</v>
      </c>
      <c r="G124" s="144"/>
      <c r="H124" s="144"/>
      <c r="I124" s="145"/>
      <c r="J124" s="144"/>
      <c r="K124" s="184"/>
      <c r="L124" s="61"/>
      <c r="M124" s="185"/>
      <c r="N124" s="19"/>
      <c r="O124" s="19"/>
      <c r="P124" s="19"/>
      <c r="Q124" s="19"/>
      <c r="R124" s="19"/>
      <c r="S124" s="19"/>
      <c r="T124" s="65"/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40" t="s">
        <v>273</v>
      </c>
      <c r="AU124" s="140" t="s">
        <v>81</v>
      </c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21"/>
    </row>
    <row r="125" spans="1:70" ht="16.5" customHeight="1" x14ac:dyDescent="0.3">
      <c r="A125" s="22"/>
      <c r="B125" s="61"/>
      <c r="C125" s="170" t="s">
        <v>233</v>
      </c>
      <c r="D125" s="170" t="s">
        <v>166</v>
      </c>
      <c r="E125" s="171" t="s">
        <v>2017</v>
      </c>
      <c r="F125" s="171" t="s">
        <v>2018</v>
      </c>
      <c r="G125" s="172" t="s">
        <v>1675</v>
      </c>
      <c r="H125" s="173">
        <v>2</v>
      </c>
      <c r="I125" s="174"/>
      <c r="J125" s="175">
        <f>ROUND(I125*H125,2)</f>
        <v>0</v>
      </c>
      <c r="K125" s="194"/>
      <c r="L125" s="61"/>
      <c r="M125" s="177"/>
      <c r="N125" s="178" t="s">
        <v>44</v>
      </c>
      <c r="O125" s="19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233</v>
      </c>
      <c r="AS125" s="19"/>
      <c r="AT125" s="140" t="s">
        <v>166</v>
      </c>
      <c r="AU125" s="140" t="s">
        <v>81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40" t="s">
        <v>81</v>
      </c>
      <c r="BK125" s="181">
        <f>ROUND(I125*H125,2)</f>
        <v>0</v>
      </c>
      <c r="BL125" s="140" t="s">
        <v>233</v>
      </c>
      <c r="BM125" s="140" t="s">
        <v>2019</v>
      </c>
      <c r="BN125" s="19"/>
      <c r="BO125" s="19"/>
      <c r="BP125" s="19"/>
      <c r="BQ125" s="19"/>
      <c r="BR125" s="21"/>
    </row>
    <row r="126" spans="1:70" ht="40.5" customHeight="1" x14ac:dyDescent="0.35">
      <c r="A126" s="22"/>
      <c r="B126" s="26"/>
      <c r="C126" s="144"/>
      <c r="D126" s="207" t="s">
        <v>273</v>
      </c>
      <c r="E126" s="144"/>
      <c r="F126" s="208" t="s">
        <v>2020</v>
      </c>
      <c r="G126" s="144"/>
      <c r="H126" s="144"/>
      <c r="I126" s="145"/>
      <c r="J126" s="144"/>
      <c r="K126" s="184"/>
      <c r="L126" s="61"/>
      <c r="M126" s="185"/>
      <c r="N126" s="19"/>
      <c r="O126" s="19"/>
      <c r="P126" s="19"/>
      <c r="Q126" s="19"/>
      <c r="R126" s="19"/>
      <c r="S126" s="19"/>
      <c r="T126" s="65"/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40" t="s">
        <v>273</v>
      </c>
      <c r="AU126" s="140" t="s">
        <v>81</v>
      </c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21"/>
    </row>
    <row r="127" spans="1:70" ht="25.5" customHeight="1" x14ac:dyDescent="0.3">
      <c r="A127" s="22"/>
      <c r="B127" s="61"/>
      <c r="C127" s="170" t="s">
        <v>237</v>
      </c>
      <c r="D127" s="170" t="s">
        <v>166</v>
      </c>
      <c r="E127" s="171" t="s">
        <v>2021</v>
      </c>
      <c r="F127" s="171" t="s">
        <v>2022</v>
      </c>
      <c r="G127" s="172" t="s">
        <v>1675</v>
      </c>
      <c r="H127" s="173">
        <v>5</v>
      </c>
      <c r="I127" s="174"/>
      <c r="J127" s="175">
        <f>ROUND(I127*H127,2)</f>
        <v>0</v>
      </c>
      <c r="K127" s="194"/>
      <c r="L127" s="61"/>
      <c r="M127" s="177"/>
      <c r="N127" s="178" t="s">
        <v>44</v>
      </c>
      <c r="O127" s="19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233</v>
      </c>
      <c r="AS127" s="19"/>
      <c r="AT127" s="140" t="s">
        <v>166</v>
      </c>
      <c r="AU127" s="140" t="s">
        <v>81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40" t="s">
        <v>81</v>
      </c>
      <c r="BK127" s="181">
        <f>ROUND(I127*H127,2)</f>
        <v>0</v>
      </c>
      <c r="BL127" s="140" t="s">
        <v>233</v>
      </c>
      <c r="BM127" s="140" t="s">
        <v>289</v>
      </c>
      <c r="BN127" s="19"/>
      <c r="BO127" s="19"/>
      <c r="BP127" s="19"/>
      <c r="BQ127" s="19"/>
      <c r="BR127" s="21"/>
    </row>
    <row r="128" spans="1:70" ht="40.5" customHeight="1" x14ac:dyDescent="0.35">
      <c r="A128" s="22"/>
      <c r="B128" s="26"/>
      <c r="C128" s="144"/>
      <c r="D128" s="207" t="s">
        <v>273</v>
      </c>
      <c r="E128" s="144"/>
      <c r="F128" s="208" t="s">
        <v>2023</v>
      </c>
      <c r="G128" s="144"/>
      <c r="H128" s="144"/>
      <c r="I128" s="145"/>
      <c r="J128" s="144"/>
      <c r="K128" s="184"/>
      <c r="L128" s="61"/>
      <c r="M128" s="185"/>
      <c r="N128" s="19"/>
      <c r="O128" s="19"/>
      <c r="P128" s="19"/>
      <c r="Q128" s="19"/>
      <c r="R128" s="19"/>
      <c r="S128" s="19"/>
      <c r="T128" s="65"/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40" t="s">
        <v>273</v>
      </c>
      <c r="AU128" s="140" t="s">
        <v>81</v>
      </c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21"/>
    </row>
    <row r="129" spans="1:70" ht="16.5" customHeight="1" x14ac:dyDescent="0.3">
      <c r="A129" s="22"/>
      <c r="B129" s="61"/>
      <c r="C129" s="170" t="s">
        <v>238</v>
      </c>
      <c r="D129" s="170" t="s">
        <v>166</v>
      </c>
      <c r="E129" s="171" t="s">
        <v>2024</v>
      </c>
      <c r="F129" s="171" t="s">
        <v>2025</v>
      </c>
      <c r="G129" s="172" t="s">
        <v>1675</v>
      </c>
      <c r="H129" s="173">
        <v>2</v>
      </c>
      <c r="I129" s="174"/>
      <c r="J129" s="175">
        <f>ROUND(I129*H129,2)</f>
        <v>0</v>
      </c>
      <c r="K129" s="194"/>
      <c r="L129" s="61"/>
      <c r="M129" s="177"/>
      <c r="N129" s="178" t="s">
        <v>44</v>
      </c>
      <c r="O129" s="19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40" t="s">
        <v>233</v>
      </c>
      <c r="AS129" s="19"/>
      <c r="AT129" s="140" t="s">
        <v>166</v>
      </c>
      <c r="AU129" s="140" t="s">
        <v>81</v>
      </c>
      <c r="AV129" s="19"/>
      <c r="AW129" s="19"/>
      <c r="AX129" s="19"/>
      <c r="AY129" s="140" t="s">
        <v>163</v>
      </c>
      <c r="AZ129" s="19"/>
      <c r="BA129" s="19"/>
      <c r="BB129" s="19"/>
      <c r="BC129" s="19"/>
      <c r="BD129" s="19"/>
      <c r="BE129" s="181">
        <f>IF(N129="základní",J129,0)</f>
        <v>0</v>
      </c>
      <c r="BF129" s="181">
        <f>IF(N129="snížená",J129,0)</f>
        <v>0</v>
      </c>
      <c r="BG129" s="181">
        <f>IF(N129="zákl. přenesená",J129,0)</f>
        <v>0</v>
      </c>
      <c r="BH129" s="181">
        <f>IF(N129="sníž. přenesená",J129,0)</f>
        <v>0</v>
      </c>
      <c r="BI129" s="181">
        <f>IF(N129="nulová",J129,0)</f>
        <v>0</v>
      </c>
      <c r="BJ129" s="140" t="s">
        <v>81</v>
      </c>
      <c r="BK129" s="181">
        <f>ROUND(I129*H129,2)</f>
        <v>0</v>
      </c>
      <c r="BL129" s="140" t="s">
        <v>233</v>
      </c>
      <c r="BM129" s="140" t="s">
        <v>296</v>
      </c>
      <c r="BN129" s="19"/>
      <c r="BO129" s="19"/>
      <c r="BP129" s="19"/>
      <c r="BQ129" s="19"/>
      <c r="BR129" s="21"/>
    </row>
    <row r="130" spans="1:70" ht="40.5" customHeight="1" x14ac:dyDescent="0.35">
      <c r="A130" s="22"/>
      <c r="B130" s="26"/>
      <c r="C130" s="144"/>
      <c r="D130" s="207" t="s">
        <v>273</v>
      </c>
      <c r="E130" s="144"/>
      <c r="F130" s="208" t="s">
        <v>2026</v>
      </c>
      <c r="G130" s="144"/>
      <c r="H130" s="144"/>
      <c r="I130" s="145"/>
      <c r="J130" s="144"/>
      <c r="K130" s="184"/>
      <c r="L130" s="61"/>
      <c r="M130" s="185"/>
      <c r="N130" s="19"/>
      <c r="O130" s="19"/>
      <c r="P130" s="19"/>
      <c r="Q130" s="19"/>
      <c r="R130" s="19"/>
      <c r="S130" s="19"/>
      <c r="T130" s="65"/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40" t="s">
        <v>273</v>
      </c>
      <c r="AU130" s="140" t="s">
        <v>81</v>
      </c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21"/>
    </row>
    <row r="131" spans="1:70" ht="25.5" customHeight="1" x14ac:dyDescent="0.3">
      <c r="A131" s="22"/>
      <c r="B131" s="61"/>
      <c r="C131" s="170" t="s">
        <v>242</v>
      </c>
      <c r="D131" s="170" t="s">
        <v>166</v>
      </c>
      <c r="E131" s="171" t="s">
        <v>2027</v>
      </c>
      <c r="F131" s="171" t="s">
        <v>2028</v>
      </c>
      <c r="G131" s="172" t="s">
        <v>1104</v>
      </c>
      <c r="H131" s="173">
        <v>1</v>
      </c>
      <c r="I131" s="174"/>
      <c r="J131" s="175">
        <f>ROUND(I131*H131,2)</f>
        <v>0</v>
      </c>
      <c r="K131" s="194"/>
      <c r="L131" s="61"/>
      <c r="M131" s="177"/>
      <c r="N131" s="178" t="s">
        <v>44</v>
      </c>
      <c r="O131" s="19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40" t="s">
        <v>233</v>
      </c>
      <c r="AS131" s="19"/>
      <c r="AT131" s="140" t="s">
        <v>166</v>
      </c>
      <c r="AU131" s="140" t="s">
        <v>81</v>
      </c>
      <c r="AV131" s="19"/>
      <c r="AW131" s="19"/>
      <c r="AX131" s="19"/>
      <c r="AY131" s="140" t="s">
        <v>163</v>
      </c>
      <c r="AZ131" s="19"/>
      <c r="BA131" s="19"/>
      <c r="BB131" s="19"/>
      <c r="BC131" s="19"/>
      <c r="BD131" s="19"/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140" t="s">
        <v>81</v>
      </c>
      <c r="BK131" s="181">
        <f>ROUND(I131*H131,2)</f>
        <v>0</v>
      </c>
      <c r="BL131" s="140" t="s">
        <v>233</v>
      </c>
      <c r="BM131" s="140" t="s">
        <v>299</v>
      </c>
      <c r="BN131" s="19"/>
      <c r="BO131" s="19"/>
      <c r="BP131" s="19"/>
      <c r="BQ131" s="19"/>
      <c r="BR131" s="21"/>
    </row>
    <row r="132" spans="1:70" ht="40.5" customHeight="1" x14ac:dyDescent="0.35">
      <c r="A132" s="22"/>
      <c r="B132" s="26"/>
      <c r="C132" s="144"/>
      <c r="D132" s="207" t="s">
        <v>273</v>
      </c>
      <c r="E132" s="144"/>
      <c r="F132" s="208" t="s">
        <v>2029</v>
      </c>
      <c r="G132" s="144"/>
      <c r="H132" s="144"/>
      <c r="I132" s="145"/>
      <c r="J132" s="144"/>
      <c r="K132" s="184"/>
      <c r="L132" s="61"/>
      <c r="M132" s="185"/>
      <c r="N132" s="19"/>
      <c r="O132" s="19"/>
      <c r="P132" s="19"/>
      <c r="Q132" s="19"/>
      <c r="R132" s="19"/>
      <c r="S132" s="19"/>
      <c r="T132" s="65"/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40" t="s">
        <v>273</v>
      </c>
      <c r="AU132" s="140" t="s">
        <v>81</v>
      </c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21"/>
    </row>
    <row r="133" spans="1:70" ht="16.5" customHeight="1" x14ac:dyDescent="0.3">
      <c r="A133" s="22"/>
      <c r="B133" s="61"/>
      <c r="C133" s="170" t="s">
        <v>246</v>
      </c>
      <c r="D133" s="170" t="s">
        <v>166</v>
      </c>
      <c r="E133" s="171" t="s">
        <v>2030</v>
      </c>
      <c r="F133" s="171" t="s">
        <v>2031</v>
      </c>
      <c r="G133" s="172" t="s">
        <v>1675</v>
      </c>
      <c r="H133" s="173">
        <v>4</v>
      </c>
      <c r="I133" s="174"/>
      <c r="J133" s="175">
        <f>ROUND(I133*H133,2)</f>
        <v>0</v>
      </c>
      <c r="K133" s="194"/>
      <c r="L133" s="61"/>
      <c r="M133" s="177"/>
      <c r="N133" s="178" t="s">
        <v>44</v>
      </c>
      <c r="O133" s="19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233</v>
      </c>
      <c r="AS133" s="19"/>
      <c r="AT133" s="140" t="s">
        <v>166</v>
      </c>
      <c r="AU133" s="140" t="s">
        <v>81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40" t="s">
        <v>81</v>
      </c>
      <c r="BK133" s="181">
        <f>ROUND(I133*H133,2)</f>
        <v>0</v>
      </c>
      <c r="BL133" s="140" t="s">
        <v>233</v>
      </c>
      <c r="BM133" s="140" t="s">
        <v>325</v>
      </c>
      <c r="BN133" s="19"/>
      <c r="BO133" s="19"/>
      <c r="BP133" s="19"/>
      <c r="BQ133" s="19"/>
      <c r="BR133" s="21"/>
    </row>
    <row r="134" spans="1:70" ht="40.5" customHeight="1" x14ac:dyDescent="0.35">
      <c r="A134" s="22"/>
      <c r="B134" s="26"/>
      <c r="C134" s="144"/>
      <c r="D134" s="207" t="s">
        <v>273</v>
      </c>
      <c r="E134" s="144"/>
      <c r="F134" s="208" t="s">
        <v>2032</v>
      </c>
      <c r="G134" s="144"/>
      <c r="H134" s="144"/>
      <c r="I134" s="145"/>
      <c r="J134" s="144"/>
      <c r="K134" s="184"/>
      <c r="L134" s="61"/>
      <c r="M134" s="185"/>
      <c r="N134" s="19"/>
      <c r="O134" s="19"/>
      <c r="P134" s="19"/>
      <c r="Q134" s="19"/>
      <c r="R134" s="19"/>
      <c r="S134" s="19"/>
      <c r="T134" s="65"/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40" t="s">
        <v>273</v>
      </c>
      <c r="AU134" s="140" t="s">
        <v>81</v>
      </c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70" t="s">
        <v>15</v>
      </c>
      <c r="D135" s="170" t="s">
        <v>166</v>
      </c>
      <c r="E135" s="171" t="s">
        <v>2033</v>
      </c>
      <c r="F135" s="171" t="s">
        <v>2034</v>
      </c>
      <c r="G135" s="172" t="s">
        <v>1675</v>
      </c>
      <c r="H135" s="173">
        <v>5</v>
      </c>
      <c r="I135" s="174"/>
      <c r="J135" s="175">
        <f>ROUND(I135*H135,2)</f>
        <v>0</v>
      </c>
      <c r="K135" s="194"/>
      <c r="L135" s="61"/>
      <c r="M135" s="177"/>
      <c r="N135" s="178" t="s">
        <v>44</v>
      </c>
      <c r="O135" s="19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233</v>
      </c>
      <c r="AS135" s="19"/>
      <c r="AT135" s="140" t="s">
        <v>166</v>
      </c>
      <c r="AU135" s="140" t="s">
        <v>81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40" t="s">
        <v>81</v>
      </c>
      <c r="BK135" s="181">
        <f>ROUND(I135*H135,2)</f>
        <v>0</v>
      </c>
      <c r="BL135" s="140" t="s">
        <v>233</v>
      </c>
      <c r="BM135" s="140" t="s">
        <v>329</v>
      </c>
      <c r="BN135" s="19"/>
      <c r="BO135" s="19"/>
      <c r="BP135" s="19"/>
      <c r="BQ135" s="19"/>
      <c r="BR135" s="21"/>
    </row>
    <row r="136" spans="1:70" ht="40.5" customHeight="1" x14ac:dyDescent="0.35">
      <c r="A136" s="22"/>
      <c r="B136" s="26"/>
      <c r="C136" s="144"/>
      <c r="D136" s="207" t="s">
        <v>273</v>
      </c>
      <c r="E136" s="144"/>
      <c r="F136" s="208" t="s">
        <v>2035</v>
      </c>
      <c r="G136" s="144"/>
      <c r="H136" s="144"/>
      <c r="I136" s="145"/>
      <c r="J136" s="144"/>
      <c r="K136" s="184"/>
      <c r="L136" s="61"/>
      <c r="M136" s="185"/>
      <c r="N136" s="19"/>
      <c r="O136" s="19"/>
      <c r="P136" s="19"/>
      <c r="Q136" s="19"/>
      <c r="R136" s="19"/>
      <c r="S136" s="19"/>
      <c r="T136" s="65"/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40" t="s">
        <v>273</v>
      </c>
      <c r="AU136" s="140" t="s">
        <v>81</v>
      </c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21"/>
    </row>
    <row r="137" spans="1:70" ht="16.5" customHeight="1" x14ac:dyDescent="0.3">
      <c r="A137" s="22"/>
      <c r="B137" s="61"/>
      <c r="C137" s="170" t="s">
        <v>252</v>
      </c>
      <c r="D137" s="170" t="s">
        <v>166</v>
      </c>
      <c r="E137" s="171" t="s">
        <v>2036</v>
      </c>
      <c r="F137" s="171" t="s">
        <v>2037</v>
      </c>
      <c r="G137" s="172" t="s">
        <v>1675</v>
      </c>
      <c r="H137" s="173">
        <v>10</v>
      </c>
      <c r="I137" s="174"/>
      <c r="J137" s="175">
        <f>ROUND(I137*H137,2)</f>
        <v>0</v>
      </c>
      <c r="K137" s="194"/>
      <c r="L137" s="61"/>
      <c r="M137" s="177"/>
      <c r="N137" s="178" t="s">
        <v>44</v>
      </c>
      <c r="O137" s="19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233</v>
      </c>
      <c r="AS137" s="19"/>
      <c r="AT137" s="140" t="s">
        <v>166</v>
      </c>
      <c r="AU137" s="140" t="s">
        <v>81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40" t="s">
        <v>81</v>
      </c>
      <c r="BK137" s="181">
        <f>ROUND(I137*H137,2)</f>
        <v>0</v>
      </c>
      <c r="BL137" s="140" t="s">
        <v>233</v>
      </c>
      <c r="BM137" s="140" t="s">
        <v>333</v>
      </c>
      <c r="BN137" s="19"/>
      <c r="BO137" s="19"/>
      <c r="BP137" s="19"/>
      <c r="BQ137" s="19"/>
      <c r="BR137" s="21"/>
    </row>
    <row r="138" spans="1:70" ht="25.5" customHeight="1" x14ac:dyDescent="0.3">
      <c r="A138" s="22"/>
      <c r="B138" s="61"/>
      <c r="C138" s="170" t="s">
        <v>258</v>
      </c>
      <c r="D138" s="170" t="s">
        <v>166</v>
      </c>
      <c r="E138" s="171" t="s">
        <v>2038</v>
      </c>
      <c r="F138" s="171" t="s">
        <v>2039</v>
      </c>
      <c r="G138" s="172" t="s">
        <v>1675</v>
      </c>
      <c r="H138" s="173">
        <v>1</v>
      </c>
      <c r="I138" s="174"/>
      <c r="J138" s="175">
        <f>ROUND(I138*H138,2)</f>
        <v>0</v>
      </c>
      <c r="K138" s="194"/>
      <c r="L138" s="61"/>
      <c r="M138" s="177"/>
      <c r="N138" s="178" t="s">
        <v>44</v>
      </c>
      <c r="O138" s="19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40" t="s">
        <v>233</v>
      </c>
      <c r="AS138" s="19"/>
      <c r="AT138" s="140" t="s">
        <v>166</v>
      </c>
      <c r="AU138" s="140" t="s">
        <v>81</v>
      </c>
      <c r="AV138" s="19"/>
      <c r="AW138" s="19"/>
      <c r="AX138" s="19"/>
      <c r="AY138" s="140" t="s">
        <v>163</v>
      </c>
      <c r="AZ138" s="19"/>
      <c r="BA138" s="19"/>
      <c r="BB138" s="19"/>
      <c r="BC138" s="19"/>
      <c r="BD138" s="19"/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140" t="s">
        <v>81</v>
      </c>
      <c r="BK138" s="181">
        <f>ROUND(I138*H138,2)</f>
        <v>0</v>
      </c>
      <c r="BL138" s="140" t="s">
        <v>233</v>
      </c>
      <c r="BM138" s="140" t="s">
        <v>323</v>
      </c>
      <c r="BN138" s="19"/>
      <c r="BO138" s="19"/>
      <c r="BP138" s="19"/>
      <c r="BQ138" s="19"/>
      <c r="BR138" s="21"/>
    </row>
    <row r="139" spans="1:70" ht="27" customHeight="1" x14ac:dyDescent="0.35">
      <c r="A139" s="22"/>
      <c r="B139" s="26"/>
      <c r="C139" s="144"/>
      <c r="D139" s="207" t="s">
        <v>273</v>
      </c>
      <c r="E139" s="144"/>
      <c r="F139" s="208" t="s">
        <v>2040</v>
      </c>
      <c r="G139" s="144"/>
      <c r="H139" s="144"/>
      <c r="I139" s="145"/>
      <c r="J139" s="144"/>
      <c r="K139" s="184"/>
      <c r="L139" s="61"/>
      <c r="M139" s="185"/>
      <c r="N139" s="19"/>
      <c r="O139" s="19"/>
      <c r="P139" s="19"/>
      <c r="Q139" s="19"/>
      <c r="R139" s="19"/>
      <c r="S139" s="19"/>
      <c r="T139" s="65"/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40" t="s">
        <v>273</v>
      </c>
      <c r="AU139" s="140" t="s">
        <v>81</v>
      </c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21"/>
    </row>
    <row r="140" spans="1:70" ht="16.5" customHeight="1" x14ac:dyDescent="0.3">
      <c r="A140" s="22"/>
      <c r="B140" s="61"/>
      <c r="C140" s="170" t="s">
        <v>287</v>
      </c>
      <c r="D140" s="170" t="s">
        <v>166</v>
      </c>
      <c r="E140" s="171" t="s">
        <v>2041</v>
      </c>
      <c r="F140" s="171" t="s">
        <v>2042</v>
      </c>
      <c r="G140" s="172" t="s">
        <v>1675</v>
      </c>
      <c r="H140" s="173">
        <v>1</v>
      </c>
      <c r="I140" s="174"/>
      <c r="J140" s="175">
        <f>ROUND(I140*H140,2)</f>
        <v>0</v>
      </c>
      <c r="K140" s="194"/>
      <c r="L140" s="61"/>
      <c r="M140" s="177"/>
      <c r="N140" s="178" t="s">
        <v>44</v>
      </c>
      <c r="O140" s="19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40" t="s">
        <v>233</v>
      </c>
      <c r="AS140" s="19"/>
      <c r="AT140" s="140" t="s">
        <v>166</v>
      </c>
      <c r="AU140" s="140" t="s">
        <v>81</v>
      </c>
      <c r="AV140" s="19"/>
      <c r="AW140" s="19"/>
      <c r="AX140" s="19"/>
      <c r="AY140" s="140" t="s">
        <v>163</v>
      </c>
      <c r="AZ140" s="19"/>
      <c r="BA140" s="19"/>
      <c r="BB140" s="19"/>
      <c r="BC140" s="19"/>
      <c r="BD140" s="19"/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140" t="s">
        <v>81</v>
      </c>
      <c r="BK140" s="181">
        <f>ROUND(I140*H140,2)</f>
        <v>0</v>
      </c>
      <c r="BL140" s="140" t="s">
        <v>233</v>
      </c>
      <c r="BM140" s="140" t="s">
        <v>340</v>
      </c>
      <c r="BN140" s="19"/>
      <c r="BO140" s="19"/>
      <c r="BP140" s="19"/>
      <c r="BQ140" s="19"/>
      <c r="BR140" s="21"/>
    </row>
    <row r="141" spans="1:70" ht="37.35" customHeight="1" x14ac:dyDescent="0.35">
      <c r="A141" s="22"/>
      <c r="B141" s="26"/>
      <c r="C141" s="144"/>
      <c r="D141" s="182" t="s">
        <v>72</v>
      </c>
      <c r="E141" s="219" t="s">
        <v>1656</v>
      </c>
      <c r="F141" s="219" t="s">
        <v>2043</v>
      </c>
      <c r="G141" s="144"/>
      <c r="H141" s="144"/>
      <c r="I141" s="145"/>
      <c r="J141" s="242">
        <f>BK141</f>
        <v>0</v>
      </c>
      <c r="K141" s="184"/>
      <c r="L141" s="61"/>
      <c r="M141" s="185"/>
      <c r="N141" s="19"/>
      <c r="O141" s="19"/>
      <c r="P141" s="162">
        <f>SUM(P142:P146)</f>
        <v>0</v>
      </c>
      <c r="Q141" s="19"/>
      <c r="R141" s="162">
        <f>SUM(R142:R146)</f>
        <v>0</v>
      </c>
      <c r="S141" s="19"/>
      <c r="T141" s="163">
        <f>SUM(T142:T146)</f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59" t="s">
        <v>83</v>
      </c>
      <c r="AS141" s="19"/>
      <c r="AT141" s="164" t="s">
        <v>72</v>
      </c>
      <c r="AU141" s="164" t="s">
        <v>73</v>
      </c>
      <c r="AV141" s="19"/>
      <c r="AW141" s="19"/>
      <c r="AX141" s="19"/>
      <c r="AY141" s="159" t="s">
        <v>163</v>
      </c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65">
        <f>SUM(BK142:BK146)</f>
        <v>0</v>
      </c>
      <c r="BL141" s="19"/>
      <c r="BM141" s="19"/>
      <c r="BN141" s="19"/>
      <c r="BO141" s="19"/>
      <c r="BP141" s="19"/>
      <c r="BQ141" s="19"/>
      <c r="BR141" s="21"/>
    </row>
    <row r="142" spans="1:70" ht="16.5" customHeight="1" x14ac:dyDescent="0.3">
      <c r="A142" s="22"/>
      <c r="B142" s="61"/>
      <c r="C142" s="170" t="s">
        <v>288</v>
      </c>
      <c r="D142" s="170" t="s">
        <v>166</v>
      </c>
      <c r="E142" s="171" t="s">
        <v>2044</v>
      </c>
      <c r="F142" s="171" t="s">
        <v>2045</v>
      </c>
      <c r="G142" s="172" t="s">
        <v>1675</v>
      </c>
      <c r="H142" s="173">
        <v>24</v>
      </c>
      <c r="I142" s="174"/>
      <c r="J142" s="175">
        <f>ROUND(I142*H142,2)</f>
        <v>0</v>
      </c>
      <c r="K142" s="194"/>
      <c r="L142" s="61"/>
      <c r="M142" s="177"/>
      <c r="N142" s="178" t="s">
        <v>44</v>
      </c>
      <c r="O142" s="19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40" t="s">
        <v>233</v>
      </c>
      <c r="AS142" s="19"/>
      <c r="AT142" s="140" t="s">
        <v>166</v>
      </c>
      <c r="AU142" s="140" t="s">
        <v>81</v>
      </c>
      <c r="AV142" s="19"/>
      <c r="AW142" s="19"/>
      <c r="AX142" s="19"/>
      <c r="AY142" s="140" t="s">
        <v>163</v>
      </c>
      <c r="AZ142" s="19"/>
      <c r="BA142" s="19"/>
      <c r="BB142" s="19"/>
      <c r="BC142" s="19"/>
      <c r="BD142" s="19"/>
      <c r="BE142" s="181">
        <f>IF(N142="základní",J142,0)</f>
        <v>0</v>
      </c>
      <c r="BF142" s="181">
        <f>IF(N142="snížená",J142,0)</f>
        <v>0</v>
      </c>
      <c r="BG142" s="181">
        <f>IF(N142="zákl. přenesená",J142,0)</f>
        <v>0</v>
      </c>
      <c r="BH142" s="181">
        <f>IF(N142="sníž. přenesená",J142,0)</f>
        <v>0</v>
      </c>
      <c r="BI142" s="181">
        <f>IF(N142="nulová",J142,0)</f>
        <v>0</v>
      </c>
      <c r="BJ142" s="140" t="s">
        <v>81</v>
      </c>
      <c r="BK142" s="181">
        <f>ROUND(I142*H142,2)</f>
        <v>0</v>
      </c>
      <c r="BL142" s="140" t="s">
        <v>233</v>
      </c>
      <c r="BM142" s="140" t="s">
        <v>345</v>
      </c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70" t="s">
        <v>289</v>
      </c>
      <c r="D143" s="170" t="s">
        <v>166</v>
      </c>
      <c r="E143" s="171" t="s">
        <v>2046</v>
      </c>
      <c r="F143" s="171" t="s">
        <v>2047</v>
      </c>
      <c r="G143" s="172" t="s">
        <v>1675</v>
      </c>
      <c r="H143" s="173">
        <v>1</v>
      </c>
      <c r="I143" s="174"/>
      <c r="J143" s="175">
        <f>ROUND(I143*H143,2)</f>
        <v>0</v>
      </c>
      <c r="K143" s="194"/>
      <c r="L143" s="61"/>
      <c r="M143" s="177"/>
      <c r="N143" s="178" t="s">
        <v>44</v>
      </c>
      <c r="O143" s="19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233</v>
      </c>
      <c r="AS143" s="19"/>
      <c r="AT143" s="140" t="s">
        <v>166</v>
      </c>
      <c r="AU143" s="140" t="s">
        <v>81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140" t="s">
        <v>81</v>
      </c>
      <c r="BK143" s="181">
        <f>ROUND(I143*H143,2)</f>
        <v>0</v>
      </c>
      <c r="BL143" s="140" t="s">
        <v>233</v>
      </c>
      <c r="BM143" s="140" t="s">
        <v>353</v>
      </c>
      <c r="BN143" s="19"/>
      <c r="BO143" s="19"/>
      <c r="BP143" s="19"/>
      <c r="BQ143" s="19"/>
      <c r="BR143" s="21"/>
    </row>
    <row r="144" spans="1:70" ht="16.5" customHeight="1" x14ac:dyDescent="0.3">
      <c r="A144" s="22"/>
      <c r="B144" s="61"/>
      <c r="C144" s="170" t="s">
        <v>293</v>
      </c>
      <c r="D144" s="170" t="s">
        <v>166</v>
      </c>
      <c r="E144" s="171" t="s">
        <v>2048</v>
      </c>
      <c r="F144" s="171" t="s">
        <v>2049</v>
      </c>
      <c r="G144" s="172" t="s">
        <v>1675</v>
      </c>
      <c r="H144" s="173">
        <v>1</v>
      </c>
      <c r="I144" s="174"/>
      <c r="J144" s="175">
        <f>ROUND(I144*H144,2)</f>
        <v>0</v>
      </c>
      <c r="K144" s="194"/>
      <c r="L144" s="61"/>
      <c r="M144" s="177"/>
      <c r="N144" s="178" t="s">
        <v>44</v>
      </c>
      <c r="O144" s="19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40" t="s">
        <v>233</v>
      </c>
      <c r="AS144" s="19"/>
      <c r="AT144" s="140" t="s">
        <v>166</v>
      </c>
      <c r="AU144" s="140" t="s">
        <v>81</v>
      </c>
      <c r="AV144" s="19"/>
      <c r="AW144" s="19"/>
      <c r="AX144" s="19"/>
      <c r="AY144" s="140" t="s">
        <v>163</v>
      </c>
      <c r="AZ144" s="19"/>
      <c r="BA144" s="19"/>
      <c r="BB144" s="19"/>
      <c r="BC144" s="19"/>
      <c r="BD144" s="19"/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40" t="s">
        <v>81</v>
      </c>
      <c r="BK144" s="181">
        <f>ROUND(I144*H144,2)</f>
        <v>0</v>
      </c>
      <c r="BL144" s="140" t="s">
        <v>233</v>
      </c>
      <c r="BM144" s="140" t="s">
        <v>355</v>
      </c>
      <c r="BN144" s="19"/>
      <c r="BO144" s="19"/>
      <c r="BP144" s="19"/>
      <c r="BQ144" s="19"/>
      <c r="BR144" s="21"/>
    </row>
    <row r="145" spans="1:70" ht="16.5" customHeight="1" x14ac:dyDescent="0.3">
      <c r="A145" s="22"/>
      <c r="B145" s="61"/>
      <c r="C145" s="170" t="s">
        <v>296</v>
      </c>
      <c r="D145" s="170" t="s">
        <v>166</v>
      </c>
      <c r="E145" s="171" t="s">
        <v>2050</v>
      </c>
      <c r="F145" s="171" t="s">
        <v>2051</v>
      </c>
      <c r="G145" s="172" t="s">
        <v>1675</v>
      </c>
      <c r="H145" s="173">
        <v>2</v>
      </c>
      <c r="I145" s="174"/>
      <c r="J145" s="175">
        <f>ROUND(I145*H145,2)</f>
        <v>0</v>
      </c>
      <c r="K145" s="194"/>
      <c r="L145" s="61"/>
      <c r="M145" s="177"/>
      <c r="N145" s="178" t="s">
        <v>44</v>
      </c>
      <c r="O145" s="19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40" t="s">
        <v>233</v>
      </c>
      <c r="AS145" s="19"/>
      <c r="AT145" s="140" t="s">
        <v>166</v>
      </c>
      <c r="AU145" s="140" t="s">
        <v>81</v>
      </c>
      <c r="AV145" s="19"/>
      <c r="AW145" s="19"/>
      <c r="AX145" s="19"/>
      <c r="AY145" s="140" t="s">
        <v>163</v>
      </c>
      <c r="AZ145" s="19"/>
      <c r="BA145" s="19"/>
      <c r="BB145" s="19"/>
      <c r="BC145" s="19"/>
      <c r="BD145" s="19"/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140" t="s">
        <v>81</v>
      </c>
      <c r="BK145" s="181">
        <f>ROUND(I145*H145,2)</f>
        <v>0</v>
      </c>
      <c r="BL145" s="140" t="s">
        <v>233</v>
      </c>
      <c r="BM145" s="140" t="s">
        <v>357</v>
      </c>
      <c r="BN145" s="19"/>
      <c r="BO145" s="19"/>
      <c r="BP145" s="19"/>
      <c r="BQ145" s="19"/>
      <c r="BR145" s="21"/>
    </row>
    <row r="146" spans="1:70" ht="16.5" customHeight="1" x14ac:dyDescent="0.3">
      <c r="A146" s="22"/>
      <c r="B146" s="61"/>
      <c r="C146" s="170" t="s">
        <v>297</v>
      </c>
      <c r="D146" s="170" t="s">
        <v>166</v>
      </c>
      <c r="E146" s="171" t="s">
        <v>2052</v>
      </c>
      <c r="F146" s="171" t="s">
        <v>2053</v>
      </c>
      <c r="G146" s="172" t="s">
        <v>1675</v>
      </c>
      <c r="H146" s="173">
        <v>6</v>
      </c>
      <c r="I146" s="174"/>
      <c r="J146" s="175">
        <f>ROUND(I146*H146,2)</f>
        <v>0</v>
      </c>
      <c r="K146" s="194"/>
      <c r="L146" s="61"/>
      <c r="M146" s="177"/>
      <c r="N146" s="178" t="s">
        <v>44</v>
      </c>
      <c r="O146" s="19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233</v>
      </c>
      <c r="AS146" s="19"/>
      <c r="AT146" s="140" t="s">
        <v>166</v>
      </c>
      <c r="AU146" s="140" t="s">
        <v>81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140" t="s">
        <v>81</v>
      </c>
      <c r="BK146" s="181">
        <f>ROUND(I146*H146,2)</f>
        <v>0</v>
      </c>
      <c r="BL146" s="140" t="s">
        <v>233</v>
      </c>
      <c r="BM146" s="140" t="s">
        <v>359</v>
      </c>
      <c r="BN146" s="19"/>
      <c r="BO146" s="19"/>
      <c r="BP146" s="19"/>
      <c r="BQ146" s="19"/>
      <c r="BR146" s="21"/>
    </row>
    <row r="147" spans="1:70" ht="37.35" customHeight="1" x14ac:dyDescent="0.35">
      <c r="A147" s="22"/>
      <c r="B147" s="26"/>
      <c r="C147" s="144"/>
      <c r="D147" s="182" t="s">
        <v>72</v>
      </c>
      <c r="E147" s="219" t="s">
        <v>1671</v>
      </c>
      <c r="F147" s="219" t="s">
        <v>2054</v>
      </c>
      <c r="G147" s="144"/>
      <c r="H147" s="144"/>
      <c r="I147" s="145"/>
      <c r="J147" s="242">
        <f>BK147</f>
        <v>0</v>
      </c>
      <c r="K147" s="184"/>
      <c r="L147" s="61"/>
      <c r="M147" s="185"/>
      <c r="N147" s="19"/>
      <c r="O147" s="19"/>
      <c r="P147" s="162">
        <f>SUM(P148:P158)</f>
        <v>0</v>
      </c>
      <c r="Q147" s="19"/>
      <c r="R147" s="162">
        <f>SUM(R148:R158)</f>
        <v>0</v>
      </c>
      <c r="S147" s="19"/>
      <c r="T147" s="163">
        <f>SUM(T148:T158)</f>
        <v>0</v>
      </c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59" t="s">
        <v>83</v>
      </c>
      <c r="AS147" s="19"/>
      <c r="AT147" s="164" t="s">
        <v>72</v>
      </c>
      <c r="AU147" s="164" t="s">
        <v>73</v>
      </c>
      <c r="AV147" s="19"/>
      <c r="AW147" s="19"/>
      <c r="AX147" s="19"/>
      <c r="AY147" s="159" t="s">
        <v>163</v>
      </c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65">
        <f>SUM(BK148:BK158)</f>
        <v>0</v>
      </c>
      <c r="BL147" s="19"/>
      <c r="BM147" s="19"/>
      <c r="BN147" s="19"/>
      <c r="BO147" s="19"/>
      <c r="BP147" s="19"/>
      <c r="BQ147" s="19"/>
      <c r="BR147" s="21"/>
    </row>
    <row r="148" spans="1:70" ht="16.5" customHeight="1" x14ac:dyDescent="0.3">
      <c r="A148" s="22"/>
      <c r="B148" s="61"/>
      <c r="C148" s="170" t="s">
        <v>299</v>
      </c>
      <c r="D148" s="170" t="s">
        <v>166</v>
      </c>
      <c r="E148" s="171" t="s">
        <v>2055</v>
      </c>
      <c r="F148" s="171" t="s">
        <v>2056</v>
      </c>
      <c r="G148" s="172" t="s">
        <v>1675</v>
      </c>
      <c r="H148" s="173">
        <v>46</v>
      </c>
      <c r="I148" s="174"/>
      <c r="J148" s="175">
        <f t="shared" ref="J148:J158" si="0">ROUND(I148*H148,2)</f>
        <v>0</v>
      </c>
      <c r="K148" s="194"/>
      <c r="L148" s="61"/>
      <c r="M148" s="177"/>
      <c r="N148" s="178" t="s">
        <v>44</v>
      </c>
      <c r="O148" s="19"/>
      <c r="P148" s="179">
        <f t="shared" ref="P148:P158" si="1">O148*H148</f>
        <v>0</v>
      </c>
      <c r="Q148" s="179">
        <v>0</v>
      </c>
      <c r="R148" s="179">
        <f t="shared" ref="R148:R158" si="2">Q148*H148</f>
        <v>0</v>
      </c>
      <c r="S148" s="179">
        <v>0</v>
      </c>
      <c r="T148" s="180">
        <f t="shared" ref="T148:T158" si="3">S148*H148</f>
        <v>0</v>
      </c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40" t="s">
        <v>233</v>
      </c>
      <c r="AS148" s="19"/>
      <c r="AT148" s="140" t="s">
        <v>166</v>
      </c>
      <c r="AU148" s="140" t="s">
        <v>81</v>
      </c>
      <c r="AV148" s="19"/>
      <c r="AW148" s="19"/>
      <c r="AX148" s="19"/>
      <c r="AY148" s="140" t="s">
        <v>163</v>
      </c>
      <c r="AZ148" s="19"/>
      <c r="BA148" s="19"/>
      <c r="BB148" s="19"/>
      <c r="BC148" s="19"/>
      <c r="BD148" s="19"/>
      <c r="BE148" s="181">
        <f t="shared" ref="BE148:BE158" si="4">IF(N148="základní",J148,0)</f>
        <v>0</v>
      </c>
      <c r="BF148" s="181">
        <f t="shared" ref="BF148:BF158" si="5">IF(N148="snížená",J148,0)</f>
        <v>0</v>
      </c>
      <c r="BG148" s="181">
        <f t="shared" ref="BG148:BG158" si="6">IF(N148="zákl. přenesená",J148,0)</f>
        <v>0</v>
      </c>
      <c r="BH148" s="181">
        <f t="shared" ref="BH148:BH158" si="7">IF(N148="sníž. přenesená",J148,0)</f>
        <v>0</v>
      </c>
      <c r="BI148" s="181">
        <f t="shared" ref="BI148:BI158" si="8">IF(N148="nulová",J148,0)</f>
        <v>0</v>
      </c>
      <c r="BJ148" s="140" t="s">
        <v>81</v>
      </c>
      <c r="BK148" s="181">
        <f t="shared" ref="BK148:BK158" si="9">ROUND(I148*H148,2)</f>
        <v>0</v>
      </c>
      <c r="BL148" s="140" t="s">
        <v>233</v>
      </c>
      <c r="BM148" s="140" t="s">
        <v>361</v>
      </c>
      <c r="BN148" s="19"/>
      <c r="BO148" s="19"/>
      <c r="BP148" s="19"/>
      <c r="BQ148" s="19"/>
      <c r="BR148" s="21"/>
    </row>
    <row r="149" spans="1:70" ht="16.5" customHeight="1" x14ac:dyDescent="0.3">
      <c r="A149" s="22"/>
      <c r="B149" s="61"/>
      <c r="C149" s="170" t="s">
        <v>303</v>
      </c>
      <c r="D149" s="170" t="s">
        <v>166</v>
      </c>
      <c r="E149" s="171" t="s">
        <v>2057</v>
      </c>
      <c r="F149" s="171" t="s">
        <v>2058</v>
      </c>
      <c r="G149" s="172" t="s">
        <v>1675</v>
      </c>
      <c r="H149" s="173">
        <v>13</v>
      </c>
      <c r="I149" s="174"/>
      <c r="J149" s="175">
        <f t="shared" si="0"/>
        <v>0</v>
      </c>
      <c r="K149" s="194"/>
      <c r="L149" s="61"/>
      <c r="M149" s="177"/>
      <c r="N149" s="178" t="s">
        <v>44</v>
      </c>
      <c r="O149" s="19"/>
      <c r="P149" s="179">
        <f t="shared" si="1"/>
        <v>0</v>
      </c>
      <c r="Q149" s="179">
        <v>0</v>
      </c>
      <c r="R149" s="179">
        <f t="shared" si="2"/>
        <v>0</v>
      </c>
      <c r="S149" s="179">
        <v>0</v>
      </c>
      <c r="T149" s="180">
        <f t="shared" si="3"/>
        <v>0</v>
      </c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40" t="s">
        <v>233</v>
      </c>
      <c r="AS149" s="19"/>
      <c r="AT149" s="140" t="s">
        <v>166</v>
      </c>
      <c r="AU149" s="140" t="s">
        <v>81</v>
      </c>
      <c r="AV149" s="19"/>
      <c r="AW149" s="19"/>
      <c r="AX149" s="19"/>
      <c r="AY149" s="140" t="s">
        <v>163</v>
      </c>
      <c r="AZ149" s="19"/>
      <c r="BA149" s="19"/>
      <c r="BB149" s="19"/>
      <c r="BC149" s="19"/>
      <c r="BD149" s="19"/>
      <c r="BE149" s="181">
        <f t="shared" si="4"/>
        <v>0</v>
      </c>
      <c r="BF149" s="181">
        <f t="shared" si="5"/>
        <v>0</v>
      </c>
      <c r="BG149" s="181">
        <f t="shared" si="6"/>
        <v>0</v>
      </c>
      <c r="BH149" s="181">
        <f t="shared" si="7"/>
        <v>0</v>
      </c>
      <c r="BI149" s="181">
        <f t="shared" si="8"/>
        <v>0</v>
      </c>
      <c r="BJ149" s="140" t="s">
        <v>81</v>
      </c>
      <c r="BK149" s="181">
        <f t="shared" si="9"/>
        <v>0</v>
      </c>
      <c r="BL149" s="140" t="s">
        <v>233</v>
      </c>
      <c r="BM149" s="140" t="s">
        <v>363</v>
      </c>
      <c r="BN149" s="19"/>
      <c r="BO149" s="19"/>
      <c r="BP149" s="19"/>
      <c r="BQ149" s="19"/>
      <c r="BR149" s="21"/>
    </row>
    <row r="150" spans="1:70" ht="16.5" customHeight="1" x14ac:dyDescent="0.3">
      <c r="A150" s="22"/>
      <c r="B150" s="61"/>
      <c r="C150" s="170" t="s">
        <v>325</v>
      </c>
      <c r="D150" s="170" t="s">
        <v>166</v>
      </c>
      <c r="E150" s="171" t="s">
        <v>2059</v>
      </c>
      <c r="F150" s="171" t="s">
        <v>2060</v>
      </c>
      <c r="G150" s="172" t="s">
        <v>1675</v>
      </c>
      <c r="H150" s="173">
        <v>9</v>
      </c>
      <c r="I150" s="174"/>
      <c r="J150" s="175">
        <f t="shared" si="0"/>
        <v>0</v>
      </c>
      <c r="K150" s="194"/>
      <c r="L150" s="61"/>
      <c r="M150" s="177"/>
      <c r="N150" s="178" t="s">
        <v>44</v>
      </c>
      <c r="O150" s="19"/>
      <c r="P150" s="179">
        <f t="shared" si="1"/>
        <v>0</v>
      </c>
      <c r="Q150" s="179">
        <v>0</v>
      </c>
      <c r="R150" s="179">
        <f t="shared" si="2"/>
        <v>0</v>
      </c>
      <c r="S150" s="179">
        <v>0</v>
      </c>
      <c r="T150" s="180">
        <f t="shared" si="3"/>
        <v>0</v>
      </c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40" t="s">
        <v>233</v>
      </c>
      <c r="AS150" s="19"/>
      <c r="AT150" s="140" t="s">
        <v>166</v>
      </c>
      <c r="AU150" s="140" t="s">
        <v>81</v>
      </c>
      <c r="AV150" s="19"/>
      <c r="AW150" s="19"/>
      <c r="AX150" s="19"/>
      <c r="AY150" s="140" t="s">
        <v>163</v>
      </c>
      <c r="AZ150" s="19"/>
      <c r="BA150" s="19"/>
      <c r="BB150" s="19"/>
      <c r="BC150" s="19"/>
      <c r="BD150" s="19"/>
      <c r="BE150" s="181">
        <f t="shared" si="4"/>
        <v>0</v>
      </c>
      <c r="BF150" s="181">
        <f t="shared" si="5"/>
        <v>0</v>
      </c>
      <c r="BG150" s="181">
        <f t="shared" si="6"/>
        <v>0</v>
      </c>
      <c r="BH150" s="181">
        <f t="shared" si="7"/>
        <v>0</v>
      </c>
      <c r="BI150" s="181">
        <f t="shared" si="8"/>
        <v>0</v>
      </c>
      <c r="BJ150" s="140" t="s">
        <v>81</v>
      </c>
      <c r="BK150" s="181">
        <f t="shared" si="9"/>
        <v>0</v>
      </c>
      <c r="BL150" s="140" t="s">
        <v>233</v>
      </c>
      <c r="BM150" s="140" t="s">
        <v>369</v>
      </c>
      <c r="BN150" s="19"/>
      <c r="BO150" s="19"/>
      <c r="BP150" s="19"/>
      <c r="BQ150" s="19"/>
      <c r="BR150" s="21"/>
    </row>
    <row r="151" spans="1:70" ht="25.5" customHeight="1" x14ac:dyDescent="0.3">
      <c r="A151" s="22"/>
      <c r="B151" s="61"/>
      <c r="C151" s="170" t="s">
        <v>326</v>
      </c>
      <c r="D151" s="170" t="s">
        <v>166</v>
      </c>
      <c r="E151" s="171" t="s">
        <v>2061</v>
      </c>
      <c r="F151" s="171" t="s">
        <v>2062</v>
      </c>
      <c r="G151" s="172" t="s">
        <v>1675</v>
      </c>
      <c r="H151" s="173">
        <v>19</v>
      </c>
      <c r="I151" s="174"/>
      <c r="J151" s="175">
        <f t="shared" si="0"/>
        <v>0</v>
      </c>
      <c r="K151" s="194"/>
      <c r="L151" s="61"/>
      <c r="M151" s="177"/>
      <c r="N151" s="178" t="s">
        <v>44</v>
      </c>
      <c r="O151" s="19"/>
      <c r="P151" s="179">
        <f t="shared" si="1"/>
        <v>0</v>
      </c>
      <c r="Q151" s="179">
        <v>0</v>
      </c>
      <c r="R151" s="179">
        <f t="shared" si="2"/>
        <v>0</v>
      </c>
      <c r="S151" s="179">
        <v>0</v>
      </c>
      <c r="T151" s="180">
        <f t="shared" si="3"/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233</v>
      </c>
      <c r="AS151" s="19"/>
      <c r="AT151" s="140" t="s">
        <v>166</v>
      </c>
      <c r="AU151" s="140" t="s">
        <v>81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 t="shared" si="4"/>
        <v>0</v>
      </c>
      <c r="BF151" s="181">
        <f t="shared" si="5"/>
        <v>0</v>
      </c>
      <c r="BG151" s="181">
        <f t="shared" si="6"/>
        <v>0</v>
      </c>
      <c r="BH151" s="181">
        <f t="shared" si="7"/>
        <v>0</v>
      </c>
      <c r="BI151" s="181">
        <f t="shared" si="8"/>
        <v>0</v>
      </c>
      <c r="BJ151" s="140" t="s">
        <v>81</v>
      </c>
      <c r="BK151" s="181">
        <f t="shared" si="9"/>
        <v>0</v>
      </c>
      <c r="BL151" s="140" t="s">
        <v>233</v>
      </c>
      <c r="BM151" s="140" t="s">
        <v>373</v>
      </c>
      <c r="BN151" s="19"/>
      <c r="BO151" s="19"/>
      <c r="BP151" s="19"/>
      <c r="BQ151" s="19"/>
      <c r="BR151" s="21"/>
    </row>
    <row r="152" spans="1:70" ht="16.5" customHeight="1" x14ac:dyDescent="0.3">
      <c r="A152" s="22"/>
      <c r="B152" s="61"/>
      <c r="C152" s="170" t="s">
        <v>329</v>
      </c>
      <c r="D152" s="170" t="s">
        <v>166</v>
      </c>
      <c r="E152" s="171" t="s">
        <v>2063</v>
      </c>
      <c r="F152" s="171" t="s">
        <v>2064</v>
      </c>
      <c r="G152" s="172" t="s">
        <v>1675</v>
      </c>
      <c r="H152" s="173">
        <v>3</v>
      </c>
      <c r="I152" s="174"/>
      <c r="J152" s="175">
        <f t="shared" si="0"/>
        <v>0</v>
      </c>
      <c r="K152" s="194"/>
      <c r="L152" s="61"/>
      <c r="M152" s="177"/>
      <c r="N152" s="178" t="s">
        <v>44</v>
      </c>
      <c r="O152" s="19"/>
      <c r="P152" s="179">
        <f t="shared" si="1"/>
        <v>0</v>
      </c>
      <c r="Q152" s="179">
        <v>0</v>
      </c>
      <c r="R152" s="179">
        <f t="shared" si="2"/>
        <v>0</v>
      </c>
      <c r="S152" s="179">
        <v>0</v>
      </c>
      <c r="T152" s="180">
        <f t="shared" si="3"/>
        <v>0</v>
      </c>
      <c r="U152" s="64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40" t="s">
        <v>233</v>
      </c>
      <c r="AS152" s="19"/>
      <c r="AT152" s="140" t="s">
        <v>166</v>
      </c>
      <c r="AU152" s="140" t="s">
        <v>81</v>
      </c>
      <c r="AV152" s="19"/>
      <c r="AW152" s="19"/>
      <c r="AX152" s="19"/>
      <c r="AY152" s="140" t="s">
        <v>163</v>
      </c>
      <c r="AZ152" s="19"/>
      <c r="BA152" s="19"/>
      <c r="BB152" s="19"/>
      <c r="BC152" s="19"/>
      <c r="BD152" s="19"/>
      <c r="BE152" s="181">
        <f t="shared" si="4"/>
        <v>0</v>
      </c>
      <c r="BF152" s="181">
        <f t="shared" si="5"/>
        <v>0</v>
      </c>
      <c r="BG152" s="181">
        <f t="shared" si="6"/>
        <v>0</v>
      </c>
      <c r="BH152" s="181">
        <f t="shared" si="7"/>
        <v>0</v>
      </c>
      <c r="BI152" s="181">
        <f t="shared" si="8"/>
        <v>0</v>
      </c>
      <c r="BJ152" s="140" t="s">
        <v>81</v>
      </c>
      <c r="BK152" s="181">
        <f t="shared" si="9"/>
        <v>0</v>
      </c>
      <c r="BL152" s="140" t="s">
        <v>233</v>
      </c>
      <c r="BM152" s="140" t="s">
        <v>375</v>
      </c>
      <c r="BN152" s="19"/>
      <c r="BO152" s="19"/>
      <c r="BP152" s="19"/>
      <c r="BQ152" s="19"/>
      <c r="BR152" s="21"/>
    </row>
    <row r="153" spans="1:70" ht="25.5" customHeight="1" x14ac:dyDescent="0.3">
      <c r="A153" s="22"/>
      <c r="B153" s="61"/>
      <c r="C153" s="170" t="s">
        <v>332</v>
      </c>
      <c r="D153" s="170" t="s">
        <v>166</v>
      </c>
      <c r="E153" s="171" t="s">
        <v>2065</v>
      </c>
      <c r="F153" s="171" t="s">
        <v>2066</v>
      </c>
      <c r="G153" s="172" t="s">
        <v>1675</v>
      </c>
      <c r="H153" s="173">
        <v>2</v>
      </c>
      <c r="I153" s="174"/>
      <c r="J153" s="175">
        <f t="shared" si="0"/>
        <v>0</v>
      </c>
      <c r="K153" s="194"/>
      <c r="L153" s="61"/>
      <c r="M153" s="177"/>
      <c r="N153" s="178" t="s">
        <v>44</v>
      </c>
      <c r="O153" s="19"/>
      <c r="P153" s="179">
        <f t="shared" si="1"/>
        <v>0</v>
      </c>
      <c r="Q153" s="179">
        <v>0</v>
      </c>
      <c r="R153" s="179">
        <f t="shared" si="2"/>
        <v>0</v>
      </c>
      <c r="S153" s="179">
        <v>0</v>
      </c>
      <c r="T153" s="180">
        <f t="shared" si="3"/>
        <v>0</v>
      </c>
      <c r="U153" s="64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40" t="s">
        <v>233</v>
      </c>
      <c r="AS153" s="19"/>
      <c r="AT153" s="140" t="s">
        <v>166</v>
      </c>
      <c r="AU153" s="140" t="s">
        <v>81</v>
      </c>
      <c r="AV153" s="19"/>
      <c r="AW153" s="19"/>
      <c r="AX153" s="19"/>
      <c r="AY153" s="140" t="s">
        <v>163</v>
      </c>
      <c r="AZ153" s="19"/>
      <c r="BA153" s="19"/>
      <c r="BB153" s="19"/>
      <c r="BC153" s="19"/>
      <c r="BD153" s="19"/>
      <c r="BE153" s="181">
        <f t="shared" si="4"/>
        <v>0</v>
      </c>
      <c r="BF153" s="181">
        <f t="shared" si="5"/>
        <v>0</v>
      </c>
      <c r="BG153" s="181">
        <f t="shared" si="6"/>
        <v>0</v>
      </c>
      <c r="BH153" s="181">
        <f t="shared" si="7"/>
        <v>0</v>
      </c>
      <c r="BI153" s="181">
        <f t="shared" si="8"/>
        <v>0</v>
      </c>
      <c r="BJ153" s="140" t="s">
        <v>81</v>
      </c>
      <c r="BK153" s="181">
        <f t="shared" si="9"/>
        <v>0</v>
      </c>
      <c r="BL153" s="140" t="s">
        <v>233</v>
      </c>
      <c r="BM153" s="140" t="s">
        <v>377</v>
      </c>
      <c r="BN153" s="19"/>
      <c r="BO153" s="19"/>
      <c r="BP153" s="19"/>
      <c r="BQ153" s="19"/>
      <c r="BR153" s="21"/>
    </row>
    <row r="154" spans="1:70" ht="16.5" customHeight="1" x14ac:dyDescent="0.3">
      <c r="A154" s="22"/>
      <c r="B154" s="61"/>
      <c r="C154" s="170" t="s">
        <v>333</v>
      </c>
      <c r="D154" s="170" t="s">
        <v>166</v>
      </c>
      <c r="E154" s="171" t="s">
        <v>2067</v>
      </c>
      <c r="F154" s="171" t="s">
        <v>2068</v>
      </c>
      <c r="G154" s="172" t="s">
        <v>1675</v>
      </c>
      <c r="H154" s="173">
        <v>1</v>
      </c>
      <c r="I154" s="174"/>
      <c r="J154" s="175">
        <f t="shared" si="0"/>
        <v>0</v>
      </c>
      <c r="K154" s="194"/>
      <c r="L154" s="61"/>
      <c r="M154" s="177"/>
      <c r="N154" s="178" t="s">
        <v>44</v>
      </c>
      <c r="O154" s="19"/>
      <c r="P154" s="179">
        <f t="shared" si="1"/>
        <v>0</v>
      </c>
      <c r="Q154" s="179">
        <v>0</v>
      </c>
      <c r="R154" s="179">
        <f t="shared" si="2"/>
        <v>0</v>
      </c>
      <c r="S154" s="179">
        <v>0</v>
      </c>
      <c r="T154" s="180">
        <f t="shared" si="3"/>
        <v>0</v>
      </c>
      <c r="U154" s="64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40" t="s">
        <v>233</v>
      </c>
      <c r="AS154" s="19"/>
      <c r="AT154" s="140" t="s">
        <v>166</v>
      </c>
      <c r="AU154" s="140" t="s">
        <v>81</v>
      </c>
      <c r="AV154" s="19"/>
      <c r="AW154" s="19"/>
      <c r="AX154" s="19"/>
      <c r="AY154" s="140" t="s">
        <v>163</v>
      </c>
      <c r="AZ154" s="19"/>
      <c r="BA154" s="19"/>
      <c r="BB154" s="19"/>
      <c r="BC154" s="19"/>
      <c r="BD154" s="19"/>
      <c r="BE154" s="181">
        <f t="shared" si="4"/>
        <v>0</v>
      </c>
      <c r="BF154" s="181">
        <f t="shared" si="5"/>
        <v>0</v>
      </c>
      <c r="BG154" s="181">
        <f t="shared" si="6"/>
        <v>0</v>
      </c>
      <c r="BH154" s="181">
        <f t="shared" si="7"/>
        <v>0</v>
      </c>
      <c r="BI154" s="181">
        <f t="shared" si="8"/>
        <v>0</v>
      </c>
      <c r="BJ154" s="140" t="s">
        <v>81</v>
      </c>
      <c r="BK154" s="181">
        <f t="shared" si="9"/>
        <v>0</v>
      </c>
      <c r="BL154" s="140" t="s">
        <v>233</v>
      </c>
      <c r="BM154" s="140" t="s">
        <v>382</v>
      </c>
      <c r="BN154" s="19"/>
      <c r="BO154" s="19"/>
      <c r="BP154" s="19"/>
      <c r="BQ154" s="19"/>
      <c r="BR154" s="21"/>
    </row>
    <row r="155" spans="1:70" ht="16.5" customHeight="1" x14ac:dyDescent="0.3">
      <c r="A155" s="22"/>
      <c r="B155" s="61"/>
      <c r="C155" s="170" t="s">
        <v>334</v>
      </c>
      <c r="D155" s="170" t="s">
        <v>166</v>
      </c>
      <c r="E155" s="171" t="s">
        <v>2069</v>
      </c>
      <c r="F155" s="171" t="s">
        <v>2070</v>
      </c>
      <c r="G155" s="172" t="s">
        <v>1675</v>
      </c>
      <c r="H155" s="173">
        <v>8</v>
      </c>
      <c r="I155" s="174"/>
      <c r="J155" s="175">
        <f t="shared" si="0"/>
        <v>0</v>
      </c>
      <c r="K155" s="194"/>
      <c r="L155" s="61"/>
      <c r="M155" s="177"/>
      <c r="N155" s="178" t="s">
        <v>44</v>
      </c>
      <c r="O155" s="19"/>
      <c r="P155" s="179">
        <f t="shared" si="1"/>
        <v>0</v>
      </c>
      <c r="Q155" s="179">
        <v>0</v>
      </c>
      <c r="R155" s="179">
        <f t="shared" si="2"/>
        <v>0</v>
      </c>
      <c r="S155" s="179">
        <v>0</v>
      </c>
      <c r="T155" s="180">
        <f t="shared" si="3"/>
        <v>0</v>
      </c>
      <c r="U155" s="64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40" t="s">
        <v>233</v>
      </c>
      <c r="AS155" s="19"/>
      <c r="AT155" s="140" t="s">
        <v>166</v>
      </c>
      <c r="AU155" s="140" t="s">
        <v>81</v>
      </c>
      <c r="AV155" s="19"/>
      <c r="AW155" s="19"/>
      <c r="AX155" s="19"/>
      <c r="AY155" s="140" t="s">
        <v>163</v>
      </c>
      <c r="AZ155" s="19"/>
      <c r="BA155" s="19"/>
      <c r="BB155" s="19"/>
      <c r="BC155" s="19"/>
      <c r="BD155" s="19"/>
      <c r="BE155" s="181">
        <f t="shared" si="4"/>
        <v>0</v>
      </c>
      <c r="BF155" s="181">
        <f t="shared" si="5"/>
        <v>0</v>
      </c>
      <c r="BG155" s="181">
        <f t="shared" si="6"/>
        <v>0</v>
      </c>
      <c r="BH155" s="181">
        <f t="shared" si="7"/>
        <v>0</v>
      </c>
      <c r="BI155" s="181">
        <f t="shared" si="8"/>
        <v>0</v>
      </c>
      <c r="BJ155" s="140" t="s">
        <v>81</v>
      </c>
      <c r="BK155" s="181">
        <f t="shared" si="9"/>
        <v>0</v>
      </c>
      <c r="BL155" s="140" t="s">
        <v>233</v>
      </c>
      <c r="BM155" s="140" t="s">
        <v>388</v>
      </c>
      <c r="BN155" s="19"/>
      <c r="BO155" s="19"/>
      <c r="BP155" s="19"/>
      <c r="BQ155" s="19"/>
      <c r="BR155" s="21"/>
    </row>
    <row r="156" spans="1:70" ht="16.5" customHeight="1" x14ac:dyDescent="0.3">
      <c r="A156" s="22"/>
      <c r="B156" s="61"/>
      <c r="C156" s="170" t="s">
        <v>323</v>
      </c>
      <c r="D156" s="170" t="s">
        <v>166</v>
      </c>
      <c r="E156" s="171" t="s">
        <v>2071</v>
      </c>
      <c r="F156" s="171" t="s">
        <v>2072</v>
      </c>
      <c r="G156" s="172" t="s">
        <v>1675</v>
      </c>
      <c r="H156" s="173">
        <v>7</v>
      </c>
      <c r="I156" s="174"/>
      <c r="J156" s="175">
        <f t="shared" si="0"/>
        <v>0</v>
      </c>
      <c r="K156" s="194"/>
      <c r="L156" s="61"/>
      <c r="M156" s="177"/>
      <c r="N156" s="178" t="s">
        <v>44</v>
      </c>
      <c r="O156" s="19"/>
      <c r="P156" s="179">
        <f t="shared" si="1"/>
        <v>0</v>
      </c>
      <c r="Q156" s="179">
        <v>0</v>
      </c>
      <c r="R156" s="179">
        <f t="shared" si="2"/>
        <v>0</v>
      </c>
      <c r="S156" s="179">
        <v>0</v>
      </c>
      <c r="T156" s="180">
        <f t="shared" si="3"/>
        <v>0</v>
      </c>
      <c r="U156" s="64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40" t="s">
        <v>233</v>
      </c>
      <c r="AS156" s="19"/>
      <c r="AT156" s="140" t="s">
        <v>166</v>
      </c>
      <c r="AU156" s="140" t="s">
        <v>81</v>
      </c>
      <c r="AV156" s="19"/>
      <c r="AW156" s="19"/>
      <c r="AX156" s="19"/>
      <c r="AY156" s="140" t="s">
        <v>163</v>
      </c>
      <c r="AZ156" s="19"/>
      <c r="BA156" s="19"/>
      <c r="BB156" s="19"/>
      <c r="BC156" s="19"/>
      <c r="BD156" s="19"/>
      <c r="BE156" s="181">
        <f t="shared" si="4"/>
        <v>0</v>
      </c>
      <c r="BF156" s="181">
        <f t="shared" si="5"/>
        <v>0</v>
      </c>
      <c r="BG156" s="181">
        <f t="shared" si="6"/>
        <v>0</v>
      </c>
      <c r="BH156" s="181">
        <f t="shared" si="7"/>
        <v>0</v>
      </c>
      <c r="BI156" s="181">
        <f t="shared" si="8"/>
        <v>0</v>
      </c>
      <c r="BJ156" s="140" t="s">
        <v>81</v>
      </c>
      <c r="BK156" s="181">
        <f t="shared" si="9"/>
        <v>0</v>
      </c>
      <c r="BL156" s="140" t="s">
        <v>233</v>
      </c>
      <c r="BM156" s="140" t="s">
        <v>523</v>
      </c>
      <c r="BN156" s="19"/>
      <c r="BO156" s="19"/>
      <c r="BP156" s="19"/>
      <c r="BQ156" s="19"/>
      <c r="BR156" s="21"/>
    </row>
    <row r="157" spans="1:70" ht="16.5" customHeight="1" x14ac:dyDescent="0.3">
      <c r="A157" s="22"/>
      <c r="B157" s="61"/>
      <c r="C157" s="170" t="s">
        <v>337</v>
      </c>
      <c r="D157" s="170" t="s">
        <v>166</v>
      </c>
      <c r="E157" s="171" t="s">
        <v>2073</v>
      </c>
      <c r="F157" s="171" t="s">
        <v>2074</v>
      </c>
      <c r="G157" s="172" t="s">
        <v>1675</v>
      </c>
      <c r="H157" s="173">
        <v>1</v>
      </c>
      <c r="I157" s="174"/>
      <c r="J157" s="175">
        <f t="shared" si="0"/>
        <v>0</v>
      </c>
      <c r="K157" s="194"/>
      <c r="L157" s="61"/>
      <c r="M157" s="177"/>
      <c r="N157" s="178" t="s">
        <v>44</v>
      </c>
      <c r="O157" s="19"/>
      <c r="P157" s="179">
        <f t="shared" si="1"/>
        <v>0</v>
      </c>
      <c r="Q157" s="179">
        <v>0</v>
      </c>
      <c r="R157" s="179">
        <f t="shared" si="2"/>
        <v>0</v>
      </c>
      <c r="S157" s="179">
        <v>0</v>
      </c>
      <c r="T157" s="180">
        <f t="shared" si="3"/>
        <v>0</v>
      </c>
      <c r="U157" s="64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40" t="s">
        <v>233</v>
      </c>
      <c r="AS157" s="19"/>
      <c r="AT157" s="140" t="s">
        <v>166</v>
      </c>
      <c r="AU157" s="140" t="s">
        <v>81</v>
      </c>
      <c r="AV157" s="19"/>
      <c r="AW157" s="19"/>
      <c r="AX157" s="19"/>
      <c r="AY157" s="140" t="s">
        <v>163</v>
      </c>
      <c r="AZ157" s="19"/>
      <c r="BA157" s="19"/>
      <c r="BB157" s="19"/>
      <c r="BC157" s="19"/>
      <c r="BD157" s="19"/>
      <c r="BE157" s="181">
        <f t="shared" si="4"/>
        <v>0</v>
      </c>
      <c r="BF157" s="181">
        <f t="shared" si="5"/>
        <v>0</v>
      </c>
      <c r="BG157" s="181">
        <f t="shared" si="6"/>
        <v>0</v>
      </c>
      <c r="BH157" s="181">
        <f t="shared" si="7"/>
        <v>0</v>
      </c>
      <c r="BI157" s="181">
        <f t="shared" si="8"/>
        <v>0</v>
      </c>
      <c r="BJ157" s="140" t="s">
        <v>81</v>
      </c>
      <c r="BK157" s="181">
        <f t="shared" si="9"/>
        <v>0</v>
      </c>
      <c r="BL157" s="140" t="s">
        <v>233</v>
      </c>
      <c r="BM157" s="140" t="s">
        <v>525</v>
      </c>
      <c r="BN157" s="19"/>
      <c r="BO157" s="19"/>
      <c r="BP157" s="19"/>
      <c r="BQ157" s="19"/>
      <c r="BR157" s="21"/>
    </row>
    <row r="158" spans="1:70" ht="16.5" customHeight="1" x14ac:dyDescent="0.3">
      <c r="A158" s="22"/>
      <c r="B158" s="61"/>
      <c r="C158" s="170" t="s">
        <v>340</v>
      </c>
      <c r="D158" s="170" t="s">
        <v>166</v>
      </c>
      <c r="E158" s="171" t="s">
        <v>2075</v>
      </c>
      <c r="F158" s="171" t="s">
        <v>2076</v>
      </c>
      <c r="G158" s="172" t="s">
        <v>1675</v>
      </c>
      <c r="H158" s="173">
        <v>3</v>
      </c>
      <c r="I158" s="174"/>
      <c r="J158" s="175">
        <f t="shared" si="0"/>
        <v>0</v>
      </c>
      <c r="K158" s="194"/>
      <c r="L158" s="61"/>
      <c r="M158" s="177"/>
      <c r="N158" s="178" t="s">
        <v>44</v>
      </c>
      <c r="O158" s="19"/>
      <c r="P158" s="179">
        <f t="shared" si="1"/>
        <v>0</v>
      </c>
      <c r="Q158" s="179">
        <v>0</v>
      </c>
      <c r="R158" s="179">
        <f t="shared" si="2"/>
        <v>0</v>
      </c>
      <c r="S158" s="179">
        <v>0</v>
      </c>
      <c r="T158" s="180">
        <f t="shared" si="3"/>
        <v>0</v>
      </c>
      <c r="U158" s="64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40" t="s">
        <v>233</v>
      </c>
      <c r="AS158" s="19"/>
      <c r="AT158" s="140" t="s">
        <v>166</v>
      </c>
      <c r="AU158" s="140" t="s">
        <v>81</v>
      </c>
      <c r="AV158" s="19"/>
      <c r="AW158" s="19"/>
      <c r="AX158" s="19"/>
      <c r="AY158" s="140" t="s">
        <v>163</v>
      </c>
      <c r="AZ158" s="19"/>
      <c r="BA158" s="19"/>
      <c r="BB158" s="19"/>
      <c r="BC158" s="19"/>
      <c r="BD158" s="19"/>
      <c r="BE158" s="181">
        <f t="shared" si="4"/>
        <v>0</v>
      </c>
      <c r="BF158" s="181">
        <f t="shared" si="5"/>
        <v>0</v>
      </c>
      <c r="BG158" s="181">
        <f t="shared" si="6"/>
        <v>0</v>
      </c>
      <c r="BH158" s="181">
        <f t="shared" si="7"/>
        <v>0</v>
      </c>
      <c r="BI158" s="181">
        <f t="shared" si="8"/>
        <v>0</v>
      </c>
      <c r="BJ158" s="140" t="s">
        <v>81</v>
      </c>
      <c r="BK158" s="181">
        <f t="shared" si="9"/>
        <v>0</v>
      </c>
      <c r="BL158" s="140" t="s">
        <v>233</v>
      </c>
      <c r="BM158" s="140" t="s">
        <v>857</v>
      </c>
      <c r="BN158" s="19"/>
      <c r="BO158" s="19"/>
      <c r="BP158" s="19"/>
      <c r="BQ158" s="19"/>
      <c r="BR158" s="21"/>
    </row>
    <row r="159" spans="1:70" ht="37.35" customHeight="1" x14ac:dyDescent="0.35">
      <c r="A159" s="22"/>
      <c r="B159" s="26"/>
      <c r="C159" s="144"/>
      <c r="D159" s="182" t="s">
        <v>72</v>
      </c>
      <c r="E159" s="219" t="s">
        <v>1684</v>
      </c>
      <c r="F159" s="219" t="s">
        <v>1685</v>
      </c>
      <c r="G159" s="144"/>
      <c r="H159" s="144"/>
      <c r="I159" s="145"/>
      <c r="J159" s="242">
        <f>BK159</f>
        <v>0</v>
      </c>
      <c r="K159" s="184"/>
      <c r="L159" s="61"/>
      <c r="M159" s="185"/>
      <c r="N159" s="19"/>
      <c r="O159" s="19"/>
      <c r="P159" s="162">
        <f>SUM(P160:P173)</f>
        <v>0</v>
      </c>
      <c r="Q159" s="19"/>
      <c r="R159" s="162">
        <f>SUM(R160:R173)</f>
        <v>0</v>
      </c>
      <c r="S159" s="19"/>
      <c r="T159" s="163">
        <f>SUM(T160:T173)</f>
        <v>0</v>
      </c>
      <c r="U159" s="64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59" t="s">
        <v>83</v>
      </c>
      <c r="AS159" s="19"/>
      <c r="AT159" s="164" t="s">
        <v>72</v>
      </c>
      <c r="AU159" s="164" t="s">
        <v>73</v>
      </c>
      <c r="AV159" s="19"/>
      <c r="AW159" s="19"/>
      <c r="AX159" s="19"/>
      <c r="AY159" s="159" t="s">
        <v>163</v>
      </c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65">
        <f>SUM(BK160:BK173)</f>
        <v>0</v>
      </c>
      <c r="BL159" s="19"/>
      <c r="BM159" s="19"/>
      <c r="BN159" s="19"/>
      <c r="BO159" s="19"/>
      <c r="BP159" s="19"/>
      <c r="BQ159" s="19"/>
      <c r="BR159" s="21"/>
    </row>
    <row r="160" spans="1:70" ht="16.5" customHeight="1" x14ac:dyDescent="0.3">
      <c r="A160" s="22"/>
      <c r="B160" s="61"/>
      <c r="C160" s="170" t="s">
        <v>343</v>
      </c>
      <c r="D160" s="170" t="s">
        <v>166</v>
      </c>
      <c r="E160" s="171" t="s">
        <v>2077</v>
      </c>
      <c r="F160" s="171" t="s">
        <v>2078</v>
      </c>
      <c r="G160" s="172" t="s">
        <v>1675</v>
      </c>
      <c r="H160" s="173">
        <v>3</v>
      </c>
      <c r="I160" s="174"/>
      <c r="J160" s="175">
        <f t="shared" ref="J160:J173" si="10">ROUND(I160*H160,2)</f>
        <v>0</v>
      </c>
      <c r="K160" s="194"/>
      <c r="L160" s="61"/>
      <c r="M160" s="177"/>
      <c r="N160" s="178" t="s">
        <v>44</v>
      </c>
      <c r="O160" s="19"/>
      <c r="P160" s="179">
        <f t="shared" ref="P160:P173" si="11">O160*H160</f>
        <v>0</v>
      </c>
      <c r="Q160" s="179">
        <v>0</v>
      </c>
      <c r="R160" s="179">
        <f t="shared" ref="R160:R173" si="12">Q160*H160</f>
        <v>0</v>
      </c>
      <c r="S160" s="179">
        <v>0</v>
      </c>
      <c r="T160" s="180">
        <f t="shared" ref="T160:T173" si="13">S160*H160</f>
        <v>0</v>
      </c>
      <c r="U160" s="64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40" t="s">
        <v>233</v>
      </c>
      <c r="AS160" s="19"/>
      <c r="AT160" s="140" t="s">
        <v>166</v>
      </c>
      <c r="AU160" s="140" t="s">
        <v>81</v>
      </c>
      <c r="AV160" s="19"/>
      <c r="AW160" s="19"/>
      <c r="AX160" s="19"/>
      <c r="AY160" s="140" t="s">
        <v>163</v>
      </c>
      <c r="AZ160" s="19"/>
      <c r="BA160" s="19"/>
      <c r="BB160" s="19"/>
      <c r="BC160" s="19"/>
      <c r="BD160" s="19"/>
      <c r="BE160" s="181">
        <f t="shared" ref="BE160:BE173" si="14">IF(N160="základní",J160,0)</f>
        <v>0</v>
      </c>
      <c r="BF160" s="181">
        <f t="shared" ref="BF160:BF173" si="15">IF(N160="snížená",J160,0)</f>
        <v>0</v>
      </c>
      <c r="BG160" s="181">
        <f t="shared" ref="BG160:BG173" si="16">IF(N160="zákl. přenesená",J160,0)</f>
        <v>0</v>
      </c>
      <c r="BH160" s="181">
        <f t="shared" ref="BH160:BH173" si="17">IF(N160="sníž. přenesená",J160,0)</f>
        <v>0</v>
      </c>
      <c r="BI160" s="181">
        <f t="shared" ref="BI160:BI173" si="18">IF(N160="nulová",J160,0)</f>
        <v>0</v>
      </c>
      <c r="BJ160" s="140" t="s">
        <v>81</v>
      </c>
      <c r="BK160" s="181">
        <f t="shared" ref="BK160:BK173" si="19">ROUND(I160*H160,2)</f>
        <v>0</v>
      </c>
      <c r="BL160" s="140" t="s">
        <v>233</v>
      </c>
      <c r="BM160" s="140" t="s">
        <v>863</v>
      </c>
      <c r="BN160" s="19"/>
      <c r="BO160" s="19"/>
      <c r="BP160" s="19"/>
      <c r="BQ160" s="19"/>
      <c r="BR160" s="21"/>
    </row>
    <row r="161" spans="1:70" ht="16.5" customHeight="1" x14ac:dyDescent="0.3">
      <c r="A161" s="22"/>
      <c r="B161" s="61"/>
      <c r="C161" s="170" t="s">
        <v>345</v>
      </c>
      <c r="D161" s="170" t="s">
        <v>166</v>
      </c>
      <c r="E161" s="171" t="s">
        <v>2079</v>
      </c>
      <c r="F161" s="171" t="s">
        <v>2080</v>
      </c>
      <c r="G161" s="172" t="s">
        <v>1675</v>
      </c>
      <c r="H161" s="173">
        <v>1</v>
      </c>
      <c r="I161" s="174"/>
      <c r="J161" s="175">
        <f t="shared" si="10"/>
        <v>0</v>
      </c>
      <c r="K161" s="194"/>
      <c r="L161" s="61"/>
      <c r="M161" s="177"/>
      <c r="N161" s="178" t="s">
        <v>44</v>
      </c>
      <c r="O161" s="19"/>
      <c r="P161" s="179">
        <f t="shared" si="11"/>
        <v>0</v>
      </c>
      <c r="Q161" s="179">
        <v>0</v>
      </c>
      <c r="R161" s="179">
        <f t="shared" si="12"/>
        <v>0</v>
      </c>
      <c r="S161" s="179">
        <v>0</v>
      </c>
      <c r="T161" s="180">
        <f t="shared" si="13"/>
        <v>0</v>
      </c>
      <c r="U161" s="64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40" t="s">
        <v>233</v>
      </c>
      <c r="AS161" s="19"/>
      <c r="AT161" s="140" t="s">
        <v>166</v>
      </c>
      <c r="AU161" s="140" t="s">
        <v>81</v>
      </c>
      <c r="AV161" s="19"/>
      <c r="AW161" s="19"/>
      <c r="AX161" s="19"/>
      <c r="AY161" s="140" t="s">
        <v>163</v>
      </c>
      <c r="AZ161" s="19"/>
      <c r="BA161" s="19"/>
      <c r="BB161" s="19"/>
      <c r="BC161" s="19"/>
      <c r="BD161" s="19"/>
      <c r="BE161" s="181">
        <f t="shared" si="14"/>
        <v>0</v>
      </c>
      <c r="BF161" s="181">
        <f t="shared" si="15"/>
        <v>0</v>
      </c>
      <c r="BG161" s="181">
        <f t="shared" si="16"/>
        <v>0</v>
      </c>
      <c r="BH161" s="181">
        <f t="shared" si="17"/>
        <v>0</v>
      </c>
      <c r="BI161" s="181">
        <f t="shared" si="18"/>
        <v>0</v>
      </c>
      <c r="BJ161" s="140" t="s">
        <v>81</v>
      </c>
      <c r="BK161" s="181">
        <f t="shared" si="19"/>
        <v>0</v>
      </c>
      <c r="BL161" s="140" t="s">
        <v>233</v>
      </c>
      <c r="BM161" s="140" t="s">
        <v>871</v>
      </c>
      <c r="BN161" s="19"/>
      <c r="BO161" s="19"/>
      <c r="BP161" s="19"/>
      <c r="BQ161" s="19"/>
      <c r="BR161" s="21"/>
    </row>
    <row r="162" spans="1:70" ht="16.5" customHeight="1" x14ac:dyDescent="0.3">
      <c r="A162" s="22"/>
      <c r="B162" s="61"/>
      <c r="C162" s="170" t="s">
        <v>348</v>
      </c>
      <c r="D162" s="170" t="s">
        <v>166</v>
      </c>
      <c r="E162" s="171" t="s">
        <v>2081</v>
      </c>
      <c r="F162" s="171" t="s">
        <v>2082</v>
      </c>
      <c r="G162" s="172" t="s">
        <v>1675</v>
      </c>
      <c r="H162" s="173">
        <v>1</v>
      </c>
      <c r="I162" s="174"/>
      <c r="J162" s="175">
        <f t="shared" si="10"/>
        <v>0</v>
      </c>
      <c r="K162" s="194"/>
      <c r="L162" s="61"/>
      <c r="M162" s="177"/>
      <c r="N162" s="178" t="s">
        <v>44</v>
      </c>
      <c r="O162" s="19"/>
      <c r="P162" s="179">
        <f t="shared" si="11"/>
        <v>0</v>
      </c>
      <c r="Q162" s="179">
        <v>0</v>
      </c>
      <c r="R162" s="179">
        <f t="shared" si="12"/>
        <v>0</v>
      </c>
      <c r="S162" s="179">
        <v>0</v>
      </c>
      <c r="T162" s="180">
        <f t="shared" si="13"/>
        <v>0</v>
      </c>
      <c r="U162" s="64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40" t="s">
        <v>233</v>
      </c>
      <c r="AS162" s="19"/>
      <c r="AT162" s="140" t="s">
        <v>166</v>
      </c>
      <c r="AU162" s="140" t="s">
        <v>81</v>
      </c>
      <c r="AV162" s="19"/>
      <c r="AW162" s="19"/>
      <c r="AX162" s="19"/>
      <c r="AY162" s="140" t="s">
        <v>163</v>
      </c>
      <c r="AZ162" s="19"/>
      <c r="BA162" s="19"/>
      <c r="BB162" s="19"/>
      <c r="BC162" s="19"/>
      <c r="BD162" s="19"/>
      <c r="BE162" s="181">
        <f t="shared" si="14"/>
        <v>0</v>
      </c>
      <c r="BF162" s="181">
        <f t="shared" si="15"/>
        <v>0</v>
      </c>
      <c r="BG162" s="181">
        <f t="shared" si="16"/>
        <v>0</v>
      </c>
      <c r="BH162" s="181">
        <f t="shared" si="17"/>
        <v>0</v>
      </c>
      <c r="BI162" s="181">
        <f t="shared" si="18"/>
        <v>0</v>
      </c>
      <c r="BJ162" s="140" t="s">
        <v>81</v>
      </c>
      <c r="BK162" s="181">
        <f t="shared" si="19"/>
        <v>0</v>
      </c>
      <c r="BL162" s="140" t="s">
        <v>233</v>
      </c>
      <c r="BM162" s="140" t="s">
        <v>879</v>
      </c>
      <c r="BN162" s="19"/>
      <c r="BO162" s="19"/>
      <c r="BP162" s="19"/>
      <c r="BQ162" s="19"/>
      <c r="BR162" s="21"/>
    </row>
    <row r="163" spans="1:70" ht="16.5" customHeight="1" x14ac:dyDescent="0.3">
      <c r="A163" s="22"/>
      <c r="B163" s="61"/>
      <c r="C163" s="170" t="s">
        <v>353</v>
      </c>
      <c r="D163" s="170" t="s">
        <v>166</v>
      </c>
      <c r="E163" s="171" t="s">
        <v>2083</v>
      </c>
      <c r="F163" s="171" t="s">
        <v>2084</v>
      </c>
      <c r="G163" s="172" t="s">
        <v>1675</v>
      </c>
      <c r="H163" s="173">
        <v>1</v>
      </c>
      <c r="I163" s="174"/>
      <c r="J163" s="175">
        <f t="shared" si="10"/>
        <v>0</v>
      </c>
      <c r="K163" s="194"/>
      <c r="L163" s="61"/>
      <c r="M163" s="177"/>
      <c r="N163" s="178" t="s">
        <v>44</v>
      </c>
      <c r="O163" s="19"/>
      <c r="P163" s="179">
        <f t="shared" si="11"/>
        <v>0</v>
      </c>
      <c r="Q163" s="179">
        <v>0</v>
      </c>
      <c r="R163" s="179">
        <f t="shared" si="12"/>
        <v>0</v>
      </c>
      <c r="S163" s="179">
        <v>0</v>
      </c>
      <c r="T163" s="180">
        <f t="shared" si="13"/>
        <v>0</v>
      </c>
      <c r="U163" s="64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40" t="s">
        <v>233</v>
      </c>
      <c r="AS163" s="19"/>
      <c r="AT163" s="140" t="s">
        <v>166</v>
      </c>
      <c r="AU163" s="140" t="s">
        <v>81</v>
      </c>
      <c r="AV163" s="19"/>
      <c r="AW163" s="19"/>
      <c r="AX163" s="19"/>
      <c r="AY163" s="140" t="s">
        <v>163</v>
      </c>
      <c r="AZ163" s="19"/>
      <c r="BA163" s="19"/>
      <c r="BB163" s="19"/>
      <c r="BC163" s="19"/>
      <c r="BD163" s="19"/>
      <c r="BE163" s="181">
        <f t="shared" si="14"/>
        <v>0</v>
      </c>
      <c r="BF163" s="181">
        <f t="shared" si="15"/>
        <v>0</v>
      </c>
      <c r="BG163" s="181">
        <f t="shared" si="16"/>
        <v>0</v>
      </c>
      <c r="BH163" s="181">
        <f t="shared" si="17"/>
        <v>0</v>
      </c>
      <c r="BI163" s="181">
        <f t="shared" si="18"/>
        <v>0</v>
      </c>
      <c r="BJ163" s="140" t="s">
        <v>81</v>
      </c>
      <c r="BK163" s="181">
        <f t="shared" si="19"/>
        <v>0</v>
      </c>
      <c r="BL163" s="140" t="s">
        <v>233</v>
      </c>
      <c r="BM163" s="140" t="s">
        <v>888</v>
      </c>
      <c r="BN163" s="19"/>
      <c r="BO163" s="19"/>
      <c r="BP163" s="19"/>
      <c r="BQ163" s="19"/>
      <c r="BR163" s="21"/>
    </row>
    <row r="164" spans="1:70" ht="16.5" customHeight="1" x14ac:dyDescent="0.3">
      <c r="A164" s="22"/>
      <c r="B164" s="61"/>
      <c r="C164" s="170" t="s">
        <v>354</v>
      </c>
      <c r="D164" s="170" t="s">
        <v>166</v>
      </c>
      <c r="E164" s="171" t="s">
        <v>2085</v>
      </c>
      <c r="F164" s="171" t="s">
        <v>2086</v>
      </c>
      <c r="G164" s="172" t="s">
        <v>1675</v>
      </c>
      <c r="H164" s="173">
        <v>4</v>
      </c>
      <c r="I164" s="174"/>
      <c r="J164" s="175">
        <f t="shared" si="10"/>
        <v>0</v>
      </c>
      <c r="K164" s="194"/>
      <c r="L164" s="61"/>
      <c r="M164" s="177"/>
      <c r="N164" s="178" t="s">
        <v>44</v>
      </c>
      <c r="O164" s="19"/>
      <c r="P164" s="179">
        <f t="shared" si="11"/>
        <v>0</v>
      </c>
      <c r="Q164" s="179">
        <v>0</v>
      </c>
      <c r="R164" s="179">
        <f t="shared" si="12"/>
        <v>0</v>
      </c>
      <c r="S164" s="179">
        <v>0</v>
      </c>
      <c r="T164" s="180">
        <f t="shared" si="13"/>
        <v>0</v>
      </c>
      <c r="U164" s="64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40" t="s">
        <v>233</v>
      </c>
      <c r="AS164" s="19"/>
      <c r="AT164" s="140" t="s">
        <v>166</v>
      </c>
      <c r="AU164" s="140" t="s">
        <v>81</v>
      </c>
      <c r="AV164" s="19"/>
      <c r="AW164" s="19"/>
      <c r="AX164" s="19"/>
      <c r="AY164" s="140" t="s">
        <v>163</v>
      </c>
      <c r="AZ164" s="19"/>
      <c r="BA164" s="19"/>
      <c r="BB164" s="19"/>
      <c r="BC164" s="19"/>
      <c r="BD164" s="19"/>
      <c r="BE164" s="181">
        <f t="shared" si="14"/>
        <v>0</v>
      </c>
      <c r="BF164" s="181">
        <f t="shared" si="15"/>
        <v>0</v>
      </c>
      <c r="BG164" s="181">
        <f t="shared" si="16"/>
        <v>0</v>
      </c>
      <c r="BH164" s="181">
        <f t="shared" si="17"/>
        <v>0</v>
      </c>
      <c r="BI164" s="181">
        <f t="shared" si="18"/>
        <v>0</v>
      </c>
      <c r="BJ164" s="140" t="s">
        <v>81</v>
      </c>
      <c r="BK164" s="181">
        <f t="shared" si="19"/>
        <v>0</v>
      </c>
      <c r="BL164" s="140" t="s">
        <v>233</v>
      </c>
      <c r="BM164" s="140" t="s">
        <v>899</v>
      </c>
      <c r="BN164" s="19"/>
      <c r="BO164" s="19"/>
      <c r="BP164" s="19"/>
      <c r="BQ164" s="19"/>
      <c r="BR164" s="21"/>
    </row>
    <row r="165" spans="1:70" ht="16.5" customHeight="1" x14ac:dyDescent="0.3">
      <c r="A165" s="22"/>
      <c r="B165" s="61"/>
      <c r="C165" s="170" t="s">
        <v>355</v>
      </c>
      <c r="D165" s="170" t="s">
        <v>166</v>
      </c>
      <c r="E165" s="171" t="s">
        <v>2087</v>
      </c>
      <c r="F165" s="171" t="s">
        <v>2088</v>
      </c>
      <c r="G165" s="172" t="s">
        <v>1675</v>
      </c>
      <c r="H165" s="173">
        <v>1</v>
      </c>
      <c r="I165" s="174"/>
      <c r="J165" s="175">
        <f t="shared" si="10"/>
        <v>0</v>
      </c>
      <c r="K165" s="194"/>
      <c r="L165" s="61"/>
      <c r="M165" s="177"/>
      <c r="N165" s="178" t="s">
        <v>44</v>
      </c>
      <c r="O165" s="19"/>
      <c r="P165" s="179">
        <f t="shared" si="11"/>
        <v>0</v>
      </c>
      <c r="Q165" s="179">
        <v>0</v>
      </c>
      <c r="R165" s="179">
        <f t="shared" si="12"/>
        <v>0</v>
      </c>
      <c r="S165" s="179">
        <v>0</v>
      </c>
      <c r="T165" s="180">
        <f t="shared" si="13"/>
        <v>0</v>
      </c>
      <c r="U165" s="64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40" t="s">
        <v>233</v>
      </c>
      <c r="AS165" s="19"/>
      <c r="AT165" s="140" t="s">
        <v>166</v>
      </c>
      <c r="AU165" s="140" t="s">
        <v>81</v>
      </c>
      <c r="AV165" s="19"/>
      <c r="AW165" s="19"/>
      <c r="AX165" s="19"/>
      <c r="AY165" s="140" t="s">
        <v>163</v>
      </c>
      <c r="AZ165" s="19"/>
      <c r="BA165" s="19"/>
      <c r="BB165" s="19"/>
      <c r="BC165" s="19"/>
      <c r="BD165" s="19"/>
      <c r="BE165" s="181">
        <f t="shared" si="14"/>
        <v>0</v>
      </c>
      <c r="BF165" s="181">
        <f t="shared" si="15"/>
        <v>0</v>
      </c>
      <c r="BG165" s="181">
        <f t="shared" si="16"/>
        <v>0</v>
      </c>
      <c r="BH165" s="181">
        <f t="shared" si="17"/>
        <v>0</v>
      </c>
      <c r="BI165" s="181">
        <f t="shared" si="18"/>
        <v>0</v>
      </c>
      <c r="BJ165" s="140" t="s">
        <v>81</v>
      </c>
      <c r="BK165" s="181">
        <f t="shared" si="19"/>
        <v>0</v>
      </c>
      <c r="BL165" s="140" t="s">
        <v>233</v>
      </c>
      <c r="BM165" s="140" t="s">
        <v>912</v>
      </c>
      <c r="BN165" s="19"/>
      <c r="BO165" s="19"/>
      <c r="BP165" s="19"/>
      <c r="BQ165" s="19"/>
      <c r="BR165" s="21"/>
    </row>
    <row r="166" spans="1:70" ht="16.5" customHeight="1" x14ac:dyDescent="0.3">
      <c r="A166" s="22"/>
      <c r="B166" s="61"/>
      <c r="C166" s="170" t="s">
        <v>356</v>
      </c>
      <c r="D166" s="170" t="s">
        <v>166</v>
      </c>
      <c r="E166" s="171" t="s">
        <v>2089</v>
      </c>
      <c r="F166" s="171" t="s">
        <v>2090</v>
      </c>
      <c r="G166" s="172" t="s">
        <v>1675</v>
      </c>
      <c r="H166" s="173">
        <v>1</v>
      </c>
      <c r="I166" s="174"/>
      <c r="J166" s="175">
        <f t="shared" si="10"/>
        <v>0</v>
      </c>
      <c r="K166" s="194"/>
      <c r="L166" s="61"/>
      <c r="M166" s="177"/>
      <c r="N166" s="178" t="s">
        <v>44</v>
      </c>
      <c r="O166" s="19"/>
      <c r="P166" s="179">
        <f t="shared" si="11"/>
        <v>0</v>
      </c>
      <c r="Q166" s="179">
        <v>0</v>
      </c>
      <c r="R166" s="179">
        <f t="shared" si="12"/>
        <v>0</v>
      </c>
      <c r="S166" s="179">
        <v>0</v>
      </c>
      <c r="T166" s="180">
        <f t="shared" si="13"/>
        <v>0</v>
      </c>
      <c r="U166" s="64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40" t="s">
        <v>233</v>
      </c>
      <c r="AS166" s="19"/>
      <c r="AT166" s="140" t="s">
        <v>166</v>
      </c>
      <c r="AU166" s="140" t="s">
        <v>81</v>
      </c>
      <c r="AV166" s="19"/>
      <c r="AW166" s="19"/>
      <c r="AX166" s="19"/>
      <c r="AY166" s="140" t="s">
        <v>163</v>
      </c>
      <c r="AZ166" s="19"/>
      <c r="BA166" s="19"/>
      <c r="BB166" s="19"/>
      <c r="BC166" s="19"/>
      <c r="BD166" s="19"/>
      <c r="BE166" s="181">
        <f t="shared" si="14"/>
        <v>0</v>
      </c>
      <c r="BF166" s="181">
        <f t="shared" si="15"/>
        <v>0</v>
      </c>
      <c r="BG166" s="181">
        <f t="shared" si="16"/>
        <v>0</v>
      </c>
      <c r="BH166" s="181">
        <f t="shared" si="17"/>
        <v>0</v>
      </c>
      <c r="BI166" s="181">
        <f t="shared" si="18"/>
        <v>0</v>
      </c>
      <c r="BJ166" s="140" t="s">
        <v>81</v>
      </c>
      <c r="BK166" s="181">
        <f t="shared" si="19"/>
        <v>0</v>
      </c>
      <c r="BL166" s="140" t="s">
        <v>233</v>
      </c>
      <c r="BM166" s="140" t="s">
        <v>922</v>
      </c>
      <c r="BN166" s="19"/>
      <c r="BO166" s="19"/>
      <c r="BP166" s="19"/>
      <c r="BQ166" s="19"/>
      <c r="BR166" s="21"/>
    </row>
    <row r="167" spans="1:70" ht="16.5" customHeight="1" x14ac:dyDescent="0.3">
      <c r="A167" s="22"/>
      <c r="B167" s="61"/>
      <c r="C167" s="170" t="s">
        <v>357</v>
      </c>
      <c r="D167" s="170" t="s">
        <v>166</v>
      </c>
      <c r="E167" s="171" t="s">
        <v>2091</v>
      </c>
      <c r="F167" s="171" t="s">
        <v>2092</v>
      </c>
      <c r="G167" s="172" t="s">
        <v>1675</v>
      </c>
      <c r="H167" s="173">
        <v>19</v>
      </c>
      <c r="I167" s="174"/>
      <c r="J167" s="175">
        <f t="shared" si="10"/>
        <v>0</v>
      </c>
      <c r="K167" s="194"/>
      <c r="L167" s="61"/>
      <c r="M167" s="177"/>
      <c r="N167" s="178" t="s">
        <v>44</v>
      </c>
      <c r="O167" s="19"/>
      <c r="P167" s="179">
        <f t="shared" si="11"/>
        <v>0</v>
      </c>
      <c r="Q167" s="179">
        <v>0</v>
      </c>
      <c r="R167" s="179">
        <f t="shared" si="12"/>
        <v>0</v>
      </c>
      <c r="S167" s="179">
        <v>0</v>
      </c>
      <c r="T167" s="180">
        <f t="shared" si="13"/>
        <v>0</v>
      </c>
      <c r="U167" s="64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40" t="s">
        <v>233</v>
      </c>
      <c r="AS167" s="19"/>
      <c r="AT167" s="140" t="s">
        <v>166</v>
      </c>
      <c r="AU167" s="140" t="s">
        <v>81</v>
      </c>
      <c r="AV167" s="19"/>
      <c r="AW167" s="19"/>
      <c r="AX167" s="19"/>
      <c r="AY167" s="140" t="s">
        <v>163</v>
      </c>
      <c r="AZ167" s="19"/>
      <c r="BA167" s="19"/>
      <c r="BB167" s="19"/>
      <c r="BC167" s="19"/>
      <c r="BD167" s="19"/>
      <c r="BE167" s="181">
        <f t="shared" si="14"/>
        <v>0</v>
      </c>
      <c r="BF167" s="181">
        <f t="shared" si="15"/>
        <v>0</v>
      </c>
      <c r="BG167" s="181">
        <f t="shared" si="16"/>
        <v>0</v>
      </c>
      <c r="BH167" s="181">
        <f t="shared" si="17"/>
        <v>0</v>
      </c>
      <c r="BI167" s="181">
        <f t="shared" si="18"/>
        <v>0</v>
      </c>
      <c r="BJ167" s="140" t="s">
        <v>81</v>
      </c>
      <c r="BK167" s="181">
        <f t="shared" si="19"/>
        <v>0</v>
      </c>
      <c r="BL167" s="140" t="s">
        <v>233</v>
      </c>
      <c r="BM167" s="140" t="s">
        <v>929</v>
      </c>
      <c r="BN167" s="19"/>
      <c r="BO167" s="19"/>
      <c r="BP167" s="19"/>
      <c r="BQ167" s="19"/>
      <c r="BR167" s="21"/>
    </row>
    <row r="168" spans="1:70" ht="16.5" customHeight="1" x14ac:dyDescent="0.3">
      <c r="A168" s="22"/>
      <c r="B168" s="61"/>
      <c r="C168" s="170" t="s">
        <v>358</v>
      </c>
      <c r="D168" s="170" t="s">
        <v>166</v>
      </c>
      <c r="E168" s="171" t="s">
        <v>2093</v>
      </c>
      <c r="F168" s="171" t="s">
        <v>2094</v>
      </c>
      <c r="G168" s="172" t="s">
        <v>1675</v>
      </c>
      <c r="H168" s="173">
        <v>4</v>
      </c>
      <c r="I168" s="174"/>
      <c r="J168" s="175">
        <f t="shared" si="10"/>
        <v>0</v>
      </c>
      <c r="K168" s="194"/>
      <c r="L168" s="61"/>
      <c r="M168" s="177"/>
      <c r="N168" s="178" t="s">
        <v>44</v>
      </c>
      <c r="O168" s="19"/>
      <c r="P168" s="179">
        <f t="shared" si="11"/>
        <v>0</v>
      </c>
      <c r="Q168" s="179">
        <v>0</v>
      </c>
      <c r="R168" s="179">
        <f t="shared" si="12"/>
        <v>0</v>
      </c>
      <c r="S168" s="179">
        <v>0</v>
      </c>
      <c r="T168" s="180">
        <f t="shared" si="13"/>
        <v>0</v>
      </c>
      <c r="U168" s="64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40" t="s">
        <v>233</v>
      </c>
      <c r="AS168" s="19"/>
      <c r="AT168" s="140" t="s">
        <v>166</v>
      </c>
      <c r="AU168" s="140" t="s">
        <v>81</v>
      </c>
      <c r="AV168" s="19"/>
      <c r="AW168" s="19"/>
      <c r="AX168" s="19"/>
      <c r="AY168" s="140" t="s">
        <v>163</v>
      </c>
      <c r="AZ168" s="19"/>
      <c r="BA168" s="19"/>
      <c r="BB168" s="19"/>
      <c r="BC168" s="19"/>
      <c r="BD168" s="19"/>
      <c r="BE168" s="181">
        <f t="shared" si="14"/>
        <v>0</v>
      </c>
      <c r="BF168" s="181">
        <f t="shared" si="15"/>
        <v>0</v>
      </c>
      <c r="BG168" s="181">
        <f t="shared" si="16"/>
        <v>0</v>
      </c>
      <c r="BH168" s="181">
        <f t="shared" si="17"/>
        <v>0</v>
      </c>
      <c r="BI168" s="181">
        <f t="shared" si="18"/>
        <v>0</v>
      </c>
      <c r="BJ168" s="140" t="s">
        <v>81</v>
      </c>
      <c r="BK168" s="181">
        <f t="shared" si="19"/>
        <v>0</v>
      </c>
      <c r="BL168" s="140" t="s">
        <v>233</v>
      </c>
      <c r="BM168" s="140" t="s">
        <v>939</v>
      </c>
      <c r="BN168" s="19"/>
      <c r="BO168" s="19"/>
      <c r="BP168" s="19"/>
      <c r="BQ168" s="19"/>
      <c r="BR168" s="21"/>
    </row>
    <row r="169" spans="1:70" ht="16.5" customHeight="1" x14ac:dyDescent="0.3">
      <c r="A169" s="22"/>
      <c r="B169" s="61"/>
      <c r="C169" s="170" t="s">
        <v>359</v>
      </c>
      <c r="D169" s="170" t="s">
        <v>166</v>
      </c>
      <c r="E169" s="171" t="s">
        <v>2095</v>
      </c>
      <c r="F169" s="171" t="s">
        <v>2096</v>
      </c>
      <c r="G169" s="172" t="s">
        <v>1675</v>
      </c>
      <c r="H169" s="173">
        <v>1</v>
      </c>
      <c r="I169" s="174"/>
      <c r="J169" s="175">
        <f t="shared" si="10"/>
        <v>0</v>
      </c>
      <c r="K169" s="194"/>
      <c r="L169" s="61"/>
      <c r="M169" s="177"/>
      <c r="N169" s="178" t="s">
        <v>44</v>
      </c>
      <c r="O169" s="19"/>
      <c r="P169" s="179">
        <f t="shared" si="11"/>
        <v>0</v>
      </c>
      <c r="Q169" s="179">
        <v>0</v>
      </c>
      <c r="R169" s="179">
        <f t="shared" si="12"/>
        <v>0</v>
      </c>
      <c r="S169" s="179">
        <v>0</v>
      </c>
      <c r="T169" s="180">
        <f t="shared" si="13"/>
        <v>0</v>
      </c>
      <c r="U169" s="64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40" t="s">
        <v>233</v>
      </c>
      <c r="AS169" s="19"/>
      <c r="AT169" s="140" t="s">
        <v>166</v>
      </c>
      <c r="AU169" s="140" t="s">
        <v>81</v>
      </c>
      <c r="AV169" s="19"/>
      <c r="AW169" s="19"/>
      <c r="AX169" s="19"/>
      <c r="AY169" s="140" t="s">
        <v>163</v>
      </c>
      <c r="AZ169" s="19"/>
      <c r="BA169" s="19"/>
      <c r="BB169" s="19"/>
      <c r="BC169" s="19"/>
      <c r="BD169" s="19"/>
      <c r="BE169" s="181">
        <f t="shared" si="14"/>
        <v>0</v>
      </c>
      <c r="BF169" s="181">
        <f t="shared" si="15"/>
        <v>0</v>
      </c>
      <c r="BG169" s="181">
        <f t="shared" si="16"/>
        <v>0</v>
      </c>
      <c r="BH169" s="181">
        <f t="shared" si="17"/>
        <v>0</v>
      </c>
      <c r="BI169" s="181">
        <f t="shared" si="18"/>
        <v>0</v>
      </c>
      <c r="BJ169" s="140" t="s">
        <v>81</v>
      </c>
      <c r="BK169" s="181">
        <f t="shared" si="19"/>
        <v>0</v>
      </c>
      <c r="BL169" s="140" t="s">
        <v>233</v>
      </c>
      <c r="BM169" s="140" t="s">
        <v>950</v>
      </c>
      <c r="BN169" s="19"/>
      <c r="BO169" s="19"/>
      <c r="BP169" s="19"/>
      <c r="BQ169" s="19"/>
      <c r="BR169" s="21"/>
    </row>
    <row r="170" spans="1:70" ht="16.5" customHeight="1" x14ac:dyDescent="0.3">
      <c r="A170" s="22"/>
      <c r="B170" s="61"/>
      <c r="C170" s="170" t="s">
        <v>360</v>
      </c>
      <c r="D170" s="170" t="s">
        <v>166</v>
      </c>
      <c r="E170" s="171" t="s">
        <v>2097</v>
      </c>
      <c r="F170" s="171" t="s">
        <v>2098</v>
      </c>
      <c r="G170" s="172" t="s">
        <v>1675</v>
      </c>
      <c r="H170" s="173">
        <v>2</v>
      </c>
      <c r="I170" s="174"/>
      <c r="J170" s="175">
        <f t="shared" si="10"/>
        <v>0</v>
      </c>
      <c r="K170" s="194"/>
      <c r="L170" s="61"/>
      <c r="M170" s="177"/>
      <c r="N170" s="178" t="s">
        <v>44</v>
      </c>
      <c r="O170" s="19"/>
      <c r="P170" s="179">
        <f t="shared" si="11"/>
        <v>0</v>
      </c>
      <c r="Q170" s="179">
        <v>0</v>
      </c>
      <c r="R170" s="179">
        <f t="shared" si="12"/>
        <v>0</v>
      </c>
      <c r="S170" s="179">
        <v>0</v>
      </c>
      <c r="T170" s="180">
        <f t="shared" si="13"/>
        <v>0</v>
      </c>
      <c r="U170" s="64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40" t="s">
        <v>233</v>
      </c>
      <c r="AS170" s="19"/>
      <c r="AT170" s="140" t="s">
        <v>166</v>
      </c>
      <c r="AU170" s="140" t="s">
        <v>81</v>
      </c>
      <c r="AV170" s="19"/>
      <c r="AW170" s="19"/>
      <c r="AX170" s="19"/>
      <c r="AY170" s="140" t="s">
        <v>163</v>
      </c>
      <c r="AZ170" s="19"/>
      <c r="BA170" s="19"/>
      <c r="BB170" s="19"/>
      <c r="BC170" s="19"/>
      <c r="BD170" s="19"/>
      <c r="BE170" s="181">
        <f t="shared" si="14"/>
        <v>0</v>
      </c>
      <c r="BF170" s="181">
        <f t="shared" si="15"/>
        <v>0</v>
      </c>
      <c r="BG170" s="181">
        <f t="shared" si="16"/>
        <v>0</v>
      </c>
      <c r="BH170" s="181">
        <f t="shared" si="17"/>
        <v>0</v>
      </c>
      <c r="BI170" s="181">
        <f t="shared" si="18"/>
        <v>0</v>
      </c>
      <c r="BJ170" s="140" t="s">
        <v>81</v>
      </c>
      <c r="BK170" s="181">
        <f t="shared" si="19"/>
        <v>0</v>
      </c>
      <c r="BL170" s="140" t="s">
        <v>233</v>
      </c>
      <c r="BM170" s="140" t="s">
        <v>401</v>
      </c>
      <c r="BN170" s="19"/>
      <c r="BO170" s="19"/>
      <c r="BP170" s="19"/>
      <c r="BQ170" s="19"/>
      <c r="BR170" s="21"/>
    </row>
    <row r="171" spans="1:70" ht="16.5" customHeight="1" x14ac:dyDescent="0.3">
      <c r="A171" s="22"/>
      <c r="B171" s="61"/>
      <c r="C171" s="170" t="s">
        <v>361</v>
      </c>
      <c r="D171" s="170" t="s">
        <v>166</v>
      </c>
      <c r="E171" s="171" t="s">
        <v>2099</v>
      </c>
      <c r="F171" s="171" t="s">
        <v>2100</v>
      </c>
      <c r="G171" s="172" t="s">
        <v>1675</v>
      </c>
      <c r="H171" s="173">
        <v>2</v>
      </c>
      <c r="I171" s="174"/>
      <c r="J171" s="175">
        <f t="shared" si="10"/>
        <v>0</v>
      </c>
      <c r="K171" s="194"/>
      <c r="L171" s="61"/>
      <c r="M171" s="177"/>
      <c r="N171" s="178" t="s">
        <v>44</v>
      </c>
      <c r="O171" s="19"/>
      <c r="P171" s="179">
        <f t="shared" si="11"/>
        <v>0</v>
      </c>
      <c r="Q171" s="179">
        <v>0</v>
      </c>
      <c r="R171" s="179">
        <f t="shared" si="12"/>
        <v>0</v>
      </c>
      <c r="S171" s="179">
        <v>0</v>
      </c>
      <c r="T171" s="180">
        <f t="shared" si="13"/>
        <v>0</v>
      </c>
      <c r="U171" s="64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40" t="s">
        <v>233</v>
      </c>
      <c r="AS171" s="19"/>
      <c r="AT171" s="140" t="s">
        <v>166</v>
      </c>
      <c r="AU171" s="140" t="s">
        <v>81</v>
      </c>
      <c r="AV171" s="19"/>
      <c r="AW171" s="19"/>
      <c r="AX171" s="19"/>
      <c r="AY171" s="140" t="s">
        <v>163</v>
      </c>
      <c r="AZ171" s="19"/>
      <c r="BA171" s="19"/>
      <c r="BB171" s="19"/>
      <c r="BC171" s="19"/>
      <c r="BD171" s="19"/>
      <c r="BE171" s="181">
        <f t="shared" si="14"/>
        <v>0</v>
      </c>
      <c r="BF171" s="181">
        <f t="shared" si="15"/>
        <v>0</v>
      </c>
      <c r="BG171" s="181">
        <f t="shared" si="16"/>
        <v>0</v>
      </c>
      <c r="BH171" s="181">
        <f t="shared" si="17"/>
        <v>0</v>
      </c>
      <c r="BI171" s="181">
        <f t="shared" si="18"/>
        <v>0</v>
      </c>
      <c r="BJ171" s="140" t="s">
        <v>81</v>
      </c>
      <c r="BK171" s="181">
        <f t="shared" si="19"/>
        <v>0</v>
      </c>
      <c r="BL171" s="140" t="s">
        <v>233</v>
      </c>
      <c r="BM171" s="140" t="s">
        <v>966</v>
      </c>
      <c r="BN171" s="19"/>
      <c r="BO171" s="19"/>
      <c r="BP171" s="19"/>
      <c r="BQ171" s="19"/>
      <c r="BR171" s="21"/>
    </row>
    <row r="172" spans="1:70" ht="16.5" customHeight="1" x14ac:dyDescent="0.3">
      <c r="A172" s="22"/>
      <c r="B172" s="61"/>
      <c r="C172" s="170" t="s">
        <v>362</v>
      </c>
      <c r="D172" s="170" t="s">
        <v>166</v>
      </c>
      <c r="E172" s="171" t="s">
        <v>2101</v>
      </c>
      <c r="F172" s="171" t="s">
        <v>2102</v>
      </c>
      <c r="G172" s="172" t="s">
        <v>1675</v>
      </c>
      <c r="H172" s="173">
        <v>1</v>
      </c>
      <c r="I172" s="174"/>
      <c r="J172" s="175">
        <f t="shared" si="10"/>
        <v>0</v>
      </c>
      <c r="K172" s="194"/>
      <c r="L172" s="61"/>
      <c r="M172" s="177"/>
      <c r="N172" s="178" t="s">
        <v>44</v>
      </c>
      <c r="O172" s="19"/>
      <c r="P172" s="179">
        <f t="shared" si="11"/>
        <v>0</v>
      </c>
      <c r="Q172" s="179">
        <v>0</v>
      </c>
      <c r="R172" s="179">
        <f t="shared" si="12"/>
        <v>0</v>
      </c>
      <c r="S172" s="179">
        <v>0</v>
      </c>
      <c r="T172" s="180">
        <f t="shared" si="13"/>
        <v>0</v>
      </c>
      <c r="U172" s="64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40" t="s">
        <v>233</v>
      </c>
      <c r="AS172" s="19"/>
      <c r="AT172" s="140" t="s">
        <v>166</v>
      </c>
      <c r="AU172" s="140" t="s">
        <v>81</v>
      </c>
      <c r="AV172" s="19"/>
      <c r="AW172" s="19"/>
      <c r="AX172" s="19"/>
      <c r="AY172" s="140" t="s">
        <v>163</v>
      </c>
      <c r="AZ172" s="19"/>
      <c r="BA172" s="19"/>
      <c r="BB172" s="19"/>
      <c r="BC172" s="19"/>
      <c r="BD172" s="19"/>
      <c r="BE172" s="181">
        <f t="shared" si="14"/>
        <v>0</v>
      </c>
      <c r="BF172" s="181">
        <f t="shared" si="15"/>
        <v>0</v>
      </c>
      <c r="BG172" s="181">
        <f t="shared" si="16"/>
        <v>0</v>
      </c>
      <c r="BH172" s="181">
        <f t="shared" si="17"/>
        <v>0</v>
      </c>
      <c r="BI172" s="181">
        <f t="shared" si="18"/>
        <v>0</v>
      </c>
      <c r="BJ172" s="140" t="s">
        <v>81</v>
      </c>
      <c r="BK172" s="181">
        <f t="shared" si="19"/>
        <v>0</v>
      </c>
      <c r="BL172" s="140" t="s">
        <v>233</v>
      </c>
      <c r="BM172" s="140" t="s">
        <v>977</v>
      </c>
      <c r="BN172" s="19"/>
      <c r="BO172" s="19"/>
      <c r="BP172" s="19"/>
      <c r="BQ172" s="19"/>
      <c r="BR172" s="21"/>
    </row>
    <row r="173" spans="1:70" ht="16.5" customHeight="1" x14ac:dyDescent="0.3">
      <c r="A173" s="22"/>
      <c r="B173" s="61"/>
      <c r="C173" s="170" t="s">
        <v>363</v>
      </c>
      <c r="D173" s="170" t="s">
        <v>166</v>
      </c>
      <c r="E173" s="171" t="s">
        <v>2103</v>
      </c>
      <c r="F173" s="171" t="s">
        <v>2104</v>
      </c>
      <c r="G173" s="172" t="s">
        <v>1675</v>
      </c>
      <c r="H173" s="173">
        <v>2</v>
      </c>
      <c r="I173" s="174"/>
      <c r="J173" s="175">
        <f t="shared" si="10"/>
        <v>0</v>
      </c>
      <c r="K173" s="194"/>
      <c r="L173" s="61"/>
      <c r="M173" s="177"/>
      <c r="N173" s="178" t="s">
        <v>44</v>
      </c>
      <c r="O173" s="19"/>
      <c r="P173" s="179">
        <f t="shared" si="11"/>
        <v>0</v>
      </c>
      <c r="Q173" s="179">
        <v>0</v>
      </c>
      <c r="R173" s="179">
        <f t="shared" si="12"/>
        <v>0</v>
      </c>
      <c r="S173" s="179">
        <v>0</v>
      </c>
      <c r="T173" s="180">
        <f t="shared" si="13"/>
        <v>0</v>
      </c>
      <c r="U173" s="64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40" t="s">
        <v>233</v>
      </c>
      <c r="AS173" s="19"/>
      <c r="AT173" s="140" t="s">
        <v>166</v>
      </c>
      <c r="AU173" s="140" t="s">
        <v>81</v>
      </c>
      <c r="AV173" s="19"/>
      <c r="AW173" s="19"/>
      <c r="AX173" s="19"/>
      <c r="AY173" s="140" t="s">
        <v>163</v>
      </c>
      <c r="AZ173" s="19"/>
      <c r="BA173" s="19"/>
      <c r="BB173" s="19"/>
      <c r="BC173" s="19"/>
      <c r="BD173" s="19"/>
      <c r="BE173" s="181">
        <f t="shared" si="14"/>
        <v>0</v>
      </c>
      <c r="BF173" s="181">
        <f t="shared" si="15"/>
        <v>0</v>
      </c>
      <c r="BG173" s="181">
        <f t="shared" si="16"/>
        <v>0</v>
      </c>
      <c r="BH173" s="181">
        <f t="shared" si="17"/>
        <v>0</v>
      </c>
      <c r="BI173" s="181">
        <f t="shared" si="18"/>
        <v>0</v>
      </c>
      <c r="BJ173" s="140" t="s">
        <v>81</v>
      </c>
      <c r="BK173" s="181">
        <f t="shared" si="19"/>
        <v>0</v>
      </c>
      <c r="BL173" s="140" t="s">
        <v>233</v>
      </c>
      <c r="BM173" s="140" t="s">
        <v>985</v>
      </c>
      <c r="BN173" s="19"/>
      <c r="BO173" s="19"/>
      <c r="BP173" s="19"/>
      <c r="BQ173" s="19"/>
      <c r="BR173" s="21"/>
    </row>
    <row r="174" spans="1:70" ht="37.35" customHeight="1" x14ac:dyDescent="0.35">
      <c r="A174" s="22"/>
      <c r="B174" s="26"/>
      <c r="C174" s="144"/>
      <c r="D174" s="182" t="s">
        <v>72</v>
      </c>
      <c r="E174" s="219" t="s">
        <v>1690</v>
      </c>
      <c r="F174" s="219" t="s">
        <v>1719</v>
      </c>
      <c r="G174" s="144"/>
      <c r="H174" s="144"/>
      <c r="I174" s="145"/>
      <c r="J174" s="242">
        <f>BK174</f>
        <v>0</v>
      </c>
      <c r="K174" s="184"/>
      <c r="L174" s="61"/>
      <c r="M174" s="185"/>
      <c r="N174" s="19"/>
      <c r="O174" s="19"/>
      <c r="P174" s="162">
        <f>SUM(P175:P177)</f>
        <v>0</v>
      </c>
      <c r="Q174" s="19"/>
      <c r="R174" s="162">
        <f>SUM(R175:R177)</f>
        <v>0</v>
      </c>
      <c r="S174" s="19"/>
      <c r="T174" s="163">
        <f>SUM(T175:T177)</f>
        <v>0</v>
      </c>
      <c r="U174" s="64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59" t="s">
        <v>83</v>
      </c>
      <c r="AS174" s="19"/>
      <c r="AT174" s="164" t="s">
        <v>72</v>
      </c>
      <c r="AU174" s="164" t="s">
        <v>73</v>
      </c>
      <c r="AV174" s="19"/>
      <c r="AW174" s="19"/>
      <c r="AX174" s="19"/>
      <c r="AY174" s="159" t="s">
        <v>163</v>
      </c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65">
        <f>SUM(BK175:BK177)</f>
        <v>0</v>
      </c>
      <c r="BL174" s="19"/>
      <c r="BM174" s="19"/>
      <c r="BN174" s="19"/>
      <c r="BO174" s="19"/>
      <c r="BP174" s="19"/>
      <c r="BQ174" s="19"/>
      <c r="BR174" s="21"/>
    </row>
    <row r="175" spans="1:70" ht="16.5" customHeight="1" x14ac:dyDescent="0.3">
      <c r="A175" s="22"/>
      <c r="B175" s="61"/>
      <c r="C175" s="170" t="s">
        <v>364</v>
      </c>
      <c r="D175" s="170" t="s">
        <v>166</v>
      </c>
      <c r="E175" s="171" t="s">
        <v>2105</v>
      </c>
      <c r="F175" s="171" t="s">
        <v>2106</v>
      </c>
      <c r="G175" s="172" t="s">
        <v>1104</v>
      </c>
      <c r="H175" s="173">
        <v>1</v>
      </c>
      <c r="I175" s="174"/>
      <c r="J175" s="175">
        <f>ROUND(I175*H175,2)</f>
        <v>0</v>
      </c>
      <c r="K175" s="194"/>
      <c r="L175" s="61"/>
      <c r="M175" s="177"/>
      <c r="N175" s="178" t="s">
        <v>44</v>
      </c>
      <c r="O175" s="19"/>
      <c r="P175" s="179">
        <f>O175*H175</f>
        <v>0</v>
      </c>
      <c r="Q175" s="179">
        <v>0</v>
      </c>
      <c r="R175" s="179">
        <f>Q175*H175</f>
        <v>0</v>
      </c>
      <c r="S175" s="179">
        <v>0</v>
      </c>
      <c r="T175" s="180">
        <f>S175*H175</f>
        <v>0</v>
      </c>
      <c r="U175" s="64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40" t="s">
        <v>233</v>
      </c>
      <c r="AS175" s="19"/>
      <c r="AT175" s="140" t="s">
        <v>166</v>
      </c>
      <c r="AU175" s="140" t="s">
        <v>81</v>
      </c>
      <c r="AV175" s="19"/>
      <c r="AW175" s="19"/>
      <c r="AX175" s="19"/>
      <c r="AY175" s="140" t="s">
        <v>163</v>
      </c>
      <c r="AZ175" s="19"/>
      <c r="BA175" s="19"/>
      <c r="BB175" s="19"/>
      <c r="BC175" s="19"/>
      <c r="BD175" s="19"/>
      <c r="BE175" s="181">
        <f>IF(N175="základní",J175,0)</f>
        <v>0</v>
      </c>
      <c r="BF175" s="181">
        <f>IF(N175="snížená",J175,0)</f>
        <v>0</v>
      </c>
      <c r="BG175" s="181">
        <f>IF(N175="zákl. přenesená",J175,0)</f>
        <v>0</v>
      </c>
      <c r="BH175" s="181">
        <f>IF(N175="sníž. přenesená",J175,0)</f>
        <v>0</v>
      </c>
      <c r="BI175" s="181">
        <f>IF(N175="nulová",J175,0)</f>
        <v>0</v>
      </c>
      <c r="BJ175" s="140" t="s">
        <v>81</v>
      </c>
      <c r="BK175" s="181">
        <f>ROUND(I175*H175,2)</f>
        <v>0</v>
      </c>
      <c r="BL175" s="140" t="s">
        <v>233</v>
      </c>
      <c r="BM175" s="140" t="s">
        <v>994</v>
      </c>
      <c r="BN175" s="19"/>
      <c r="BO175" s="19"/>
      <c r="BP175" s="19"/>
      <c r="BQ175" s="19"/>
      <c r="BR175" s="21"/>
    </row>
    <row r="176" spans="1:70" ht="16.5" customHeight="1" x14ac:dyDescent="0.3">
      <c r="A176" s="22"/>
      <c r="B176" s="61"/>
      <c r="C176" s="170" t="s">
        <v>369</v>
      </c>
      <c r="D176" s="170" t="s">
        <v>166</v>
      </c>
      <c r="E176" s="171" t="s">
        <v>2107</v>
      </c>
      <c r="F176" s="171" t="s">
        <v>2108</v>
      </c>
      <c r="G176" s="172" t="s">
        <v>1675</v>
      </c>
      <c r="H176" s="173">
        <v>1</v>
      </c>
      <c r="I176" s="174"/>
      <c r="J176" s="175">
        <f>ROUND(I176*H176,2)</f>
        <v>0</v>
      </c>
      <c r="K176" s="194"/>
      <c r="L176" s="61"/>
      <c r="M176" s="177"/>
      <c r="N176" s="178" t="s">
        <v>44</v>
      </c>
      <c r="O176" s="19"/>
      <c r="P176" s="179">
        <f>O176*H176</f>
        <v>0</v>
      </c>
      <c r="Q176" s="179">
        <v>0</v>
      </c>
      <c r="R176" s="179">
        <f>Q176*H176</f>
        <v>0</v>
      </c>
      <c r="S176" s="179">
        <v>0</v>
      </c>
      <c r="T176" s="180">
        <f>S176*H176</f>
        <v>0</v>
      </c>
      <c r="U176" s="64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40" t="s">
        <v>233</v>
      </c>
      <c r="AS176" s="19"/>
      <c r="AT176" s="140" t="s">
        <v>166</v>
      </c>
      <c r="AU176" s="140" t="s">
        <v>81</v>
      </c>
      <c r="AV176" s="19"/>
      <c r="AW176" s="19"/>
      <c r="AX176" s="19"/>
      <c r="AY176" s="140" t="s">
        <v>163</v>
      </c>
      <c r="AZ176" s="19"/>
      <c r="BA176" s="19"/>
      <c r="BB176" s="19"/>
      <c r="BC176" s="19"/>
      <c r="BD176" s="19"/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140" t="s">
        <v>81</v>
      </c>
      <c r="BK176" s="181">
        <f>ROUND(I176*H176,2)</f>
        <v>0</v>
      </c>
      <c r="BL176" s="140" t="s">
        <v>233</v>
      </c>
      <c r="BM176" s="140" t="s">
        <v>1001</v>
      </c>
      <c r="BN176" s="19"/>
      <c r="BO176" s="19"/>
      <c r="BP176" s="19"/>
      <c r="BQ176" s="19"/>
      <c r="BR176" s="21"/>
    </row>
    <row r="177" spans="1:70" ht="16.5" customHeight="1" x14ac:dyDescent="0.3">
      <c r="A177" s="22"/>
      <c r="B177" s="61"/>
      <c r="C177" s="170" t="s">
        <v>372</v>
      </c>
      <c r="D177" s="170" t="s">
        <v>166</v>
      </c>
      <c r="E177" s="171" t="s">
        <v>2109</v>
      </c>
      <c r="F177" s="171" t="s">
        <v>2110</v>
      </c>
      <c r="G177" s="172" t="s">
        <v>1675</v>
      </c>
      <c r="H177" s="173">
        <v>3</v>
      </c>
      <c r="I177" s="174"/>
      <c r="J177" s="175">
        <f>ROUND(I177*H177,2)</f>
        <v>0</v>
      </c>
      <c r="K177" s="194"/>
      <c r="L177" s="61"/>
      <c r="M177" s="177"/>
      <c r="N177" s="178" t="s">
        <v>44</v>
      </c>
      <c r="O177" s="19"/>
      <c r="P177" s="179">
        <f>O177*H177</f>
        <v>0</v>
      </c>
      <c r="Q177" s="179">
        <v>0</v>
      </c>
      <c r="R177" s="179">
        <f>Q177*H177</f>
        <v>0</v>
      </c>
      <c r="S177" s="179">
        <v>0</v>
      </c>
      <c r="T177" s="180">
        <f>S177*H177</f>
        <v>0</v>
      </c>
      <c r="U177" s="64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40" t="s">
        <v>233</v>
      </c>
      <c r="AS177" s="19"/>
      <c r="AT177" s="140" t="s">
        <v>166</v>
      </c>
      <c r="AU177" s="140" t="s">
        <v>81</v>
      </c>
      <c r="AV177" s="19"/>
      <c r="AW177" s="19"/>
      <c r="AX177" s="19"/>
      <c r="AY177" s="140" t="s">
        <v>163</v>
      </c>
      <c r="AZ177" s="19"/>
      <c r="BA177" s="19"/>
      <c r="BB177" s="19"/>
      <c r="BC177" s="19"/>
      <c r="BD177" s="19"/>
      <c r="BE177" s="181">
        <f>IF(N177="základní",J177,0)</f>
        <v>0</v>
      </c>
      <c r="BF177" s="181">
        <f>IF(N177="snížená",J177,0)</f>
        <v>0</v>
      </c>
      <c r="BG177" s="181">
        <f>IF(N177="zákl. přenesená",J177,0)</f>
        <v>0</v>
      </c>
      <c r="BH177" s="181">
        <f>IF(N177="sníž. přenesená",J177,0)</f>
        <v>0</v>
      </c>
      <c r="BI177" s="181">
        <f>IF(N177="nulová",J177,0)</f>
        <v>0</v>
      </c>
      <c r="BJ177" s="140" t="s">
        <v>81</v>
      </c>
      <c r="BK177" s="181">
        <f>ROUND(I177*H177,2)</f>
        <v>0</v>
      </c>
      <c r="BL177" s="140" t="s">
        <v>233</v>
      </c>
      <c r="BM177" s="140" t="s">
        <v>1011</v>
      </c>
      <c r="BN177" s="19"/>
      <c r="BO177" s="19"/>
      <c r="BP177" s="19"/>
      <c r="BQ177" s="19"/>
      <c r="BR177" s="21"/>
    </row>
    <row r="178" spans="1:70" ht="37.35" customHeight="1" x14ac:dyDescent="0.35">
      <c r="A178" s="22"/>
      <c r="B178" s="26"/>
      <c r="C178" s="144"/>
      <c r="D178" s="182" t="s">
        <v>72</v>
      </c>
      <c r="E178" s="219" t="s">
        <v>1694</v>
      </c>
      <c r="F178" s="219" t="s">
        <v>2111</v>
      </c>
      <c r="G178" s="144"/>
      <c r="H178" s="144"/>
      <c r="I178" s="145"/>
      <c r="J178" s="242">
        <f>BK178</f>
        <v>0</v>
      </c>
      <c r="K178" s="184"/>
      <c r="L178" s="61"/>
      <c r="M178" s="185"/>
      <c r="N178" s="19"/>
      <c r="O178" s="19"/>
      <c r="P178" s="162">
        <f>SUM(P179:P181)</f>
        <v>0</v>
      </c>
      <c r="Q178" s="19"/>
      <c r="R178" s="162">
        <f>SUM(R179:R181)</f>
        <v>0</v>
      </c>
      <c r="S178" s="19"/>
      <c r="T178" s="163">
        <f>SUM(T179:T181)</f>
        <v>0</v>
      </c>
      <c r="U178" s="64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59" t="s">
        <v>83</v>
      </c>
      <c r="AS178" s="19"/>
      <c r="AT178" s="164" t="s">
        <v>72</v>
      </c>
      <c r="AU178" s="164" t="s">
        <v>73</v>
      </c>
      <c r="AV178" s="19"/>
      <c r="AW178" s="19"/>
      <c r="AX178" s="19"/>
      <c r="AY178" s="159" t="s">
        <v>163</v>
      </c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65">
        <f>SUM(BK179:BK181)</f>
        <v>0</v>
      </c>
      <c r="BL178" s="19"/>
      <c r="BM178" s="19"/>
      <c r="BN178" s="19"/>
      <c r="BO178" s="19"/>
      <c r="BP178" s="19"/>
      <c r="BQ178" s="19"/>
      <c r="BR178" s="21"/>
    </row>
    <row r="179" spans="1:70" ht="16.5" customHeight="1" x14ac:dyDescent="0.3">
      <c r="A179" s="22"/>
      <c r="B179" s="61"/>
      <c r="C179" s="170" t="s">
        <v>373</v>
      </c>
      <c r="D179" s="170" t="s">
        <v>166</v>
      </c>
      <c r="E179" s="171" t="s">
        <v>2112</v>
      </c>
      <c r="F179" s="171" t="s">
        <v>2113</v>
      </c>
      <c r="G179" s="172" t="s">
        <v>1675</v>
      </c>
      <c r="H179" s="173">
        <v>1</v>
      </c>
      <c r="I179" s="174"/>
      <c r="J179" s="175">
        <f>ROUND(I179*H179,2)</f>
        <v>0</v>
      </c>
      <c r="K179" s="194"/>
      <c r="L179" s="61"/>
      <c r="M179" s="177"/>
      <c r="N179" s="178" t="s">
        <v>44</v>
      </c>
      <c r="O179" s="19"/>
      <c r="P179" s="179">
        <f>O179*H179</f>
        <v>0</v>
      </c>
      <c r="Q179" s="179">
        <v>0</v>
      </c>
      <c r="R179" s="179">
        <f>Q179*H179</f>
        <v>0</v>
      </c>
      <c r="S179" s="179">
        <v>0</v>
      </c>
      <c r="T179" s="180">
        <f>S179*H179</f>
        <v>0</v>
      </c>
      <c r="U179" s="64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40" t="s">
        <v>233</v>
      </c>
      <c r="AS179" s="19"/>
      <c r="AT179" s="140" t="s">
        <v>166</v>
      </c>
      <c r="AU179" s="140" t="s">
        <v>81</v>
      </c>
      <c r="AV179" s="19"/>
      <c r="AW179" s="19"/>
      <c r="AX179" s="19"/>
      <c r="AY179" s="140" t="s">
        <v>163</v>
      </c>
      <c r="AZ179" s="19"/>
      <c r="BA179" s="19"/>
      <c r="BB179" s="19"/>
      <c r="BC179" s="19"/>
      <c r="BD179" s="19"/>
      <c r="BE179" s="181">
        <f>IF(N179="základní",J179,0)</f>
        <v>0</v>
      </c>
      <c r="BF179" s="181">
        <f>IF(N179="snížená",J179,0)</f>
        <v>0</v>
      </c>
      <c r="BG179" s="181">
        <f>IF(N179="zákl. přenesená",J179,0)</f>
        <v>0</v>
      </c>
      <c r="BH179" s="181">
        <f>IF(N179="sníž. přenesená",J179,0)</f>
        <v>0</v>
      </c>
      <c r="BI179" s="181">
        <f>IF(N179="nulová",J179,0)</f>
        <v>0</v>
      </c>
      <c r="BJ179" s="140" t="s">
        <v>81</v>
      </c>
      <c r="BK179" s="181">
        <f>ROUND(I179*H179,2)</f>
        <v>0</v>
      </c>
      <c r="BL179" s="140" t="s">
        <v>233</v>
      </c>
      <c r="BM179" s="140" t="s">
        <v>1021</v>
      </c>
      <c r="BN179" s="19"/>
      <c r="BO179" s="19"/>
      <c r="BP179" s="19"/>
      <c r="BQ179" s="19"/>
      <c r="BR179" s="21"/>
    </row>
    <row r="180" spans="1:70" ht="16.5" customHeight="1" x14ac:dyDescent="0.3">
      <c r="A180" s="22"/>
      <c r="B180" s="61"/>
      <c r="C180" s="170" t="s">
        <v>374</v>
      </c>
      <c r="D180" s="170" t="s">
        <v>166</v>
      </c>
      <c r="E180" s="171" t="s">
        <v>2114</v>
      </c>
      <c r="F180" s="171" t="s">
        <v>2115</v>
      </c>
      <c r="G180" s="172" t="s">
        <v>1675</v>
      </c>
      <c r="H180" s="173">
        <v>1</v>
      </c>
      <c r="I180" s="174"/>
      <c r="J180" s="175">
        <f>ROUND(I180*H180,2)</f>
        <v>0</v>
      </c>
      <c r="K180" s="194"/>
      <c r="L180" s="61"/>
      <c r="M180" s="177"/>
      <c r="N180" s="178" t="s">
        <v>44</v>
      </c>
      <c r="O180" s="19"/>
      <c r="P180" s="179">
        <f>O180*H180</f>
        <v>0</v>
      </c>
      <c r="Q180" s="179">
        <v>0</v>
      </c>
      <c r="R180" s="179">
        <f>Q180*H180</f>
        <v>0</v>
      </c>
      <c r="S180" s="179">
        <v>0</v>
      </c>
      <c r="T180" s="180">
        <f>S180*H180</f>
        <v>0</v>
      </c>
      <c r="U180" s="64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40" t="s">
        <v>233</v>
      </c>
      <c r="AS180" s="19"/>
      <c r="AT180" s="140" t="s">
        <v>166</v>
      </c>
      <c r="AU180" s="140" t="s">
        <v>81</v>
      </c>
      <c r="AV180" s="19"/>
      <c r="AW180" s="19"/>
      <c r="AX180" s="19"/>
      <c r="AY180" s="140" t="s">
        <v>163</v>
      </c>
      <c r="AZ180" s="19"/>
      <c r="BA180" s="19"/>
      <c r="BB180" s="19"/>
      <c r="BC180" s="19"/>
      <c r="BD180" s="19"/>
      <c r="BE180" s="181">
        <f>IF(N180="základní",J180,0)</f>
        <v>0</v>
      </c>
      <c r="BF180" s="181">
        <f>IF(N180="snížená",J180,0)</f>
        <v>0</v>
      </c>
      <c r="BG180" s="181">
        <f>IF(N180="zákl. přenesená",J180,0)</f>
        <v>0</v>
      </c>
      <c r="BH180" s="181">
        <f>IF(N180="sníž. přenesená",J180,0)</f>
        <v>0</v>
      </c>
      <c r="BI180" s="181">
        <f>IF(N180="nulová",J180,0)</f>
        <v>0</v>
      </c>
      <c r="BJ180" s="140" t="s">
        <v>81</v>
      </c>
      <c r="BK180" s="181">
        <f>ROUND(I180*H180,2)</f>
        <v>0</v>
      </c>
      <c r="BL180" s="140" t="s">
        <v>233</v>
      </c>
      <c r="BM180" s="140" t="s">
        <v>1030</v>
      </c>
      <c r="BN180" s="19"/>
      <c r="BO180" s="19"/>
      <c r="BP180" s="19"/>
      <c r="BQ180" s="19"/>
      <c r="BR180" s="21"/>
    </row>
    <row r="181" spans="1:70" ht="16.5" customHeight="1" x14ac:dyDescent="0.3">
      <c r="A181" s="22"/>
      <c r="B181" s="61"/>
      <c r="C181" s="170" t="s">
        <v>375</v>
      </c>
      <c r="D181" s="170" t="s">
        <v>166</v>
      </c>
      <c r="E181" s="171" t="s">
        <v>2116</v>
      </c>
      <c r="F181" s="171" t="s">
        <v>2117</v>
      </c>
      <c r="G181" s="172" t="s">
        <v>1675</v>
      </c>
      <c r="H181" s="173">
        <v>1</v>
      </c>
      <c r="I181" s="174"/>
      <c r="J181" s="175">
        <f>ROUND(I181*H181,2)</f>
        <v>0</v>
      </c>
      <c r="K181" s="194"/>
      <c r="L181" s="61"/>
      <c r="M181" s="177"/>
      <c r="N181" s="178" t="s">
        <v>44</v>
      </c>
      <c r="O181" s="19"/>
      <c r="P181" s="179">
        <f>O181*H181</f>
        <v>0</v>
      </c>
      <c r="Q181" s="179">
        <v>0</v>
      </c>
      <c r="R181" s="179">
        <f>Q181*H181</f>
        <v>0</v>
      </c>
      <c r="S181" s="179">
        <v>0</v>
      </c>
      <c r="T181" s="180">
        <f>S181*H181</f>
        <v>0</v>
      </c>
      <c r="U181" s="64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40" t="s">
        <v>233</v>
      </c>
      <c r="AS181" s="19"/>
      <c r="AT181" s="140" t="s">
        <v>166</v>
      </c>
      <c r="AU181" s="140" t="s">
        <v>81</v>
      </c>
      <c r="AV181" s="19"/>
      <c r="AW181" s="19"/>
      <c r="AX181" s="19"/>
      <c r="AY181" s="140" t="s">
        <v>163</v>
      </c>
      <c r="AZ181" s="19"/>
      <c r="BA181" s="19"/>
      <c r="BB181" s="19"/>
      <c r="BC181" s="19"/>
      <c r="BD181" s="19"/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140" t="s">
        <v>81</v>
      </c>
      <c r="BK181" s="181">
        <f>ROUND(I181*H181,2)</f>
        <v>0</v>
      </c>
      <c r="BL181" s="140" t="s">
        <v>233</v>
      </c>
      <c r="BM181" s="140" t="s">
        <v>1039</v>
      </c>
      <c r="BN181" s="19"/>
      <c r="BO181" s="19"/>
      <c r="BP181" s="19"/>
      <c r="BQ181" s="19"/>
      <c r="BR181" s="21"/>
    </row>
    <row r="182" spans="1:70" ht="37.35" customHeight="1" x14ac:dyDescent="0.35">
      <c r="A182" s="22"/>
      <c r="B182" s="26"/>
      <c r="C182" s="144"/>
      <c r="D182" s="182" t="s">
        <v>72</v>
      </c>
      <c r="E182" s="219" t="s">
        <v>1718</v>
      </c>
      <c r="F182" s="219" t="s">
        <v>2118</v>
      </c>
      <c r="G182" s="144"/>
      <c r="H182" s="144"/>
      <c r="I182" s="145"/>
      <c r="J182" s="242">
        <f>BK182</f>
        <v>0</v>
      </c>
      <c r="K182" s="184"/>
      <c r="L182" s="61"/>
      <c r="M182" s="185"/>
      <c r="N182" s="19"/>
      <c r="O182" s="19"/>
      <c r="P182" s="162">
        <f>P183</f>
        <v>0</v>
      </c>
      <c r="Q182" s="19"/>
      <c r="R182" s="162">
        <f>R183</f>
        <v>0</v>
      </c>
      <c r="S182" s="19"/>
      <c r="T182" s="163">
        <f>T183</f>
        <v>0</v>
      </c>
      <c r="U182" s="64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59" t="s">
        <v>83</v>
      </c>
      <c r="AS182" s="19"/>
      <c r="AT182" s="164" t="s">
        <v>72</v>
      </c>
      <c r="AU182" s="164" t="s">
        <v>73</v>
      </c>
      <c r="AV182" s="19"/>
      <c r="AW182" s="19"/>
      <c r="AX182" s="19"/>
      <c r="AY182" s="159" t="s">
        <v>163</v>
      </c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65">
        <f>BK183</f>
        <v>0</v>
      </c>
      <c r="BL182" s="19"/>
      <c r="BM182" s="19"/>
      <c r="BN182" s="19"/>
      <c r="BO182" s="19"/>
      <c r="BP182" s="19"/>
      <c r="BQ182" s="19"/>
      <c r="BR182" s="21"/>
    </row>
    <row r="183" spans="1:70" ht="16.5" customHeight="1" x14ac:dyDescent="0.3">
      <c r="A183" s="22"/>
      <c r="B183" s="61"/>
      <c r="C183" s="170" t="s">
        <v>376</v>
      </c>
      <c r="D183" s="170" t="s">
        <v>166</v>
      </c>
      <c r="E183" s="171" t="s">
        <v>2119</v>
      </c>
      <c r="F183" s="171" t="s">
        <v>2118</v>
      </c>
      <c r="G183" s="172" t="s">
        <v>1104</v>
      </c>
      <c r="H183" s="173">
        <v>1</v>
      </c>
      <c r="I183" s="174"/>
      <c r="J183" s="175">
        <f>ROUND(I183*H183,2)</f>
        <v>0</v>
      </c>
      <c r="K183" s="194"/>
      <c r="L183" s="61"/>
      <c r="M183" s="177"/>
      <c r="N183" s="178" t="s">
        <v>44</v>
      </c>
      <c r="O183" s="19"/>
      <c r="P183" s="179">
        <f>O183*H183</f>
        <v>0</v>
      </c>
      <c r="Q183" s="179">
        <v>0</v>
      </c>
      <c r="R183" s="179">
        <f>Q183*H183</f>
        <v>0</v>
      </c>
      <c r="S183" s="179">
        <v>0</v>
      </c>
      <c r="T183" s="180">
        <f>S183*H183</f>
        <v>0</v>
      </c>
      <c r="U183" s="64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40" t="s">
        <v>233</v>
      </c>
      <c r="AS183" s="19"/>
      <c r="AT183" s="140" t="s">
        <v>166</v>
      </c>
      <c r="AU183" s="140" t="s">
        <v>81</v>
      </c>
      <c r="AV183" s="19"/>
      <c r="AW183" s="19"/>
      <c r="AX183" s="19"/>
      <c r="AY183" s="140" t="s">
        <v>163</v>
      </c>
      <c r="AZ183" s="19"/>
      <c r="BA183" s="19"/>
      <c r="BB183" s="19"/>
      <c r="BC183" s="19"/>
      <c r="BD183" s="19"/>
      <c r="BE183" s="181">
        <f>IF(N183="základní",J183,0)</f>
        <v>0</v>
      </c>
      <c r="BF183" s="181">
        <f>IF(N183="snížená",J183,0)</f>
        <v>0</v>
      </c>
      <c r="BG183" s="181">
        <f>IF(N183="zákl. přenesená",J183,0)</f>
        <v>0</v>
      </c>
      <c r="BH183" s="181">
        <f>IF(N183="sníž. přenesená",J183,0)</f>
        <v>0</v>
      </c>
      <c r="BI183" s="181">
        <f>IF(N183="nulová",J183,0)</f>
        <v>0</v>
      </c>
      <c r="BJ183" s="140" t="s">
        <v>81</v>
      </c>
      <c r="BK183" s="181">
        <f>ROUND(I183*H183,2)</f>
        <v>0</v>
      </c>
      <c r="BL183" s="140" t="s">
        <v>233</v>
      </c>
      <c r="BM183" s="140" t="s">
        <v>1046</v>
      </c>
      <c r="BN183" s="19"/>
      <c r="BO183" s="19"/>
      <c r="BP183" s="19"/>
      <c r="BQ183" s="19"/>
      <c r="BR183" s="21"/>
    </row>
    <row r="184" spans="1:70" ht="37.35" customHeight="1" x14ac:dyDescent="0.35">
      <c r="A184" s="22"/>
      <c r="B184" s="26"/>
      <c r="C184" s="144"/>
      <c r="D184" s="182" t="s">
        <v>72</v>
      </c>
      <c r="E184" s="219" t="s">
        <v>1732</v>
      </c>
      <c r="F184" s="219" t="s">
        <v>2120</v>
      </c>
      <c r="G184" s="144"/>
      <c r="H184" s="144"/>
      <c r="I184" s="145"/>
      <c r="J184" s="242">
        <f>BK184</f>
        <v>0</v>
      </c>
      <c r="K184" s="184"/>
      <c r="L184" s="61"/>
      <c r="M184" s="185"/>
      <c r="N184" s="19"/>
      <c r="O184" s="19"/>
      <c r="P184" s="162">
        <f>SUM(P185:P193)</f>
        <v>0</v>
      </c>
      <c r="Q184" s="19"/>
      <c r="R184" s="162">
        <f>SUM(R185:R193)</f>
        <v>0</v>
      </c>
      <c r="S184" s="19"/>
      <c r="T184" s="163">
        <f>SUM(T185:T193)</f>
        <v>0</v>
      </c>
      <c r="U184" s="64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59" t="s">
        <v>83</v>
      </c>
      <c r="AS184" s="19"/>
      <c r="AT184" s="164" t="s">
        <v>72</v>
      </c>
      <c r="AU184" s="164" t="s">
        <v>73</v>
      </c>
      <c r="AV184" s="19"/>
      <c r="AW184" s="19"/>
      <c r="AX184" s="19"/>
      <c r="AY184" s="159" t="s">
        <v>163</v>
      </c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65">
        <f>SUM(BK185:BK193)</f>
        <v>0</v>
      </c>
      <c r="BL184" s="19"/>
      <c r="BM184" s="19"/>
      <c r="BN184" s="19"/>
      <c r="BO184" s="19"/>
      <c r="BP184" s="19"/>
      <c r="BQ184" s="19"/>
      <c r="BR184" s="21"/>
    </row>
    <row r="185" spans="1:70" ht="16.5" customHeight="1" x14ac:dyDescent="0.3">
      <c r="A185" s="22"/>
      <c r="B185" s="61"/>
      <c r="C185" s="170" t="s">
        <v>377</v>
      </c>
      <c r="D185" s="170" t="s">
        <v>166</v>
      </c>
      <c r="E185" s="171" t="s">
        <v>2121</v>
      </c>
      <c r="F185" s="171" t="s">
        <v>2122</v>
      </c>
      <c r="G185" s="172" t="s">
        <v>281</v>
      </c>
      <c r="H185" s="173">
        <v>1656</v>
      </c>
      <c r="I185" s="174"/>
      <c r="J185" s="175">
        <f t="shared" ref="J185:J193" si="20">ROUND(I185*H185,2)</f>
        <v>0</v>
      </c>
      <c r="K185" s="194"/>
      <c r="L185" s="61"/>
      <c r="M185" s="177"/>
      <c r="N185" s="178" t="s">
        <v>44</v>
      </c>
      <c r="O185" s="19"/>
      <c r="P185" s="179">
        <f t="shared" ref="P185:P193" si="21">O185*H185</f>
        <v>0</v>
      </c>
      <c r="Q185" s="179">
        <v>0</v>
      </c>
      <c r="R185" s="179">
        <f t="shared" ref="R185:R193" si="22">Q185*H185</f>
        <v>0</v>
      </c>
      <c r="S185" s="179">
        <v>0</v>
      </c>
      <c r="T185" s="180">
        <f t="shared" ref="T185:T193" si="23">S185*H185</f>
        <v>0</v>
      </c>
      <c r="U185" s="64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40" t="s">
        <v>233</v>
      </c>
      <c r="AS185" s="19"/>
      <c r="AT185" s="140" t="s">
        <v>166</v>
      </c>
      <c r="AU185" s="140" t="s">
        <v>81</v>
      </c>
      <c r="AV185" s="19"/>
      <c r="AW185" s="19"/>
      <c r="AX185" s="19"/>
      <c r="AY185" s="140" t="s">
        <v>163</v>
      </c>
      <c r="AZ185" s="19"/>
      <c r="BA185" s="19"/>
      <c r="BB185" s="19"/>
      <c r="BC185" s="19"/>
      <c r="BD185" s="19"/>
      <c r="BE185" s="181">
        <f t="shared" ref="BE185:BE193" si="24">IF(N185="základní",J185,0)</f>
        <v>0</v>
      </c>
      <c r="BF185" s="181">
        <f t="shared" ref="BF185:BF193" si="25">IF(N185="snížená",J185,0)</f>
        <v>0</v>
      </c>
      <c r="BG185" s="181">
        <f t="shared" ref="BG185:BG193" si="26">IF(N185="zákl. přenesená",J185,0)</f>
        <v>0</v>
      </c>
      <c r="BH185" s="181">
        <f t="shared" ref="BH185:BH193" si="27">IF(N185="sníž. přenesená",J185,0)</f>
        <v>0</v>
      </c>
      <c r="BI185" s="181">
        <f t="shared" ref="BI185:BI193" si="28">IF(N185="nulová",J185,0)</f>
        <v>0</v>
      </c>
      <c r="BJ185" s="140" t="s">
        <v>81</v>
      </c>
      <c r="BK185" s="181">
        <f t="shared" ref="BK185:BK193" si="29">ROUND(I185*H185,2)</f>
        <v>0</v>
      </c>
      <c r="BL185" s="140" t="s">
        <v>233</v>
      </c>
      <c r="BM185" s="140" t="s">
        <v>1382</v>
      </c>
      <c r="BN185" s="19"/>
      <c r="BO185" s="19"/>
      <c r="BP185" s="19"/>
      <c r="BQ185" s="19"/>
      <c r="BR185" s="21"/>
    </row>
    <row r="186" spans="1:70" ht="16.5" customHeight="1" x14ac:dyDescent="0.3">
      <c r="A186" s="22"/>
      <c r="B186" s="61"/>
      <c r="C186" s="170" t="s">
        <v>327</v>
      </c>
      <c r="D186" s="170" t="s">
        <v>166</v>
      </c>
      <c r="E186" s="171" t="s">
        <v>2123</v>
      </c>
      <c r="F186" s="171" t="s">
        <v>2124</v>
      </c>
      <c r="G186" s="172" t="s">
        <v>281</v>
      </c>
      <c r="H186" s="173">
        <v>1812</v>
      </c>
      <c r="I186" s="174"/>
      <c r="J186" s="175">
        <f t="shared" si="20"/>
        <v>0</v>
      </c>
      <c r="K186" s="194"/>
      <c r="L186" s="61"/>
      <c r="M186" s="177"/>
      <c r="N186" s="178" t="s">
        <v>44</v>
      </c>
      <c r="O186" s="19"/>
      <c r="P186" s="179">
        <f t="shared" si="21"/>
        <v>0</v>
      </c>
      <c r="Q186" s="179">
        <v>0</v>
      </c>
      <c r="R186" s="179">
        <f t="shared" si="22"/>
        <v>0</v>
      </c>
      <c r="S186" s="179">
        <v>0</v>
      </c>
      <c r="T186" s="180">
        <f t="shared" si="23"/>
        <v>0</v>
      </c>
      <c r="U186" s="64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40" t="s">
        <v>233</v>
      </c>
      <c r="AS186" s="19"/>
      <c r="AT186" s="140" t="s">
        <v>166</v>
      </c>
      <c r="AU186" s="140" t="s">
        <v>81</v>
      </c>
      <c r="AV186" s="19"/>
      <c r="AW186" s="19"/>
      <c r="AX186" s="19"/>
      <c r="AY186" s="140" t="s">
        <v>163</v>
      </c>
      <c r="AZ186" s="19"/>
      <c r="BA186" s="19"/>
      <c r="BB186" s="19"/>
      <c r="BC186" s="19"/>
      <c r="BD186" s="19"/>
      <c r="BE186" s="181">
        <f t="shared" si="24"/>
        <v>0</v>
      </c>
      <c r="BF186" s="181">
        <f t="shared" si="25"/>
        <v>0</v>
      </c>
      <c r="BG186" s="181">
        <f t="shared" si="26"/>
        <v>0</v>
      </c>
      <c r="BH186" s="181">
        <f t="shared" si="27"/>
        <v>0</v>
      </c>
      <c r="BI186" s="181">
        <f t="shared" si="28"/>
        <v>0</v>
      </c>
      <c r="BJ186" s="140" t="s">
        <v>81</v>
      </c>
      <c r="BK186" s="181">
        <f t="shared" si="29"/>
        <v>0</v>
      </c>
      <c r="BL186" s="140" t="s">
        <v>233</v>
      </c>
      <c r="BM186" s="140" t="s">
        <v>1391</v>
      </c>
      <c r="BN186" s="19"/>
      <c r="BO186" s="19"/>
      <c r="BP186" s="19"/>
      <c r="BQ186" s="19"/>
      <c r="BR186" s="21"/>
    </row>
    <row r="187" spans="1:70" ht="16.5" customHeight="1" x14ac:dyDescent="0.3">
      <c r="A187" s="22"/>
      <c r="B187" s="61"/>
      <c r="C187" s="170" t="s">
        <v>382</v>
      </c>
      <c r="D187" s="170" t="s">
        <v>166</v>
      </c>
      <c r="E187" s="171" t="s">
        <v>2125</v>
      </c>
      <c r="F187" s="171" t="s">
        <v>2126</v>
      </c>
      <c r="G187" s="172" t="s">
        <v>281</v>
      </c>
      <c r="H187" s="173">
        <v>12</v>
      </c>
      <c r="I187" s="174"/>
      <c r="J187" s="175">
        <f t="shared" si="20"/>
        <v>0</v>
      </c>
      <c r="K187" s="194"/>
      <c r="L187" s="61"/>
      <c r="M187" s="177"/>
      <c r="N187" s="178" t="s">
        <v>44</v>
      </c>
      <c r="O187" s="19"/>
      <c r="P187" s="179">
        <f t="shared" si="21"/>
        <v>0</v>
      </c>
      <c r="Q187" s="179">
        <v>0</v>
      </c>
      <c r="R187" s="179">
        <f t="shared" si="22"/>
        <v>0</v>
      </c>
      <c r="S187" s="179">
        <v>0</v>
      </c>
      <c r="T187" s="180">
        <f t="shared" si="23"/>
        <v>0</v>
      </c>
      <c r="U187" s="64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40" t="s">
        <v>233</v>
      </c>
      <c r="AS187" s="19"/>
      <c r="AT187" s="140" t="s">
        <v>166</v>
      </c>
      <c r="AU187" s="140" t="s">
        <v>81</v>
      </c>
      <c r="AV187" s="19"/>
      <c r="AW187" s="19"/>
      <c r="AX187" s="19"/>
      <c r="AY187" s="140" t="s">
        <v>163</v>
      </c>
      <c r="AZ187" s="19"/>
      <c r="BA187" s="19"/>
      <c r="BB187" s="19"/>
      <c r="BC187" s="19"/>
      <c r="BD187" s="19"/>
      <c r="BE187" s="181">
        <f t="shared" si="24"/>
        <v>0</v>
      </c>
      <c r="BF187" s="181">
        <f t="shared" si="25"/>
        <v>0</v>
      </c>
      <c r="BG187" s="181">
        <f t="shared" si="26"/>
        <v>0</v>
      </c>
      <c r="BH187" s="181">
        <f t="shared" si="27"/>
        <v>0</v>
      </c>
      <c r="BI187" s="181">
        <f t="shared" si="28"/>
        <v>0</v>
      </c>
      <c r="BJ187" s="140" t="s">
        <v>81</v>
      </c>
      <c r="BK187" s="181">
        <f t="shared" si="29"/>
        <v>0</v>
      </c>
      <c r="BL187" s="140" t="s">
        <v>233</v>
      </c>
      <c r="BM187" s="140" t="s">
        <v>1398</v>
      </c>
      <c r="BN187" s="19"/>
      <c r="BO187" s="19"/>
      <c r="BP187" s="19"/>
      <c r="BQ187" s="19"/>
      <c r="BR187" s="21"/>
    </row>
    <row r="188" spans="1:70" ht="16.5" customHeight="1" x14ac:dyDescent="0.3">
      <c r="A188" s="22"/>
      <c r="B188" s="61"/>
      <c r="C188" s="170" t="s">
        <v>385</v>
      </c>
      <c r="D188" s="170" t="s">
        <v>166</v>
      </c>
      <c r="E188" s="171" t="s">
        <v>2127</v>
      </c>
      <c r="F188" s="171" t="s">
        <v>2128</v>
      </c>
      <c r="G188" s="172" t="s">
        <v>281</v>
      </c>
      <c r="H188" s="173">
        <v>6</v>
      </c>
      <c r="I188" s="174"/>
      <c r="J188" s="175">
        <f t="shared" si="20"/>
        <v>0</v>
      </c>
      <c r="K188" s="194"/>
      <c r="L188" s="61"/>
      <c r="M188" s="177"/>
      <c r="N188" s="178" t="s">
        <v>44</v>
      </c>
      <c r="O188" s="19"/>
      <c r="P188" s="179">
        <f t="shared" si="21"/>
        <v>0</v>
      </c>
      <c r="Q188" s="179">
        <v>0</v>
      </c>
      <c r="R188" s="179">
        <f t="shared" si="22"/>
        <v>0</v>
      </c>
      <c r="S188" s="179">
        <v>0</v>
      </c>
      <c r="T188" s="180">
        <f t="shared" si="23"/>
        <v>0</v>
      </c>
      <c r="U188" s="64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40" t="s">
        <v>233</v>
      </c>
      <c r="AS188" s="19"/>
      <c r="AT188" s="140" t="s">
        <v>166</v>
      </c>
      <c r="AU188" s="140" t="s">
        <v>81</v>
      </c>
      <c r="AV188" s="19"/>
      <c r="AW188" s="19"/>
      <c r="AX188" s="19"/>
      <c r="AY188" s="140" t="s">
        <v>163</v>
      </c>
      <c r="AZ188" s="19"/>
      <c r="BA188" s="19"/>
      <c r="BB188" s="19"/>
      <c r="BC188" s="19"/>
      <c r="BD188" s="19"/>
      <c r="BE188" s="181">
        <f t="shared" si="24"/>
        <v>0</v>
      </c>
      <c r="BF188" s="181">
        <f t="shared" si="25"/>
        <v>0</v>
      </c>
      <c r="BG188" s="181">
        <f t="shared" si="26"/>
        <v>0</v>
      </c>
      <c r="BH188" s="181">
        <f t="shared" si="27"/>
        <v>0</v>
      </c>
      <c r="BI188" s="181">
        <f t="shared" si="28"/>
        <v>0</v>
      </c>
      <c r="BJ188" s="140" t="s">
        <v>81</v>
      </c>
      <c r="BK188" s="181">
        <f t="shared" si="29"/>
        <v>0</v>
      </c>
      <c r="BL188" s="140" t="s">
        <v>233</v>
      </c>
      <c r="BM188" s="140" t="s">
        <v>1406</v>
      </c>
      <c r="BN188" s="19"/>
      <c r="BO188" s="19"/>
      <c r="BP188" s="19"/>
      <c r="BQ188" s="19"/>
      <c r="BR188" s="21"/>
    </row>
    <row r="189" spans="1:70" ht="16.5" customHeight="1" x14ac:dyDescent="0.3">
      <c r="A189" s="22"/>
      <c r="B189" s="61"/>
      <c r="C189" s="170" t="s">
        <v>388</v>
      </c>
      <c r="D189" s="170" t="s">
        <v>166</v>
      </c>
      <c r="E189" s="171" t="s">
        <v>2129</v>
      </c>
      <c r="F189" s="171" t="s">
        <v>2130</v>
      </c>
      <c r="G189" s="172" t="s">
        <v>281</v>
      </c>
      <c r="H189" s="173">
        <v>9</v>
      </c>
      <c r="I189" s="174"/>
      <c r="J189" s="175">
        <f t="shared" si="20"/>
        <v>0</v>
      </c>
      <c r="K189" s="194"/>
      <c r="L189" s="61"/>
      <c r="M189" s="177"/>
      <c r="N189" s="178" t="s">
        <v>44</v>
      </c>
      <c r="O189" s="19"/>
      <c r="P189" s="179">
        <f t="shared" si="21"/>
        <v>0</v>
      </c>
      <c r="Q189" s="179">
        <v>0</v>
      </c>
      <c r="R189" s="179">
        <f t="shared" si="22"/>
        <v>0</v>
      </c>
      <c r="S189" s="179">
        <v>0</v>
      </c>
      <c r="T189" s="180">
        <f t="shared" si="23"/>
        <v>0</v>
      </c>
      <c r="U189" s="64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40" t="s">
        <v>233</v>
      </c>
      <c r="AS189" s="19"/>
      <c r="AT189" s="140" t="s">
        <v>166</v>
      </c>
      <c r="AU189" s="140" t="s">
        <v>81</v>
      </c>
      <c r="AV189" s="19"/>
      <c r="AW189" s="19"/>
      <c r="AX189" s="19"/>
      <c r="AY189" s="140" t="s">
        <v>163</v>
      </c>
      <c r="AZ189" s="19"/>
      <c r="BA189" s="19"/>
      <c r="BB189" s="19"/>
      <c r="BC189" s="19"/>
      <c r="BD189" s="19"/>
      <c r="BE189" s="181">
        <f t="shared" si="24"/>
        <v>0</v>
      </c>
      <c r="BF189" s="181">
        <f t="shared" si="25"/>
        <v>0</v>
      </c>
      <c r="BG189" s="181">
        <f t="shared" si="26"/>
        <v>0</v>
      </c>
      <c r="BH189" s="181">
        <f t="shared" si="27"/>
        <v>0</v>
      </c>
      <c r="BI189" s="181">
        <f t="shared" si="28"/>
        <v>0</v>
      </c>
      <c r="BJ189" s="140" t="s">
        <v>81</v>
      </c>
      <c r="BK189" s="181">
        <f t="shared" si="29"/>
        <v>0</v>
      </c>
      <c r="BL189" s="140" t="s">
        <v>233</v>
      </c>
      <c r="BM189" s="140" t="s">
        <v>1414</v>
      </c>
      <c r="BN189" s="19"/>
      <c r="BO189" s="19"/>
      <c r="BP189" s="19"/>
      <c r="BQ189" s="19"/>
      <c r="BR189" s="21"/>
    </row>
    <row r="190" spans="1:70" ht="16.5" customHeight="1" x14ac:dyDescent="0.3">
      <c r="A190" s="22"/>
      <c r="B190" s="61"/>
      <c r="C190" s="170" t="s">
        <v>421</v>
      </c>
      <c r="D190" s="170" t="s">
        <v>166</v>
      </c>
      <c r="E190" s="171" t="s">
        <v>2131</v>
      </c>
      <c r="F190" s="171" t="s">
        <v>2132</v>
      </c>
      <c r="G190" s="172" t="s">
        <v>281</v>
      </c>
      <c r="H190" s="173">
        <v>146</v>
      </c>
      <c r="I190" s="174"/>
      <c r="J190" s="175">
        <f t="shared" si="20"/>
        <v>0</v>
      </c>
      <c r="K190" s="194"/>
      <c r="L190" s="61"/>
      <c r="M190" s="177"/>
      <c r="N190" s="178" t="s">
        <v>44</v>
      </c>
      <c r="O190" s="19"/>
      <c r="P190" s="179">
        <f t="shared" si="21"/>
        <v>0</v>
      </c>
      <c r="Q190" s="179">
        <v>0</v>
      </c>
      <c r="R190" s="179">
        <f t="shared" si="22"/>
        <v>0</v>
      </c>
      <c r="S190" s="179">
        <v>0</v>
      </c>
      <c r="T190" s="180">
        <f t="shared" si="23"/>
        <v>0</v>
      </c>
      <c r="U190" s="64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40" t="s">
        <v>233</v>
      </c>
      <c r="AS190" s="19"/>
      <c r="AT190" s="140" t="s">
        <v>166</v>
      </c>
      <c r="AU190" s="140" t="s">
        <v>81</v>
      </c>
      <c r="AV190" s="19"/>
      <c r="AW190" s="19"/>
      <c r="AX190" s="19"/>
      <c r="AY190" s="140" t="s">
        <v>163</v>
      </c>
      <c r="AZ190" s="19"/>
      <c r="BA190" s="19"/>
      <c r="BB190" s="19"/>
      <c r="BC190" s="19"/>
      <c r="BD190" s="19"/>
      <c r="BE190" s="181">
        <f t="shared" si="24"/>
        <v>0</v>
      </c>
      <c r="BF190" s="181">
        <f t="shared" si="25"/>
        <v>0</v>
      </c>
      <c r="BG190" s="181">
        <f t="shared" si="26"/>
        <v>0</v>
      </c>
      <c r="BH190" s="181">
        <f t="shared" si="27"/>
        <v>0</v>
      </c>
      <c r="BI190" s="181">
        <f t="shared" si="28"/>
        <v>0</v>
      </c>
      <c r="BJ190" s="140" t="s">
        <v>81</v>
      </c>
      <c r="BK190" s="181">
        <f t="shared" si="29"/>
        <v>0</v>
      </c>
      <c r="BL190" s="140" t="s">
        <v>233</v>
      </c>
      <c r="BM190" s="140" t="s">
        <v>1421</v>
      </c>
      <c r="BN190" s="19"/>
      <c r="BO190" s="19"/>
      <c r="BP190" s="19"/>
      <c r="BQ190" s="19"/>
      <c r="BR190" s="21"/>
    </row>
    <row r="191" spans="1:70" ht="16.5" customHeight="1" x14ac:dyDescent="0.3">
      <c r="A191" s="22"/>
      <c r="B191" s="61"/>
      <c r="C191" s="170" t="s">
        <v>523</v>
      </c>
      <c r="D191" s="170" t="s">
        <v>166</v>
      </c>
      <c r="E191" s="171" t="s">
        <v>2133</v>
      </c>
      <c r="F191" s="171" t="s">
        <v>2134</v>
      </c>
      <c r="G191" s="172" t="s">
        <v>281</v>
      </c>
      <c r="H191" s="173">
        <v>123</v>
      </c>
      <c r="I191" s="174"/>
      <c r="J191" s="175">
        <f t="shared" si="20"/>
        <v>0</v>
      </c>
      <c r="K191" s="194"/>
      <c r="L191" s="61"/>
      <c r="M191" s="177"/>
      <c r="N191" s="178" t="s">
        <v>44</v>
      </c>
      <c r="O191" s="19"/>
      <c r="P191" s="179">
        <f t="shared" si="21"/>
        <v>0</v>
      </c>
      <c r="Q191" s="179">
        <v>0</v>
      </c>
      <c r="R191" s="179">
        <f t="shared" si="22"/>
        <v>0</v>
      </c>
      <c r="S191" s="179">
        <v>0</v>
      </c>
      <c r="T191" s="180">
        <f t="shared" si="23"/>
        <v>0</v>
      </c>
      <c r="U191" s="64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40" t="s">
        <v>233</v>
      </c>
      <c r="AS191" s="19"/>
      <c r="AT191" s="140" t="s">
        <v>166</v>
      </c>
      <c r="AU191" s="140" t="s">
        <v>81</v>
      </c>
      <c r="AV191" s="19"/>
      <c r="AW191" s="19"/>
      <c r="AX191" s="19"/>
      <c r="AY191" s="140" t="s">
        <v>163</v>
      </c>
      <c r="AZ191" s="19"/>
      <c r="BA191" s="19"/>
      <c r="BB191" s="19"/>
      <c r="BC191" s="19"/>
      <c r="BD191" s="19"/>
      <c r="BE191" s="181">
        <f t="shared" si="24"/>
        <v>0</v>
      </c>
      <c r="BF191" s="181">
        <f t="shared" si="25"/>
        <v>0</v>
      </c>
      <c r="BG191" s="181">
        <f t="shared" si="26"/>
        <v>0</v>
      </c>
      <c r="BH191" s="181">
        <f t="shared" si="27"/>
        <v>0</v>
      </c>
      <c r="BI191" s="181">
        <f t="shared" si="28"/>
        <v>0</v>
      </c>
      <c r="BJ191" s="140" t="s">
        <v>81</v>
      </c>
      <c r="BK191" s="181">
        <f t="shared" si="29"/>
        <v>0</v>
      </c>
      <c r="BL191" s="140" t="s">
        <v>233</v>
      </c>
      <c r="BM191" s="140" t="s">
        <v>1429</v>
      </c>
      <c r="BN191" s="19"/>
      <c r="BO191" s="19"/>
      <c r="BP191" s="19"/>
      <c r="BQ191" s="19"/>
      <c r="BR191" s="21"/>
    </row>
    <row r="192" spans="1:70" ht="16.5" customHeight="1" x14ac:dyDescent="0.3">
      <c r="A192" s="22"/>
      <c r="B192" s="61"/>
      <c r="C192" s="170" t="s">
        <v>524</v>
      </c>
      <c r="D192" s="170" t="s">
        <v>166</v>
      </c>
      <c r="E192" s="171" t="s">
        <v>2135</v>
      </c>
      <c r="F192" s="171" t="s">
        <v>2136</v>
      </c>
      <c r="G192" s="172" t="s">
        <v>281</v>
      </c>
      <c r="H192" s="173">
        <v>120</v>
      </c>
      <c r="I192" s="174"/>
      <c r="J192" s="175">
        <f t="shared" si="20"/>
        <v>0</v>
      </c>
      <c r="K192" s="194"/>
      <c r="L192" s="61"/>
      <c r="M192" s="177"/>
      <c r="N192" s="178" t="s">
        <v>44</v>
      </c>
      <c r="O192" s="19"/>
      <c r="P192" s="179">
        <f t="shared" si="21"/>
        <v>0</v>
      </c>
      <c r="Q192" s="179">
        <v>0</v>
      </c>
      <c r="R192" s="179">
        <f t="shared" si="22"/>
        <v>0</v>
      </c>
      <c r="S192" s="179">
        <v>0</v>
      </c>
      <c r="T192" s="180">
        <f t="shared" si="23"/>
        <v>0</v>
      </c>
      <c r="U192" s="64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40" t="s">
        <v>233</v>
      </c>
      <c r="AS192" s="19"/>
      <c r="AT192" s="140" t="s">
        <v>166</v>
      </c>
      <c r="AU192" s="140" t="s">
        <v>81</v>
      </c>
      <c r="AV192" s="19"/>
      <c r="AW192" s="19"/>
      <c r="AX192" s="19"/>
      <c r="AY192" s="140" t="s">
        <v>163</v>
      </c>
      <c r="AZ192" s="19"/>
      <c r="BA192" s="19"/>
      <c r="BB192" s="19"/>
      <c r="BC192" s="19"/>
      <c r="BD192" s="19"/>
      <c r="BE192" s="181">
        <f t="shared" si="24"/>
        <v>0</v>
      </c>
      <c r="BF192" s="181">
        <f t="shared" si="25"/>
        <v>0</v>
      </c>
      <c r="BG192" s="181">
        <f t="shared" si="26"/>
        <v>0</v>
      </c>
      <c r="BH192" s="181">
        <f t="shared" si="27"/>
        <v>0</v>
      </c>
      <c r="BI192" s="181">
        <f t="shared" si="28"/>
        <v>0</v>
      </c>
      <c r="BJ192" s="140" t="s">
        <v>81</v>
      </c>
      <c r="BK192" s="181">
        <f t="shared" si="29"/>
        <v>0</v>
      </c>
      <c r="BL192" s="140" t="s">
        <v>233</v>
      </c>
      <c r="BM192" s="140" t="s">
        <v>1437</v>
      </c>
      <c r="BN192" s="19"/>
      <c r="BO192" s="19"/>
      <c r="BP192" s="19"/>
      <c r="BQ192" s="19"/>
      <c r="BR192" s="21"/>
    </row>
    <row r="193" spans="1:70" ht="16.5" customHeight="1" x14ac:dyDescent="0.3">
      <c r="A193" s="22"/>
      <c r="B193" s="61"/>
      <c r="C193" s="170" t="s">
        <v>525</v>
      </c>
      <c r="D193" s="170" t="s">
        <v>166</v>
      </c>
      <c r="E193" s="171" t="s">
        <v>2137</v>
      </c>
      <c r="F193" s="171" t="s">
        <v>2138</v>
      </c>
      <c r="G193" s="172" t="s">
        <v>281</v>
      </c>
      <c r="H193" s="173">
        <v>25</v>
      </c>
      <c r="I193" s="174"/>
      <c r="J193" s="175">
        <f t="shared" si="20"/>
        <v>0</v>
      </c>
      <c r="K193" s="194"/>
      <c r="L193" s="61"/>
      <c r="M193" s="177"/>
      <c r="N193" s="178" t="s">
        <v>44</v>
      </c>
      <c r="O193" s="19"/>
      <c r="P193" s="179">
        <f t="shared" si="21"/>
        <v>0</v>
      </c>
      <c r="Q193" s="179">
        <v>0</v>
      </c>
      <c r="R193" s="179">
        <f t="shared" si="22"/>
        <v>0</v>
      </c>
      <c r="S193" s="179">
        <v>0</v>
      </c>
      <c r="T193" s="180">
        <f t="shared" si="23"/>
        <v>0</v>
      </c>
      <c r="U193" s="64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40" t="s">
        <v>233</v>
      </c>
      <c r="AS193" s="19"/>
      <c r="AT193" s="140" t="s">
        <v>166</v>
      </c>
      <c r="AU193" s="140" t="s">
        <v>81</v>
      </c>
      <c r="AV193" s="19"/>
      <c r="AW193" s="19"/>
      <c r="AX193" s="19"/>
      <c r="AY193" s="140" t="s">
        <v>163</v>
      </c>
      <c r="AZ193" s="19"/>
      <c r="BA193" s="19"/>
      <c r="BB193" s="19"/>
      <c r="BC193" s="19"/>
      <c r="BD193" s="19"/>
      <c r="BE193" s="181">
        <f t="shared" si="24"/>
        <v>0</v>
      </c>
      <c r="BF193" s="181">
        <f t="shared" si="25"/>
        <v>0</v>
      </c>
      <c r="BG193" s="181">
        <f t="shared" si="26"/>
        <v>0</v>
      </c>
      <c r="BH193" s="181">
        <f t="shared" si="27"/>
        <v>0</v>
      </c>
      <c r="BI193" s="181">
        <f t="shared" si="28"/>
        <v>0</v>
      </c>
      <c r="BJ193" s="140" t="s">
        <v>81</v>
      </c>
      <c r="BK193" s="181">
        <f t="shared" si="29"/>
        <v>0</v>
      </c>
      <c r="BL193" s="140" t="s">
        <v>233</v>
      </c>
      <c r="BM193" s="140" t="s">
        <v>1806</v>
      </c>
      <c r="BN193" s="19"/>
      <c r="BO193" s="19"/>
      <c r="BP193" s="19"/>
      <c r="BQ193" s="19"/>
      <c r="BR193" s="21"/>
    </row>
    <row r="194" spans="1:70" ht="37.35" customHeight="1" x14ac:dyDescent="0.35">
      <c r="A194" s="22"/>
      <c r="B194" s="26"/>
      <c r="C194" s="144"/>
      <c r="D194" s="182" t="s">
        <v>72</v>
      </c>
      <c r="E194" s="219" t="s">
        <v>1738</v>
      </c>
      <c r="F194" s="219" t="s">
        <v>2139</v>
      </c>
      <c r="G194" s="144"/>
      <c r="H194" s="144"/>
      <c r="I194" s="145"/>
      <c r="J194" s="242">
        <f>BK194</f>
        <v>0</v>
      </c>
      <c r="K194" s="184"/>
      <c r="L194" s="61"/>
      <c r="M194" s="185"/>
      <c r="N194" s="19"/>
      <c r="O194" s="19"/>
      <c r="P194" s="162">
        <f>SUM(P195:P197)</f>
        <v>0</v>
      </c>
      <c r="Q194" s="19"/>
      <c r="R194" s="162">
        <f>SUM(R195:R197)</f>
        <v>0</v>
      </c>
      <c r="S194" s="19"/>
      <c r="T194" s="163">
        <f>SUM(T195:T197)</f>
        <v>0</v>
      </c>
      <c r="U194" s="64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59" t="s">
        <v>83</v>
      </c>
      <c r="AS194" s="19"/>
      <c r="AT194" s="164" t="s">
        <v>72</v>
      </c>
      <c r="AU194" s="164" t="s">
        <v>73</v>
      </c>
      <c r="AV194" s="19"/>
      <c r="AW194" s="19"/>
      <c r="AX194" s="19"/>
      <c r="AY194" s="159" t="s">
        <v>163</v>
      </c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65">
        <f>SUM(BK195:BK197)</f>
        <v>0</v>
      </c>
      <c r="BL194" s="19"/>
      <c r="BM194" s="19"/>
      <c r="BN194" s="19"/>
      <c r="BO194" s="19"/>
      <c r="BP194" s="19"/>
      <c r="BQ194" s="19"/>
      <c r="BR194" s="21"/>
    </row>
    <row r="195" spans="1:70" ht="16.5" customHeight="1" x14ac:dyDescent="0.3">
      <c r="A195" s="22"/>
      <c r="B195" s="61"/>
      <c r="C195" s="170" t="s">
        <v>526</v>
      </c>
      <c r="D195" s="170" t="s">
        <v>166</v>
      </c>
      <c r="E195" s="171" t="s">
        <v>2140</v>
      </c>
      <c r="F195" s="171" t="s">
        <v>2141</v>
      </c>
      <c r="G195" s="172" t="s">
        <v>281</v>
      </c>
      <c r="H195" s="173">
        <v>120</v>
      </c>
      <c r="I195" s="174"/>
      <c r="J195" s="175">
        <f>ROUND(I195*H195,2)</f>
        <v>0</v>
      </c>
      <c r="K195" s="194"/>
      <c r="L195" s="61"/>
      <c r="M195" s="177"/>
      <c r="N195" s="178" t="s">
        <v>44</v>
      </c>
      <c r="O195" s="19"/>
      <c r="P195" s="179">
        <f>O195*H195</f>
        <v>0</v>
      </c>
      <c r="Q195" s="179">
        <v>0</v>
      </c>
      <c r="R195" s="179">
        <f>Q195*H195</f>
        <v>0</v>
      </c>
      <c r="S195" s="179">
        <v>0</v>
      </c>
      <c r="T195" s="180">
        <f>S195*H195</f>
        <v>0</v>
      </c>
      <c r="U195" s="64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40" t="s">
        <v>233</v>
      </c>
      <c r="AS195" s="19"/>
      <c r="AT195" s="140" t="s">
        <v>166</v>
      </c>
      <c r="AU195" s="140" t="s">
        <v>81</v>
      </c>
      <c r="AV195" s="19"/>
      <c r="AW195" s="19"/>
      <c r="AX195" s="19"/>
      <c r="AY195" s="140" t="s">
        <v>163</v>
      </c>
      <c r="AZ195" s="19"/>
      <c r="BA195" s="19"/>
      <c r="BB195" s="19"/>
      <c r="BC195" s="19"/>
      <c r="BD195" s="19"/>
      <c r="BE195" s="181">
        <f>IF(N195="základní",J195,0)</f>
        <v>0</v>
      </c>
      <c r="BF195" s="181">
        <f>IF(N195="snížená",J195,0)</f>
        <v>0</v>
      </c>
      <c r="BG195" s="181">
        <f>IF(N195="zákl. přenesená",J195,0)</f>
        <v>0</v>
      </c>
      <c r="BH195" s="181">
        <f>IF(N195="sníž. přenesená",J195,0)</f>
        <v>0</v>
      </c>
      <c r="BI195" s="181">
        <f>IF(N195="nulová",J195,0)</f>
        <v>0</v>
      </c>
      <c r="BJ195" s="140" t="s">
        <v>81</v>
      </c>
      <c r="BK195" s="181">
        <f>ROUND(I195*H195,2)</f>
        <v>0</v>
      </c>
      <c r="BL195" s="140" t="s">
        <v>233</v>
      </c>
      <c r="BM195" s="140" t="s">
        <v>1809</v>
      </c>
      <c r="BN195" s="19"/>
      <c r="BO195" s="19"/>
      <c r="BP195" s="19"/>
      <c r="BQ195" s="19"/>
      <c r="BR195" s="21"/>
    </row>
    <row r="196" spans="1:70" ht="16.5" customHeight="1" x14ac:dyDescent="0.3">
      <c r="A196" s="22"/>
      <c r="B196" s="61"/>
      <c r="C196" s="170" t="s">
        <v>857</v>
      </c>
      <c r="D196" s="170" t="s">
        <v>166</v>
      </c>
      <c r="E196" s="171" t="s">
        <v>2142</v>
      </c>
      <c r="F196" s="171" t="s">
        <v>2143</v>
      </c>
      <c r="G196" s="172" t="s">
        <v>1104</v>
      </c>
      <c r="H196" s="173">
        <v>1</v>
      </c>
      <c r="I196" s="174"/>
      <c r="J196" s="175">
        <f>ROUND(I196*H196,2)</f>
        <v>0</v>
      </c>
      <c r="K196" s="194"/>
      <c r="L196" s="61"/>
      <c r="M196" s="177"/>
      <c r="N196" s="178" t="s">
        <v>44</v>
      </c>
      <c r="O196" s="19"/>
      <c r="P196" s="179">
        <f>O196*H196</f>
        <v>0</v>
      </c>
      <c r="Q196" s="179">
        <v>0</v>
      </c>
      <c r="R196" s="179">
        <f>Q196*H196</f>
        <v>0</v>
      </c>
      <c r="S196" s="179">
        <v>0</v>
      </c>
      <c r="T196" s="180">
        <f>S196*H196</f>
        <v>0</v>
      </c>
      <c r="U196" s="64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40" t="s">
        <v>233</v>
      </c>
      <c r="AS196" s="19"/>
      <c r="AT196" s="140" t="s">
        <v>166</v>
      </c>
      <c r="AU196" s="140" t="s">
        <v>81</v>
      </c>
      <c r="AV196" s="19"/>
      <c r="AW196" s="19"/>
      <c r="AX196" s="19"/>
      <c r="AY196" s="140" t="s">
        <v>163</v>
      </c>
      <c r="AZ196" s="19"/>
      <c r="BA196" s="19"/>
      <c r="BB196" s="19"/>
      <c r="BC196" s="19"/>
      <c r="BD196" s="19"/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140" t="s">
        <v>81</v>
      </c>
      <c r="BK196" s="181">
        <f>ROUND(I196*H196,2)</f>
        <v>0</v>
      </c>
      <c r="BL196" s="140" t="s">
        <v>233</v>
      </c>
      <c r="BM196" s="140" t="s">
        <v>1814</v>
      </c>
      <c r="BN196" s="19"/>
      <c r="BO196" s="19"/>
      <c r="BP196" s="19"/>
      <c r="BQ196" s="19"/>
      <c r="BR196" s="21"/>
    </row>
    <row r="197" spans="1:70" ht="16.5" customHeight="1" x14ac:dyDescent="0.3">
      <c r="A197" s="22"/>
      <c r="B197" s="61"/>
      <c r="C197" s="170" t="s">
        <v>859</v>
      </c>
      <c r="D197" s="170" t="s">
        <v>166</v>
      </c>
      <c r="E197" s="171" t="s">
        <v>2144</v>
      </c>
      <c r="F197" s="171" t="s">
        <v>2145</v>
      </c>
      <c r="G197" s="172" t="s">
        <v>1104</v>
      </c>
      <c r="H197" s="173">
        <v>1</v>
      </c>
      <c r="I197" s="174"/>
      <c r="J197" s="175">
        <f>ROUND(I197*H197,2)</f>
        <v>0</v>
      </c>
      <c r="K197" s="194"/>
      <c r="L197" s="61"/>
      <c r="M197" s="177"/>
      <c r="N197" s="178" t="s">
        <v>44</v>
      </c>
      <c r="O197" s="19"/>
      <c r="P197" s="179">
        <f>O197*H197</f>
        <v>0</v>
      </c>
      <c r="Q197" s="179">
        <v>0</v>
      </c>
      <c r="R197" s="179">
        <f>Q197*H197</f>
        <v>0</v>
      </c>
      <c r="S197" s="179">
        <v>0</v>
      </c>
      <c r="T197" s="180">
        <f>S197*H197</f>
        <v>0</v>
      </c>
      <c r="U197" s="64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40" t="s">
        <v>233</v>
      </c>
      <c r="AS197" s="19"/>
      <c r="AT197" s="140" t="s">
        <v>166</v>
      </c>
      <c r="AU197" s="140" t="s">
        <v>81</v>
      </c>
      <c r="AV197" s="19"/>
      <c r="AW197" s="19"/>
      <c r="AX197" s="19"/>
      <c r="AY197" s="140" t="s">
        <v>163</v>
      </c>
      <c r="AZ197" s="19"/>
      <c r="BA197" s="19"/>
      <c r="BB197" s="19"/>
      <c r="BC197" s="19"/>
      <c r="BD197" s="19"/>
      <c r="BE197" s="181">
        <f>IF(N197="základní",J197,0)</f>
        <v>0</v>
      </c>
      <c r="BF197" s="181">
        <f>IF(N197="snížená",J197,0)</f>
        <v>0</v>
      </c>
      <c r="BG197" s="181">
        <f>IF(N197="zákl. přenesená",J197,0)</f>
        <v>0</v>
      </c>
      <c r="BH197" s="181">
        <f>IF(N197="sníž. přenesená",J197,0)</f>
        <v>0</v>
      </c>
      <c r="BI197" s="181">
        <f>IF(N197="nulová",J197,0)</f>
        <v>0</v>
      </c>
      <c r="BJ197" s="140" t="s">
        <v>81</v>
      </c>
      <c r="BK197" s="181">
        <f>ROUND(I197*H197,2)</f>
        <v>0</v>
      </c>
      <c r="BL197" s="140" t="s">
        <v>233</v>
      </c>
      <c r="BM197" s="140" t="s">
        <v>1815</v>
      </c>
      <c r="BN197" s="19"/>
      <c r="BO197" s="19"/>
      <c r="BP197" s="19"/>
      <c r="BQ197" s="19"/>
      <c r="BR197" s="21"/>
    </row>
    <row r="198" spans="1:70" ht="37.35" customHeight="1" x14ac:dyDescent="0.35">
      <c r="A198" s="22"/>
      <c r="B198" s="26"/>
      <c r="C198" s="144"/>
      <c r="D198" s="182" t="s">
        <v>72</v>
      </c>
      <c r="E198" s="219" t="s">
        <v>1740</v>
      </c>
      <c r="F198" s="219" t="s">
        <v>2146</v>
      </c>
      <c r="G198" s="144"/>
      <c r="H198" s="144"/>
      <c r="I198" s="145"/>
      <c r="J198" s="242">
        <f>BK198</f>
        <v>0</v>
      </c>
      <c r="K198" s="184"/>
      <c r="L198" s="61"/>
      <c r="M198" s="185"/>
      <c r="N198" s="19"/>
      <c r="O198" s="19"/>
      <c r="P198" s="162">
        <f>SUM(P199:P200)</f>
        <v>0</v>
      </c>
      <c r="Q198" s="19"/>
      <c r="R198" s="162">
        <f>SUM(R199:R200)</f>
        <v>0</v>
      </c>
      <c r="S198" s="19"/>
      <c r="T198" s="163">
        <f>SUM(T199:T200)</f>
        <v>0</v>
      </c>
      <c r="U198" s="64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59" t="s">
        <v>83</v>
      </c>
      <c r="AS198" s="19"/>
      <c r="AT198" s="164" t="s">
        <v>72</v>
      </c>
      <c r="AU198" s="164" t="s">
        <v>73</v>
      </c>
      <c r="AV198" s="19"/>
      <c r="AW198" s="19"/>
      <c r="AX198" s="19"/>
      <c r="AY198" s="159" t="s">
        <v>163</v>
      </c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65">
        <f>SUM(BK199:BK200)</f>
        <v>0</v>
      </c>
      <c r="BL198" s="19"/>
      <c r="BM198" s="19"/>
      <c r="BN198" s="19"/>
      <c r="BO198" s="19"/>
      <c r="BP198" s="19"/>
      <c r="BQ198" s="19"/>
      <c r="BR198" s="21"/>
    </row>
    <row r="199" spans="1:70" ht="25.5" customHeight="1" x14ac:dyDescent="0.3">
      <c r="A199" s="22"/>
      <c r="B199" s="61"/>
      <c r="C199" s="170" t="s">
        <v>863</v>
      </c>
      <c r="D199" s="170" t="s">
        <v>166</v>
      </c>
      <c r="E199" s="171" t="s">
        <v>2147</v>
      </c>
      <c r="F199" s="171" t="s">
        <v>2148</v>
      </c>
      <c r="G199" s="172" t="s">
        <v>1104</v>
      </c>
      <c r="H199" s="173">
        <v>1</v>
      </c>
      <c r="I199" s="341"/>
      <c r="J199" s="175">
        <f>ROUND(I199*H199,2)</f>
        <v>0</v>
      </c>
      <c r="K199" s="194"/>
      <c r="L199" s="61"/>
      <c r="M199" s="177"/>
      <c r="N199" s="178" t="s">
        <v>44</v>
      </c>
      <c r="O199" s="19"/>
      <c r="P199" s="179">
        <f>O199*H199</f>
        <v>0</v>
      </c>
      <c r="Q199" s="179">
        <v>0</v>
      </c>
      <c r="R199" s="179">
        <f>Q199*H199</f>
        <v>0</v>
      </c>
      <c r="S199" s="179">
        <v>0</v>
      </c>
      <c r="T199" s="180">
        <f>S199*H199</f>
        <v>0</v>
      </c>
      <c r="U199" s="64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40" t="s">
        <v>233</v>
      </c>
      <c r="AS199" s="19"/>
      <c r="AT199" s="140" t="s">
        <v>166</v>
      </c>
      <c r="AU199" s="140" t="s">
        <v>81</v>
      </c>
      <c r="AV199" s="19"/>
      <c r="AW199" s="19"/>
      <c r="AX199" s="19"/>
      <c r="AY199" s="140" t="s">
        <v>163</v>
      </c>
      <c r="AZ199" s="19"/>
      <c r="BA199" s="19"/>
      <c r="BB199" s="19"/>
      <c r="BC199" s="19"/>
      <c r="BD199" s="19"/>
      <c r="BE199" s="181">
        <f>IF(N199="základní",J199,0)</f>
        <v>0</v>
      </c>
      <c r="BF199" s="181">
        <f>IF(N199="snížená",J199,0)</f>
        <v>0</v>
      </c>
      <c r="BG199" s="181">
        <f>IF(N199="zákl. přenesená",J199,0)</f>
        <v>0</v>
      </c>
      <c r="BH199" s="181">
        <f>IF(N199="sníž. přenesená",J199,0)</f>
        <v>0</v>
      </c>
      <c r="BI199" s="181">
        <f>IF(N199="nulová",J199,0)</f>
        <v>0</v>
      </c>
      <c r="BJ199" s="140" t="s">
        <v>81</v>
      </c>
      <c r="BK199" s="181">
        <f>ROUND(I199*H199,2)</f>
        <v>0</v>
      </c>
      <c r="BL199" s="140" t="s">
        <v>233</v>
      </c>
      <c r="BM199" s="140" t="s">
        <v>1816</v>
      </c>
      <c r="BN199" s="19"/>
      <c r="BO199" s="19"/>
      <c r="BP199" s="19"/>
      <c r="BQ199" s="19"/>
      <c r="BR199" s="21"/>
    </row>
    <row r="200" spans="1:70" ht="16.5" customHeight="1" x14ac:dyDescent="0.3">
      <c r="A200" s="22"/>
      <c r="B200" s="61"/>
      <c r="C200" s="170" t="s">
        <v>867</v>
      </c>
      <c r="D200" s="170" t="s">
        <v>166</v>
      </c>
      <c r="E200" s="171" t="s">
        <v>2149</v>
      </c>
      <c r="F200" s="171" t="s">
        <v>2150</v>
      </c>
      <c r="G200" s="172" t="s">
        <v>1104</v>
      </c>
      <c r="H200" s="173">
        <v>1</v>
      </c>
      <c r="I200" s="341"/>
      <c r="J200" s="175">
        <f>ROUND(I200*H200,2)</f>
        <v>0</v>
      </c>
      <c r="K200" s="194"/>
      <c r="L200" s="61"/>
      <c r="M200" s="177"/>
      <c r="N200" s="178" t="s">
        <v>44</v>
      </c>
      <c r="O200" s="19"/>
      <c r="P200" s="179">
        <f>O200*H200</f>
        <v>0</v>
      </c>
      <c r="Q200" s="179">
        <v>0</v>
      </c>
      <c r="R200" s="179">
        <f>Q200*H200</f>
        <v>0</v>
      </c>
      <c r="S200" s="179">
        <v>0</v>
      </c>
      <c r="T200" s="180">
        <f>S200*H200</f>
        <v>0</v>
      </c>
      <c r="U200" s="64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40" t="s">
        <v>233</v>
      </c>
      <c r="AS200" s="19"/>
      <c r="AT200" s="140" t="s">
        <v>166</v>
      </c>
      <c r="AU200" s="140" t="s">
        <v>81</v>
      </c>
      <c r="AV200" s="19"/>
      <c r="AW200" s="19"/>
      <c r="AX200" s="19"/>
      <c r="AY200" s="140" t="s">
        <v>163</v>
      </c>
      <c r="AZ200" s="19"/>
      <c r="BA200" s="19"/>
      <c r="BB200" s="19"/>
      <c r="BC200" s="19"/>
      <c r="BD200" s="19"/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40" t="s">
        <v>81</v>
      </c>
      <c r="BK200" s="181">
        <f>ROUND(I200*H200,2)</f>
        <v>0</v>
      </c>
      <c r="BL200" s="140" t="s">
        <v>233</v>
      </c>
      <c r="BM200" s="140" t="s">
        <v>1817</v>
      </c>
      <c r="BN200" s="19"/>
      <c r="BO200" s="19"/>
      <c r="BP200" s="19"/>
      <c r="BQ200" s="19"/>
      <c r="BR200" s="21"/>
    </row>
    <row r="201" spans="1:70" ht="37.35" customHeight="1" x14ac:dyDescent="0.35">
      <c r="A201" s="22"/>
      <c r="B201" s="26"/>
      <c r="C201" s="144"/>
      <c r="D201" s="182" t="s">
        <v>72</v>
      </c>
      <c r="E201" s="219" t="s">
        <v>1746</v>
      </c>
      <c r="F201" s="219" t="s">
        <v>1733</v>
      </c>
      <c r="G201" s="144"/>
      <c r="H201" s="144"/>
      <c r="I201" s="145"/>
      <c r="J201" s="242">
        <f>BK201</f>
        <v>0</v>
      </c>
      <c r="K201" s="184"/>
      <c r="L201" s="61"/>
      <c r="M201" s="185"/>
      <c r="N201" s="19"/>
      <c r="O201" s="19"/>
      <c r="P201" s="162">
        <f>SUM(P202:P205)</f>
        <v>0</v>
      </c>
      <c r="Q201" s="19"/>
      <c r="R201" s="162">
        <f>SUM(R202:R205)</f>
        <v>0</v>
      </c>
      <c r="S201" s="19"/>
      <c r="T201" s="163">
        <f>SUM(T202:T205)</f>
        <v>0</v>
      </c>
      <c r="U201" s="64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59" t="s">
        <v>83</v>
      </c>
      <c r="AS201" s="19"/>
      <c r="AT201" s="164" t="s">
        <v>72</v>
      </c>
      <c r="AU201" s="164" t="s">
        <v>73</v>
      </c>
      <c r="AV201" s="19"/>
      <c r="AW201" s="19"/>
      <c r="AX201" s="19"/>
      <c r="AY201" s="159" t="s">
        <v>163</v>
      </c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65">
        <f>SUM(BK202:BK205)</f>
        <v>0</v>
      </c>
      <c r="BL201" s="19"/>
      <c r="BM201" s="19"/>
      <c r="BN201" s="19"/>
      <c r="BO201" s="19"/>
      <c r="BP201" s="19"/>
      <c r="BQ201" s="19"/>
      <c r="BR201" s="21"/>
    </row>
    <row r="202" spans="1:70" ht="16.5" customHeight="1" x14ac:dyDescent="0.3">
      <c r="A202" s="22"/>
      <c r="B202" s="61"/>
      <c r="C202" s="170" t="s">
        <v>871</v>
      </c>
      <c r="D202" s="170" t="s">
        <v>166</v>
      </c>
      <c r="E202" s="171" t="s">
        <v>2151</v>
      </c>
      <c r="F202" s="171" t="s">
        <v>2152</v>
      </c>
      <c r="G202" s="172" t="s">
        <v>1104</v>
      </c>
      <c r="H202" s="173">
        <v>1</v>
      </c>
      <c r="I202" s="174"/>
      <c r="J202" s="175">
        <f>ROUND(I202*H202,2)</f>
        <v>0</v>
      </c>
      <c r="K202" s="194"/>
      <c r="L202" s="61"/>
      <c r="M202" s="177"/>
      <c r="N202" s="178" t="s">
        <v>44</v>
      </c>
      <c r="O202" s="19"/>
      <c r="P202" s="179">
        <f>O202*H202</f>
        <v>0</v>
      </c>
      <c r="Q202" s="179">
        <v>0</v>
      </c>
      <c r="R202" s="179">
        <f>Q202*H202</f>
        <v>0</v>
      </c>
      <c r="S202" s="179">
        <v>0</v>
      </c>
      <c r="T202" s="180">
        <f>S202*H202</f>
        <v>0</v>
      </c>
      <c r="U202" s="64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40" t="s">
        <v>233</v>
      </c>
      <c r="AS202" s="19"/>
      <c r="AT202" s="140" t="s">
        <v>166</v>
      </c>
      <c r="AU202" s="140" t="s">
        <v>81</v>
      </c>
      <c r="AV202" s="19"/>
      <c r="AW202" s="19"/>
      <c r="AX202" s="19"/>
      <c r="AY202" s="140" t="s">
        <v>163</v>
      </c>
      <c r="AZ202" s="19"/>
      <c r="BA202" s="19"/>
      <c r="BB202" s="19"/>
      <c r="BC202" s="19"/>
      <c r="BD202" s="19"/>
      <c r="BE202" s="181">
        <f>IF(N202="základní",J202,0)</f>
        <v>0</v>
      </c>
      <c r="BF202" s="181">
        <f>IF(N202="snížená",J202,0)</f>
        <v>0</v>
      </c>
      <c r="BG202" s="181">
        <f>IF(N202="zákl. přenesená",J202,0)</f>
        <v>0</v>
      </c>
      <c r="BH202" s="181">
        <f>IF(N202="sníž. přenesená",J202,0)</f>
        <v>0</v>
      </c>
      <c r="BI202" s="181">
        <f>IF(N202="nulová",J202,0)</f>
        <v>0</v>
      </c>
      <c r="BJ202" s="140" t="s">
        <v>81</v>
      </c>
      <c r="BK202" s="181">
        <f>ROUND(I202*H202,2)</f>
        <v>0</v>
      </c>
      <c r="BL202" s="140" t="s">
        <v>233</v>
      </c>
      <c r="BM202" s="140" t="s">
        <v>1818</v>
      </c>
      <c r="BN202" s="19"/>
      <c r="BO202" s="19"/>
      <c r="BP202" s="19"/>
      <c r="BQ202" s="19"/>
      <c r="BR202" s="21"/>
    </row>
    <row r="203" spans="1:70" ht="25.5" customHeight="1" x14ac:dyDescent="0.3">
      <c r="A203" s="22"/>
      <c r="B203" s="61"/>
      <c r="C203" s="170" t="s">
        <v>875</v>
      </c>
      <c r="D203" s="170" t="s">
        <v>166</v>
      </c>
      <c r="E203" s="171" t="s">
        <v>2153</v>
      </c>
      <c r="F203" s="171" t="s">
        <v>2154</v>
      </c>
      <c r="G203" s="172" t="s">
        <v>281</v>
      </c>
      <c r="H203" s="173">
        <v>45</v>
      </c>
      <c r="I203" s="174"/>
      <c r="J203" s="175">
        <f>ROUND(I203*H203,2)</f>
        <v>0</v>
      </c>
      <c r="K203" s="194"/>
      <c r="L203" s="61"/>
      <c r="M203" s="177"/>
      <c r="N203" s="178" t="s">
        <v>44</v>
      </c>
      <c r="O203" s="19"/>
      <c r="P203" s="179">
        <f>O203*H203</f>
        <v>0</v>
      </c>
      <c r="Q203" s="179">
        <v>0</v>
      </c>
      <c r="R203" s="179">
        <f>Q203*H203</f>
        <v>0</v>
      </c>
      <c r="S203" s="179">
        <v>0</v>
      </c>
      <c r="T203" s="180">
        <f>S203*H203</f>
        <v>0</v>
      </c>
      <c r="U203" s="64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40" t="s">
        <v>233</v>
      </c>
      <c r="AS203" s="19"/>
      <c r="AT203" s="140" t="s">
        <v>166</v>
      </c>
      <c r="AU203" s="140" t="s">
        <v>81</v>
      </c>
      <c r="AV203" s="19"/>
      <c r="AW203" s="19"/>
      <c r="AX203" s="19"/>
      <c r="AY203" s="140" t="s">
        <v>163</v>
      </c>
      <c r="AZ203" s="19"/>
      <c r="BA203" s="19"/>
      <c r="BB203" s="19"/>
      <c r="BC203" s="19"/>
      <c r="BD203" s="19"/>
      <c r="BE203" s="181">
        <f>IF(N203="základní",J203,0)</f>
        <v>0</v>
      </c>
      <c r="BF203" s="181">
        <f>IF(N203="snížená",J203,0)</f>
        <v>0</v>
      </c>
      <c r="BG203" s="181">
        <f>IF(N203="zákl. přenesená",J203,0)</f>
        <v>0</v>
      </c>
      <c r="BH203" s="181">
        <f>IF(N203="sníž. přenesená",J203,0)</f>
        <v>0</v>
      </c>
      <c r="BI203" s="181">
        <f>IF(N203="nulová",J203,0)</f>
        <v>0</v>
      </c>
      <c r="BJ203" s="140" t="s">
        <v>81</v>
      </c>
      <c r="BK203" s="181">
        <f>ROUND(I203*H203,2)</f>
        <v>0</v>
      </c>
      <c r="BL203" s="140" t="s">
        <v>233</v>
      </c>
      <c r="BM203" s="140" t="s">
        <v>1819</v>
      </c>
      <c r="BN203" s="19"/>
      <c r="BO203" s="19"/>
      <c r="BP203" s="19"/>
      <c r="BQ203" s="19"/>
      <c r="BR203" s="21"/>
    </row>
    <row r="204" spans="1:70" ht="16.5" customHeight="1" x14ac:dyDescent="0.3">
      <c r="A204" s="22"/>
      <c r="B204" s="61"/>
      <c r="C204" s="170" t="s">
        <v>879</v>
      </c>
      <c r="D204" s="170" t="s">
        <v>166</v>
      </c>
      <c r="E204" s="171" t="s">
        <v>2155</v>
      </c>
      <c r="F204" s="171" t="s">
        <v>2156</v>
      </c>
      <c r="G204" s="172" t="s">
        <v>1104</v>
      </c>
      <c r="H204" s="173">
        <v>1</v>
      </c>
      <c r="I204" s="174"/>
      <c r="J204" s="175">
        <f>ROUND(I204*H204,2)</f>
        <v>0</v>
      </c>
      <c r="K204" s="194"/>
      <c r="L204" s="61"/>
      <c r="M204" s="177"/>
      <c r="N204" s="178" t="s">
        <v>44</v>
      </c>
      <c r="O204" s="19"/>
      <c r="P204" s="179">
        <f>O204*H204</f>
        <v>0</v>
      </c>
      <c r="Q204" s="179">
        <v>0</v>
      </c>
      <c r="R204" s="179">
        <f>Q204*H204</f>
        <v>0</v>
      </c>
      <c r="S204" s="179">
        <v>0</v>
      </c>
      <c r="T204" s="180">
        <f>S204*H204</f>
        <v>0</v>
      </c>
      <c r="U204" s="64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40" t="s">
        <v>233</v>
      </c>
      <c r="AS204" s="19"/>
      <c r="AT204" s="140" t="s">
        <v>166</v>
      </c>
      <c r="AU204" s="140" t="s">
        <v>81</v>
      </c>
      <c r="AV204" s="19"/>
      <c r="AW204" s="19"/>
      <c r="AX204" s="19"/>
      <c r="AY204" s="140" t="s">
        <v>163</v>
      </c>
      <c r="AZ204" s="19"/>
      <c r="BA204" s="19"/>
      <c r="BB204" s="19"/>
      <c r="BC204" s="19"/>
      <c r="BD204" s="19"/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140" t="s">
        <v>81</v>
      </c>
      <c r="BK204" s="181">
        <f>ROUND(I204*H204,2)</f>
        <v>0</v>
      </c>
      <c r="BL204" s="140" t="s">
        <v>233</v>
      </c>
      <c r="BM204" s="140" t="s">
        <v>1820</v>
      </c>
      <c r="BN204" s="19"/>
      <c r="BO204" s="19"/>
      <c r="BP204" s="19"/>
      <c r="BQ204" s="19"/>
      <c r="BR204" s="21"/>
    </row>
    <row r="205" spans="1:70" ht="16.5" customHeight="1" x14ac:dyDescent="0.3">
      <c r="A205" s="22"/>
      <c r="B205" s="61"/>
      <c r="C205" s="170" t="s">
        <v>884</v>
      </c>
      <c r="D205" s="170" t="s">
        <v>166</v>
      </c>
      <c r="E205" s="171" t="s">
        <v>2157</v>
      </c>
      <c r="F205" s="171" t="s">
        <v>2612</v>
      </c>
      <c r="G205" s="172" t="s">
        <v>1104</v>
      </c>
      <c r="H205" s="173">
        <v>1</v>
      </c>
      <c r="I205" s="174"/>
      <c r="J205" s="175">
        <f>ROUND(I205*H205,2)</f>
        <v>0</v>
      </c>
      <c r="K205" s="194"/>
      <c r="L205" s="61"/>
      <c r="M205" s="177"/>
      <c r="N205" s="186" t="s">
        <v>44</v>
      </c>
      <c r="O205" s="59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64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40" t="s">
        <v>233</v>
      </c>
      <c r="AS205" s="19"/>
      <c r="AT205" s="140" t="s">
        <v>166</v>
      </c>
      <c r="AU205" s="140" t="s">
        <v>81</v>
      </c>
      <c r="AV205" s="19"/>
      <c r="AW205" s="19"/>
      <c r="AX205" s="19"/>
      <c r="AY205" s="140" t="s">
        <v>163</v>
      </c>
      <c r="AZ205" s="19"/>
      <c r="BA205" s="19"/>
      <c r="BB205" s="19"/>
      <c r="BC205" s="19"/>
      <c r="BD205" s="19"/>
      <c r="BE205" s="181">
        <f>IF(N205="základní",J205,0)</f>
        <v>0</v>
      </c>
      <c r="BF205" s="181">
        <f>IF(N205="snížená",J205,0)</f>
        <v>0</v>
      </c>
      <c r="BG205" s="181">
        <f>IF(N205="zákl. přenesená",J205,0)</f>
        <v>0</v>
      </c>
      <c r="BH205" s="181">
        <f>IF(N205="sníž. přenesená",J205,0)</f>
        <v>0</v>
      </c>
      <c r="BI205" s="181">
        <f>IF(N205="nulová",J205,0)</f>
        <v>0</v>
      </c>
      <c r="BJ205" s="140" t="s">
        <v>81</v>
      </c>
      <c r="BK205" s="181">
        <f>ROUND(I205*H205,2)</f>
        <v>0</v>
      </c>
      <c r="BL205" s="140" t="s">
        <v>233</v>
      </c>
      <c r="BM205" s="140" t="s">
        <v>1821</v>
      </c>
      <c r="BN205" s="19"/>
      <c r="BO205" s="19"/>
      <c r="BP205" s="19"/>
      <c r="BQ205" s="19"/>
      <c r="BR205" s="21"/>
    </row>
    <row r="206" spans="1:70" ht="7.9" customHeight="1" x14ac:dyDescent="0.3">
      <c r="A206" s="101"/>
      <c r="B206" s="51"/>
      <c r="C206" s="189"/>
      <c r="D206" s="189"/>
      <c r="E206" s="189"/>
      <c r="F206" s="189"/>
      <c r="G206" s="189"/>
      <c r="H206" s="189"/>
      <c r="I206" s="190"/>
      <c r="J206" s="189"/>
      <c r="K206" s="191"/>
      <c r="L206" s="102"/>
      <c r="M206" s="192"/>
      <c r="N206" s="192"/>
      <c r="O206" s="192"/>
      <c r="P206" s="192"/>
      <c r="Q206" s="192"/>
      <c r="R206" s="192"/>
      <c r="S206" s="192"/>
      <c r="T206" s="192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4"/>
    </row>
  </sheetData>
  <mergeCells count="13">
    <mergeCell ref="E85:H85"/>
    <mergeCell ref="G1:H1"/>
    <mergeCell ref="L2:V2"/>
    <mergeCell ref="E49:H49"/>
    <mergeCell ref="E51:H51"/>
    <mergeCell ref="J55:J56"/>
    <mergeCell ref="E81:H81"/>
    <mergeCell ref="E83:H83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52"/>
  <sheetViews>
    <sheetView showGridLines="0" topLeftCell="A144" workbookViewId="0">
      <selection activeCell="I176" sqref="I176"/>
    </sheetView>
  </sheetViews>
  <sheetFormatPr defaultColWidth="9.33203125" defaultRowHeight="13.5" customHeight="1" x14ac:dyDescent="0.3"/>
  <cols>
    <col min="1" max="1" width="8.33203125" style="244" customWidth="1"/>
    <col min="2" max="2" width="2" style="244" customWidth="1"/>
    <col min="3" max="4" width="4.33203125" style="244" customWidth="1"/>
    <col min="5" max="5" width="17.33203125" style="244" customWidth="1"/>
    <col min="6" max="6" width="75" style="244" customWidth="1"/>
    <col min="7" max="7" width="8.6640625" style="244" customWidth="1"/>
    <col min="8" max="8" width="11.33203125" style="244" customWidth="1"/>
    <col min="9" max="9" width="12.6640625" style="244" customWidth="1"/>
    <col min="10" max="10" width="23.5" style="244" customWidth="1"/>
    <col min="11" max="11" width="15.5" style="244" customWidth="1"/>
    <col min="12" max="18" width="9.33203125" style="244" customWidth="1"/>
    <col min="19" max="19" width="8.33203125" style="244" customWidth="1"/>
    <col min="20" max="20" width="29.6640625" style="244" customWidth="1"/>
    <col min="21" max="21" width="16.33203125" style="244" customWidth="1"/>
    <col min="22" max="22" width="12.33203125" style="244" customWidth="1"/>
    <col min="23" max="23" width="16.33203125" style="244" customWidth="1"/>
    <col min="24" max="24" width="12.33203125" style="244" customWidth="1"/>
    <col min="25" max="25" width="15" style="244" customWidth="1"/>
    <col min="26" max="26" width="11" style="244" customWidth="1"/>
    <col min="27" max="27" width="15" style="244" customWidth="1"/>
    <col min="28" max="28" width="16.33203125" style="244" customWidth="1"/>
    <col min="29" max="29" width="11" style="244" customWidth="1"/>
    <col min="30" max="30" width="15" style="244" customWidth="1"/>
    <col min="31" max="31" width="16.33203125" style="244" customWidth="1"/>
    <col min="32" max="43" width="9.33203125" style="244" customWidth="1"/>
    <col min="44" max="65" width="9.33203125" style="244" hidden="1" customWidth="1"/>
    <col min="66" max="71" width="9.33203125" style="244" customWidth="1"/>
    <col min="72" max="16384" width="9.33203125" style="244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123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1638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2158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ROUND(J84,2)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ROUND(SUM(BE84:BE151),2)</f>
        <v>0</v>
      </c>
      <c r="G32" s="19"/>
      <c r="H32" s="19"/>
      <c r="I32" s="124">
        <v>0.21</v>
      </c>
      <c r="J32" s="123">
        <f>ROUND(ROUND((SUM(BE84:BE151)),2)*I32,2)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ROUND(SUM(BF84:BF151),2)</f>
        <v>0</v>
      </c>
      <c r="G33" s="19"/>
      <c r="H33" s="19"/>
      <c r="I33" s="124">
        <v>0.15</v>
      </c>
      <c r="J33" s="123">
        <f>ROUND(ROUND((SUM(BF84:BF151)),2)*I33,2)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ROUND(SUM(BG84:BG151),2)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ROUND(SUM(BH84:BH151),2)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ROUND(SUM(BI84:BI151),2)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1638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04 - Slaboproud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J84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2159</v>
      </c>
      <c r="E61" s="59"/>
      <c r="F61" s="59"/>
      <c r="G61" s="59"/>
      <c r="H61" s="59"/>
      <c r="I61" s="116"/>
      <c r="J61" s="142">
        <f>J85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24.95" customHeight="1" x14ac:dyDescent="0.35">
      <c r="A62" s="22"/>
      <c r="B62" s="26"/>
      <c r="C62" s="19"/>
      <c r="D62" s="219" t="s">
        <v>2160</v>
      </c>
      <c r="E62" s="144"/>
      <c r="F62" s="144"/>
      <c r="G62" s="144"/>
      <c r="H62" s="144"/>
      <c r="I62" s="145"/>
      <c r="J62" s="146">
        <f>J116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21.75" customHeight="1" x14ac:dyDescent="0.3">
      <c r="A63" s="22"/>
      <c r="B63" s="26"/>
      <c r="C63" s="19"/>
      <c r="D63" s="62"/>
      <c r="E63" s="62"/>
      <c r="F63" s="62"/>
      <c r="G63" s="62"/>
      <c r="H63" s="62"/>
      <c r="I63" s="118"/>
      <c r="J63" s="62"/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7.9" customHeight="1" x14ac:dyDescent="0.3">
      <c r="A64" s="22"/>
      <c r="B64" s="51"/>
      <c r="C64" s="18"/>
      <c r="D64" s="18"/>
      <c r="E64" s="18"/>
      <c r="F64" s="18"/>
      <c r="G64" s="18"/>
      <c r="H64" s="18"/>
      <c r="I64" s="110"/>
      <c r="J64" s="18"/>
      <c r="K64" s="52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3.5" customHeight="1" x14ac:dyDescent="0.3">
      <c r="A65" s="17"/>
      <c r="B65" s="24"/>
      <c r="C65" s="24"/>
      <c r="D65" s="24"/>
      <c r="E65" s="24"/>
      <c r="F65" s="24"/>
      <c r="G65" s="24"/>
      <c r="H65" s="24"/>
      <c r="I65" s="111"/>
      <c r="J65" s="24"/>
      <c r="K65" s="24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3.5" customHeight="1" x14ac:dyDescent="0.3">
      <c r="A66" s="17"/>
      <c r="B66" s="19"/>
      <c r="C66" s="19"/>
      <c r="D66" s="19"/>
      <c r="E66" s="19"/>
      <c r="F66" s="19"/>
      <c r="G66" s="19"/>
      <c r="H66" s="19"/>
      <c r="I66" s="112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3.5" customHeight="1" x14ac:dyDescent="0.3">
      <c r="A67" s="17"/>
      <c r="B67" s="18"/>
      <c r="C67" s="18"/>
      <c r="D67" s="18"/>
      <c r="E67" s="18"/>
      <c r="F67" s="18"/>
      <c r="G67" s="18"/>
      <c r="H67" s="18"/>
      <c r="I67" s="110"/>
      <c r="J67" s="18"/>
      <c r="K67" s="18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7.9" customHeight="1" x14ac:dyDescent="0.3">
      <c r="A68" s="22"/>
      <c r="B68" s="23"/>
      <c r="C68" s="24"/>
      <c r="D68" s="24"/>
      <c r="E68" s="24"/>
      <c r="F68" s="24"/>
      <c r="G68" s="24"/>
      <c r="H68" s="24"/>
      <c r="I68" s="111"/>
      <c r="J68" s="24"/>
      <c r="K68" s="25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36.950000000000003" customHeight="1" x14ac:dyDescent="0.35">
      <c r="A69" s="22"/>
      <c r="B69" s="26"/>
      <c r="C69" s="53" t="s">
        <v>147</v>
      </c>
      <c r="D69" s="19"/>
      <c r="E69" s="19"/>
      <c r="F69" s="19"/>
      <c r="G69" s="19"/>
      <c r="H69" s="19"/>
      <c r="I69" s="112"/>
      <c r="J69" s="19"/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7.9" customHeight="1" x14ac:dyDescent="0.3">
      <c r="A70" s="22"/>
      <c r="B70" s="26"/>
      <c r="C70" s="19"/>
      <c r="D70" s="19"/>
      <c r="E70" s="19"/>
      <c r="F70" s="19"/>
      <c r="G70" s="19"/>
      <c r="H70" s="19"/>
      <c r="I70" s="112"/>
      <c r="J70" s="19"/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4.45" customHeight="1" x14ac:dyDescent="0.35">
      <c r="A71" s="22"/>
      <c r="B71" s="26"/>
      <c r="C71" s="54" t="s">
        <v>24</v>
      </c>
      <c r="D71" s="19"/>
      <c r="E71" s="19"/>
      <c r="F71" s="19"/>
      <c r="G71" s="19"/>
      <c r="H71" s="19"/>
      <c r="I71" s="112"/>
      <c r="J71" s="19"/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6.5" customHeight="1" x14ac:dyDescent="0.35">
      <c r="A72" s="22"/>
      <c r="B72" s="26"/>
      <c r="C72" s="19"/>
      <c r="D72" s="19"/>
      <c r="E72" s="428" t="str">
        <f>E7</f>
        <v>Novostavba víceúčelového objektu (dostavba objektu)</v>
      </c>
      <c r="F72" s="429"/>
      <c r="G72" s="429"/>
      <c r="H72" s="429"/>
      <c r="I72" s="112"/>
      <c r="J72" s="19"/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5" customHeight="1" x14ac:dyDescent="0.3">
      <c r="A73" s="22"/>
      <c r="B73" s="26"/>
      <c r="C73" s="34" t="s">
        <v>132</v>
      </c>
      <c r="D73" s="19"/>
      <c r="E73" s="19"/>
      <c r="F73" s="19"/>
      <c r="G73" s="19"/>
      <c r="H73" s="19"/>
      <c r="I73" s="112"/>
      <c r="J73" s="19"/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6.5" customHeight="1" x14ac:dyDescent="0.3">
      <c r="A74" s="22"/>
      <c r="B74" s="26"/>
      <c r="C74" s="19"/>
      <c r="D74" s="19"/>
      <c r="E74" s="428" t="s">
        <v>1638</v>
      </c>
      <c r="F74" s="377"/>
      <c r="G74" s="377"/>
      <c r="H74" s="377"/>
      <c r="I74" s="112"/>
      <c r="J74" s="19"/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4.45" customHeight="1" x14ac:dyDescent="0.35">
      <c r="A75" s="22"/>
      <c r="B75" s="26"/>
      <c r="C75" s="54" t="s">
        <v>263</v>
      </c>
      <c r="D75" s="19"/>
      <c r="E75" s="19"/>
      <c r="F75" s="19"/>
      <c r="G75" s="19"/>
      <c r="H75" s="19"/>
      <c r="I75" s="112"/>
      <c r="J75" s="19"/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7.25" customHeight="1" x14ac:dyDescent="0.3">
      <c r="A76" s="22"/>
      <c r="B76" s="26"/>
      <c r="C76" s="19"/>
      <c r="D76" s="19"/>
      <c r="E76" s="391" t="str">
        <f>E11</f>
        <v>04 - Slaboproud</v>
      </c>
      <c r="F76" s="377"/>
      <c r="G76" s="377"/>
      <c r="H76" s="377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7.9" customHeight="1" x14ac:dyDescent="0.3">
      <c r="A77" s="22"/>
      <c r="B77" s="26"/>
      <c r="C77" s="19"/>
      <c r="D77" s="19"/>
      <c r="E77" s="19"/>
      <c r="F77" s="19"/>
      <c r="G77" s="19"/>
      <c r="H77" s="19"/>
      <c r="I77" s="112"/>
      <c r="J77" s="19"/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8" customHeight="1" x14ac:dyDescent="0.35">
      <c r="A78" s="22"/>
      <c r="B78" s="26"/>
      <c r="C78" s="54" t="s">
        <v>27</v>
      </c>
      <c r="D78" s="19"/>
      <c r="E78" s="19"/>
      <c r="F78" s="115" t="str">
        <f>F14</f>
        <v>ulice L. Zápotockého a Klikorkova</v>
      </c>
      <c r="G78" s="19"/>
      <c r="H78" s="19"/>
      <c r="I78" s="114" t="s">
        <v>29</v>
      </c>
      <c r="J78" s="58">
        <f>IF(J14="","",J14)</f>
        <v>44136</v>
      </c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7.9" customHeight="1" x14ac:dyDescent="0.3">
      <c r="A79" s="22"/>
      <c r="B79" s="26"/>
      <c r="C79" s="19"/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5" customHeight="1" x14ac:dyDescent="0.35">
      <c r="A80" s="22"/>
      <c r="B80" s="26"/>
      <c r="C80" s="54" t="s">
        <v>30</v>
      </c>
      <c r="D80" s="19"/>
      <c r="E80" s="19"/>
      <c r="F80" s="115" t="str">
        <f>E17</f>
        <v>Qarta architektura, s.r.o., Jindřišská 17, Praha 1</v>
      </c>
      <c r="G80" s="19"/>
      <c r="H80" s="19"/>
      <c r="I80" s="114" t="s">
        <v>36</v>
      </c>
      <c r="J80" s="115" t="str">
        <f>E23</f>
        <v>Qarta architektura, s.r.o., Jindřišská 17, Praha 1</v>
      </c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4.45" customHeight="1" x14ac:dyDescent="0.35">
      <c r="A81" s="22"/>
      <c r="B81" s="26"/>
      <c r="C81" s="54" t="s">
        <v>35</v>
      </c>
      <c r="D81" s="19"/>
      <c r="E81" s="19"/>
      <c r="F81" s="115" t="str">
        <f>IF(E20="","",E20)</f>
        <v/>
      </c>
      <c r="G81" s="19"/>
      <c r="H81" s="1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0.35" customHeight="1" x14ac:dyDescent="0.3">
      <c r="A82" s="22"/>
      <c r="B82" s="26"/>
      <c r="C82" s="59"/>
      <c r="D82" s="59"/>
      <c r="E82" s="59"/>
      <c r="F82" s="59"/>
      <c r="G82" s="59"/>
      <c r="H82" s="59"/>
      <c r="I82" s="116"/>
      <c r="J82" s="59"/>
      <c r="K82" s="117"/>
      <c r="L82" s="26"/>
      <c r="M82" s="59"/>
      <c r="N82" s="59"/>
      <c r="O82" s="59"/>
      <c r="P82" s="59"/>
      <c r="Q82" s="59"/>
      <c r="R82" s="59"/>
      <c r="S82" s="59"/>
      <c r="T82" s="5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29.25" customHeight="1" x14ac:dyDescent="0.35">
      <c r="A83" s="22"/>
      <c r="B83" s="61"/>
      <c r="C83" s="147" t="s">
        <v>148</v>
      </c>
      <c r="D83" s="148" t="s">
        <v>58</v>
      </c>
      <c r="E83" s="148" t="s">
        <v>54</v>
      </c>
      <c r="F83" s="148" t="s">
        <v>149</v>
      </c>
      <c r="G83" s="148" t="s">
        <v>150</v>
      </c>
      <c r="H83" s="148" t="s">
        <v>151</v>
      </c>
      <c r="I83" s="148" t="s">
        <v>152</v>
      </c>
      <c r="J83" s="148" t="s">
        <v>137</v>
      </c>
      <c r="K83" s="149" t="s">
        <v>153</v>
      </c>
      <c r="L83" s="61"/>
      <c r="M83" s="150" t="s">
        <v>154</v>
      </c>
      <c r="N83" s="151" t="s">
        <v>43</v>
      </c>
      <c r="O83" s="151" t="s">
        <v>155</v>
      </c>
      <c r="P83" s="151" t="s">
        <v>156</v>
      </c>
      <c r="Q83" s="152" t="s">
        <v>157</v>
      </c>
      <c r="R83" s="152" t="s">
        <v>158</v>
      </c>
      <c r="S83" s="151" t="s">
        <v>159</v>
      </c>
      <c r="T83" s="153" t="s">
        <v>160</v>
      </c>
      <c r="U83" s="64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29.25" customHeight="1" x14ac:dyDescent="0.35">
      <c r="A84" s="22"/>
      <c r="B84" s="26"/>
      <c r="C84" s="154" t="s">
        <v>138</v>
      </c>
      <c r="D84" s="62"/>
      <c r="E84" s="62"/>
      <c r="F84" s="62"/>
      <c r="G84" s="62"/>
      <c r="H84" s="62"/>
      <c r="I84" s="118"/>
      <c r="J84" s="155">
        <f>BK84</f>
        <v>0</v>
      </c>
      <c r="K84" s="119"/>
      <c r="L84" s="61"/>
      <c r="M84" s="75"/>
      <c r="N84" s="62"/>
      <c r="O84" s="62"/>
      <c r="P84" s="156">
        <f>P85+P116</f>
        <v>0</v>
      </c>
      <c r="Q84" s="62"/>
      <c r="R84" s="156">
        <f>R85+R116</f>
        <v>0</v>
      </c>
      <c r="S84" s="62"/>
      <c r="T84" s="157">
        <f>T85+T116</f>
        <v>0</v>
      </c>
      <c r="U84" s="64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40" t="s">
        <v>72</v>
      </c>
      <c r="AU84" s="140" t="s">
        <v>139</v>
      </c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58">
        <f>BK85+BK116</f>
        <v>0</v>
      </c>
      <c r="BL84" s="19"/>
      <c r="BM84" s="19"/>
      <c r="BN84" s="19"/>
      <c r="BO84" s="19"/>
      <c r="BP84" s="19"/>
      <c r="BQ84" s="19"/>
      <c r="BR84" s="21"/>
    </row>
    <row r="85" spans="1:70" ht="37.35" customHeight="1" x14ac:dyDescent="0.35">
      <c r="A85" s="22"/>
      <c r="B85" s="26"/>
      <c r="C85" s="59"/>
      <c r="D85" s="166" t="s">
        <v>72</v>
      </c>
      <c r="E85" s="141" t="s">
        <v>1654</v>
      </c>
      <c r="F85" s="141" t="s">
        <v>2161</v>
      </c>
      <c r="G85" s="59"/>
      <c r="H85" s="59"/>
      <c r="I85" s="116"/>
      <c r="J85" s="241">
        <f>BK85</f>
        <v>0</v>
      </c>
      <c r="K85" s="117"/>
      <c r="L85" s="61"/>
      <c r="M85" s="169"/>
      <c r="N85" s="19"/>
      <c r="O85" s="19"/>
      <c r="P85" s="162">
        <f>SUM(P86:P115)</f>
        <v>0</v>
      </c>
      <c r="Q85" s="19"/>
      <c r="R85" s="162">
        <f>SUM(R86:R115)</f>
        <v>0</v>
      </c>
      <c r="S85" s="19"/>
      <c r="T85" s="163">
        <f>SUM(T86:T115)</f>
        <v>0</v>
      </c>
      <c r="U85" s="64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59" t="s">
        <v>83</v>
      </c>
      <c r="AS85" s="19"/>
      <c r="AT85" s="164" t="s">
        <v>72</v>
      </c>
      <c r="AU85" s="164" t="s">
        <v>73</v>
      </c>
      <c r="AV85" s="19"/>
      <c r="AW85" s="19"/>
      <c r="AX85" s="19"/>
      <c r="AY85" s="159" t="s">
        <v>163</v>
      </c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65">
        <f>SUM(BK86:BK115)</f>
        <v>0</v>
      </c>
      <c r="BL85" s="19"/>
      <c r="BM85" s="19"/>
      <c r="BN85" s="19"/>
      <c r="BO85" s="19"/>
      <c r="BP85" s="19"/>
      <c r="BQ85" s="19"/>
      <c r="BR85" s="21"/>
    </row>
    <row r="86" spans="1:70" ht="16.5" customHeight="1" x14ac:dyDescent="0.3">
      <c r="A86" s="22"/>
      <c r="B86" s="61"/>
      <c r="C86" s="170" t="s">
        <v>81</v>
      </c>
      <c r="D86" s="170" t="s">
        <v>166</v>
      </c>
      <c r="E86" s="171" t="s">
        <v>2162</v>
      </c>
      <c r="F86" s="171" t="s">
        <v>2163</v>
      </c>
      <c r="G86" s="172" t="s">
        <v>1675</v>
      </c>
      <c r="H86" s="173">
        <v>1</v>
      </c>
      <c r="I86" s="174"/>
      <c r="J86" s="175">
        <f>ROUND(I86*H86,2)</f>
        <v>0</v>
      </c>
      <c r="K86" s="194"/>
      <c r="L86" s="61"/>
      <c r="M86" s="177"/>
      <c r="N86" s="178" t="s">
        <v>44</v>
      </c>
      <c r="O86" s="19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64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40" t="s">
        <v>233</v>
      </c>
      <c r="AS86" s="19"/>
      <c r="AT86" s="140" t="s">
        <v>166</v>
      </c>
      <c r="AU86" s="140" t="s">
        <v>81</v>
      </c>
      <c r="AV86" s="19"/>
      <c r="AW86" s="19"/>
      <c r="AX86" s="19"/>
      <c r="AY86" s="140" t="s">
        <v>163</v>
      </c>
      <c r="AZ86" s="19"/>
      <c r="BA86" s="19"/>
      <c r="BB86" s="19"/>
      <c r="BC86" s="19"/>
      <c r="BD86" s="19"/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140" t="s">
        <v>81</v>
      </c>
      <c r="BK86" s="181">
        <f>ROUND(I86*H86,2)</f>
        <v>0</v>
      </c>
      <c r="BL86" s="140" t="s">
        <v>233</v>
      </c>
      <c r="BM86" s="140" t="s">
        <v>83</v>
      </c>
      <c r="BN86" s="19"/>
      <c r="BO86" s="19"/>
      <c r="BP86" s="19"/>
      <c r="BQ86" s="19"/>
      <c r="BR86" s="21"/>
    </row>
    <row r="87" spans="1:70" ht="54" customHeight="1" x14ac:dyDescent="0.35">
      <c r="A87" s="22"/>
      <c r="B87" s="26"/>
      <c r="C87" s="144"/>
      <c r="D87" s="207" t="s">
        <v>273</v>
      </c>
      <c r="E87" s="144"/>
      <c r="F87" s="208" t="s">
        <v>2164</v>
      </c>
      <c r="G87" s="144"/>
      <c r="H87" s="144"/>
      <c r="I87" s="145"/>
      <c r="J87" s="144"/>
      <c r="K87" s="184"/>
      <c r="L87" s="61"/>
      <c r="M87" s="185"/>
      <c r="N87" s="19"/>
      <c r="O87" s="19"/>
      <c r="P87" s="19"/>
      <c r="Q87" s="19"/>
      <c r="R87" s="19"/>
      <c r="S87" s="19"/>
      <c r="T87" s="65"/>
      <c r="U87" s="64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40" t="s">
        <v>273</v>
      </c>
      <c r="AU87" s="140" t="s">
        <v>81</v>
      </c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6.5" customHeight="1" x14ac:dyDescent="0.3">
      <c r="A88" s="22"/>
      <c r="B88" s="61"/>
      <c r="C88" s="170" t="s">
        <v>83</v>
      </c>
      <c r="D88" s="170" t="s">
        <v>166</v>
      </c>
      <c r="E88" s="171" t="s">
        <v>2165</v>
      </c>
      <c r="F88" s="171" t="s">
        <v>2166</v>
      </c>
      <c r="G88" s="172" t="s">
        <v>1675</v>
      </c>
      <c r="H88" s="173">
        <v>1</v>
      </c>
      <c r="I88" s="174"/>
      <c r="J88" s="175">
        <f t="shared" ref="J88:J115" si="0">ROUND(I88*H88,2)</f>
        <v>0</v>
      </c>
      <c r="K88" s="194"/>
      <c r="L88" s="61"/>
      <c r="M88" s="177"/>
      <c r="N88" s="178" t="s">
        <v>44</v>
      </c>
      <c r="O88" s="19"/>
      <c r="P88" s="179">
        <f t="shared" ref="P88:P115" si="1">O88*H88</f>
        <v>0</v>
      </c>
      <c r="Q88" s="179">
        <v>0</v>
      </c>
      <c r="R88" s="179">
        <f t="shared" ref="R88:R115" si="2">Q88*H88</f>
        <v>0</v>
      </c>
      <c r="S88" s="179">
        <v>0</v>
      </c>
      <c r="T88" s="180">
        <f t="shared" ref="T88:T115" si="3">S88*H88</f>
        <v>0</v>
      </c>
      <c r="U88" s="64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40" t="s">
        <v>233</v>
      </c>
      <c r="AS88" s="19"/>
      <c r="AT88" s="140" t="s">
        <v>166</v>
      </c>
      <c r="AU88" s="140" t="s">
        <v>81</v>
      </c>
      <c r="AV88" s="19"/>
      <c r="AW88" s="19"/>
      <c r="AX88" s="19"/>
      <c r="AY88" s="140" t="s">
        <v>163</v>
      </c>
      <c r="AZ88" s="19"/>
      <c r="BA88" s="19"/>
      <c r="BB88" s="19"/>
      <c r="BC88" s="19"/>
      <c r="BD88" s="19"/>
      <c r="BE88" s="181">
        <f t="shared" ref="BE88:BE115" si="4">IF(N88="základní",J88,0)</f>
        <v>0</v>
      </c>
      <c r="BF88" s="181">
        <f t="shared" ref="BF88:BF115" si="5">IF(N88="snížená",J88,0)</f>
        <v>0</v>
      </c>
      <c r="BG88" s="181">
        <f t="shared" ref="BG88:BG115" si="6">IF(N88="zákl. přenesená",J88,0)</f>
        <v>0</v>
      </c>
      <c r="BH88" s="181">
        <f t="shared" ref="BH88:BH115" si="7">IF(N88="sníž. přenesená",J88,0)</f>
        <v>0</v>
      </c>
      <c r="BI88" s="181">
        <f t="shared" ref="BI88:BI115" si="8">IF(N88="nulová",J88,0)</f>
        <v>0</v>
      </c>
      <c r="BJ88" s="140" t="s">
        <v>81</v>
      </c>
      <c r="BK88" s="181">
        <f t="shared" ref="BK88:BK115" si="9">ROUND(I88*H88,2)</f>
        <v>0</v>
      </c>
      <c r="BL88" s="140" t="s">
        <v>233</v>
      </c>
      <c r="BM88" s="140" t="s">
        <v>182</v>
      </c>
      <c r="BN88" s="19"/>
      <c r="BO88" s="19"/>
      <c r="BP88" s="19"/>
      <c r="BQ88" s="19"/>
      <c r="BR88" s="21"/>
    </row>
    <row r="89" spans="1:70" ht="16.5" customHeight="1" x14ac:dyDescent="0.3">
      <c r="A89" s="22"/>
      <c r="B89" s="61"/>
      <c r="C89" s="170" t="s">
        <v>178</v>
      </c>
      <c r="D89" s="170" t="s">
        <v>166</v>
      </c>
      <c r="E89" s="171" t="s">
        <v>2167</v>
      </c>
      <c r="F89" s="171" t="s">
        <v>2168</v>
      </c>
      <c r="G89" s="172" t="s">
        <v>1675</v>
      </c>
      <c r="H89" s="173">
        <v>2</v>
      </c>
      <c r="I89" s="174"/>
      <c r="J89" s="175">
        <f t="shared" si="0"/>
        <v>0</v>
      </c>
      <c r="K89" s="194"/>
      <c r="L89" s="61"/>
      <c r="M89" s="177"/>
      <c r="N89" s="178" t="s">
        <v>44</v>
      </c>
      <c r="O89" s="19"/>
      <c r="P89" s="179">
        <f t="shared" si="1"/>
        <v>0</v>
      </c>
      <c r="Q89" s="179">
        <v>0</v>
      </c>
      <c r="R89" s="179">
        <f t="shared" si="2"/>
        <v>0</v>
      </c>
      <c r="S89" s="179">
        <v>0</v>
      </c>
      <c r="T89" s="180">
        <f t="shared" si="3"/>
        <v>0</v>
      </c>
      <c r="U89" s="64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40" t="s">
        <v>233</v>
      </c>
      <c r="AS89" s="19"/>
      <c r="AT89" s="140" t="s">
        <v>166</v>
      </c>
      <c r="AU89" s="140" t="s">
        <v>81</v>
      </c>
      <c r="AV89" s="19"/>
      <c r="AW89" s="19"/>
      <c r="AX89" s="19"/>
      <c r="AY89" s="140" t="s">
        <v>163</v>
      </c>
      <c r="AZ89" s="19"/>
      <c r="BA89" s="19"/>
      <c r="BB89" s="19"/>
      <c r="BC89" s="19"/>
      <c r="BD89" s="19"/>
      <c r="BE89" s="181">
        <f t="shared" si="4"/>
        <v>0</v>
      </c>
      <c r="BF89" s="181">
        <f t="shared" si="5"/>
        <v>0</v>
      </c>
      <c r="BG89" s="181">
        <f t="shared" si="6"/>
        <v>0</v>
      </c>
      <c r="BH89" s="181">
        <f t="shared" si="7"/>
        <v>0</v>
      </c>
      <c r="BI89" s="181">
        <f t="shared" si="8"/>
        <v>0</v>
      </c>
      <c r="BJ89" s="140" t="s">
        <v>81</v>
      </c>
      <c r="BK89" s="181">
        <f t="shared" si="9"/>
        <v>0</v>
      </c>
      <c r="BL89" s="140" t="s">
        <v>233</v>
      </c>
      <c r="BM89" s="140" t="s">
        <v>189</v>
      </c>
      <c r="BN89" s="19"/>
      <c r="BO89" s="19"/>
      <c r="BP89" s="19"/>
      <c r="BQ89" s="19"/>
      <c r="BR89" s="21"/>
    </row>
    <row r="90" spans="1:70" ht="38.25" customHeight="1" x14ac:dyDescent="0.3">
      <c r="A90" s="22"/>
      <c r="B90" s="61"/>
      <c r="C90" s="170" t="s">
        <v>182</v>
      </c>
      <c r="D90" s="170" t="s">
        <v>166</v>
      </c>
      <c r="E90" s="171" t="s">
        <v>2169</v>
      </c>
      <c r="F90" s="171" t="s">
        <v>2170</v>
      </c>
      <c r="G90" s="172" t="s">
        <v>1675</v>
      </c>
      <c r="H90" s="173">
        <v>1</v>
      </c>
      <c r="I90" s="174"/>
      <c r="J90" s="175">
        <f t="shared" si="0"/>
        <v>0</v>
      </c>
      <c r="K90" s="194"/>
      <c r="L90" s="61"/>
      <c r="M90" s="177"/>
      <c r="N90" s="178" t="s">
        <v>44</v>
      </c>
      <c r="O90" s="19"/>
      <c r="P90" s="179">
        <f t="shared" si="1"/>
        <v>0</v>
      </c>
      <c r="Q90" s="179">
        <v>0</v>
      </c>
      <c r="R90" s="179">
        <f t="shared" si="2"/>
        <v>0</v>
      </c>
      <c r="S90" s="179">
        <v>0</v>
      </c>
      <c r="T90" s="180">
        <f t="shared" si="3"/>
        <v>0</v>
      </c>
      <c r="U90" s="64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40" t="s">
        <v>233</v>
      </c>
      <c r="AS90" s="19"/>
      <c r="AT90" s="140" t="s">
        <v>166</v>
      </c>
      <c r="AU90" s="140" t="s">
        <v>81</v>
      </c>
      <c r="AV90" s="19"/>
      <c r="AW90" s="19"/>
      <c r="AX90" s="19"/>
      <c r="AY90" s="140" t="s">
        <v>163</v>
      </c>
      <c r="AZ90" s="19"/>
      <c r="BA90" s="19"/>
      <c r="BB90" s="19"/>
      <c r="BC90" s="19"/>
      <c r="BD90" s="19"/>
      <c r="BE90" s="181">
        <f t="shared" si="4"/>
        <v>0</v>
      </c>
      <c r="BF90" s="181">
        <f t="shared" si="5"/>
        <v>0</v>
      </c>
      <c r="BG90" s="181">
        <f t="shared" si="6"/>
        <v>0</v>
      </c>
      <c r="BH90" s="181">
        <f t="shared" si="7"/>
        <v>0</v>
      </c>
      <c r="BI90" s="181">
        <f t="shared" si="8"/>
        <v>0</v>
      </c>
      <c r="BJ90" s="140" t="s">
        <v>81</v>
      </c>
      <c r="BK90" s="181">
        <f t="shared" si="9"/>
        <v>0</v>
      </c>
      <c r="BL90" s="140" t="s">
        <v>233</v>
      </c>
      <c r="BM90" s="140" t="s">
        <v>197</v>
      </c>
      <c r="BN90" s="19"/>
      <c r="BO90" s="19"/>
      <c r="BP90" s="19"/>
      <c r="BQ90" s="19"/>
      <c r="BR90" s="21"/>
    </row>
    <row r="91" spans="1:70" ht="38.25" customHeight="1" x14ac:dyDescent="0.3">
      <c r="A91" s="22"/>
      <c r="B91" s="61"/>
      <c r="C91" s="170" t="s">
        <v>162</v>
      </c>
      <c r="D91" s="170" t="s">
        <v>166</v>
      </c>
      <c r="E91" s="171" t="s">
        <v>2171</v>
      </c>
      <c r="F91" s="171" t="s">
        <v>2172</v>
      </c>
      <c r="G91" s="172" t="s">
        <v>1675</v>
      </c>
      <c r="H91" s="173">
        <v>1</v>
      </c>
      <c r="I91" s="174"/>
      <c r="J91" s="175">
        <f t="shared" si="0"/>
        <v>0</v>
      </c>
      <c r="K91" s="194"/>
      <c r="L91" s="61"/>
      <c r="M91" s="177"/>
      <c r="N91" s="178" t="s">
        <v>44</v>
      </c>
      <c r="O91" s="19"/>
      <c r="P91" s="179">
        <f t="shared" si="1"/>
        <v>0</v>
      </c>
      <c r="Q91" s="179">
        <v>0</v>
      </c>
      <c r="R91" s="179">
        <f t="shared" si="2"/>
        <v>0</v>
      </c>
      <c r="S91" s="179">
        <v>0</v>
      </c>
      <c r="T91" s="180">
        <f t="shared" si="3"/>
        <v>0</v>
      </c>
      <c r="U91" s="64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40" t="s">
        <v>233</v>
      </c>
      <c r="AS91" s="19"/>
      <c r="AT91" s="140" t="s">
        <v>166</v>
      </c>
      <c r="AU91" s="140" t="s">
        <v>81</v>
      </c>
      <c r="AV91" s="19"/>
      <c r="AW91" s="19"/>
      <c r="AX91" s="19"/>
      <c r="AY91" s="140" t="s">
        <v>163</v>
      </c>
      <c r="AZ91" s="19"/>
      <c r="BA91" s="19"/>
      <c r="BB91" s="19"/>
      <c r="BC91" s="19"/>
      <c r="BD91" s="19"/>
      <c r="BE91" s="181">
        <f t="shared" si="4"/>
        <v>0</v>
      </c>
      <c r="BF91" s="181">
        <f t="shared" si="5"/>
        <v>0</v>
      </c>
      <c r="BG91" s="181">
        <f t="shared" si="6"/>
        <v>0</v>
      </c>
      <c r="BH91" s="181">
        <f t="shared" si="7"/>
        <v>0</v>
      </c>
      <c r="BI91" s="181">
        <f t="shared" si="8"/>
        <v>0</v>
      </c>
      <c r="BJ91" s="140" t="s">
        <v>81</v>
      </c>
      <c r="BK91" s="181">
        <f t="shared" si="9"/>
        <v>0</v>
      </c>
      <c r="BL91" s="140" t="s">
        <v>233</v>
      </c>
      <c r="BM91" s="140" t="s">
        <v>207</v>
      </c>
      <c r="BN91" s="19"/>
      <c r="BO91" s="19"/>
      <c r="BP91" s="19"/>
      <c r="BQ91" s="19"/>
      <c r="BR91" s="21"/>
    </row>
    <row r="92" spans="1:70" ht="16.5" customHeight="1" x14ac:dyDescent="0.3">
      <c r="A92" s="22"/>
      <c r="B92" s="61"/>
      <c r="C92" s="170" t="s">
        <v>189</v>
      </c>
      <c r="D92" s="170" t="s">
        <v>166</v>
      </c>
      <c r="E92" s="171" t="s">
        <v>2173</v>
      </c>
      <c r="F92" s="171" t="s">
        <v>2174</v>
      </c>
      <c r="G92" s="172" t="s">
        <v>1675</v>
      </c>
      <c r="H92" s="173">
        <v>1</v>
      </c>
      <c r="I92" s="174"/>
      <c r="J92" s="175">
        <f t="shared" si="0"/>
        <v>0</v>
      </c>
      <c r="K92" s="194"/>
      <c r="L92" s="61"/>
      <c r="M92" s="177"/>
      <c r="N92" s="178" t="s">
        <v>44</v>
      </c>
      <c r="O92" s="19"/>
      <c r="P92" s="179">
        <f t="shared" si="1"/>
        <v>0</v>
      </c>
      <c r="Q92" s="179">
        <v>0</v>
      </c>
      <c r="R92" s="179">
        <f t="shared" si="2"/>
        <v>0</v>
      </c>
      <c r="S92" s="179">
        <v>0</v>
      </c>
      <c r="T92" s="180">
        <f t="shared" si="3"/>
        <v>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40" t="s">
        <v>233</v>
      </c>
      <c r="AS92" s="19"/>
      <c r="AT92" s="140" t="s">
        <v>166</v>
      </c>
      <c r="AU92" s="140" t="s">
        <v>81</v>
      </c>
      <c r="AV92" s="19"/>
      <c r="AW92" s="19"/>
      <c r="AX92" s="19"/>
      <c r="AY92" s="140" t="s">
        <v>163</v>
      </c>
      <c r="AZ92" s="19"/>
      <c r="BA92" s="19"/>
      <c r="BB92" s="19"/>
      <c r="BC92" s="19"/>
      <c r="BD92" s="19"/>
      <c r="BE92" s="181">
        <f t="shared" si="4"/>
        <v>0</v>
      </c>
      <c r="BF92" s="181">
        <f t="shared" si="5"/>
        <v>0</v>
      </c>
      <c r="BG92" s="181">
        <f t="shared" si="6"/>
        <v>0</v>
      </c>
      <c r="BH92" s="181">
        <f t="shared" si="7"/>
        <v>0</v>
      </c>
      <c r="BI92" s="181">
        <f t="shared" si="8"/>
        <v>0</v>
      </c>
      <c r="BJ92" s="140" t="s">
        <v>81</v>
      </c>
      <c r="BK92" s="181">
        <f t="shared" si="9"/>
        <v>0</v>
      </c>
      <c r="BL92" s="140" t="s">
        <v>233</v>
      </c>
      <c r="BM92" s="140" t="s">
        <v>216</v>
      </c>
      <c r="BN92" s="19"/>
      <c r="BO92" s="19"/>
      <c r="BP92" s="19"/>
      <c r="BQ92" s="19"/>
      <c r="BR92" s="21"/>
    </row>
    <row r="93" spans="1:70" ht="16.5" customHeight="1" x14ac:dyDescent="0.3">
      <c r="A93" s="22"/>
      <c r="B93" s="61"/>
      <c r="C93" s="170" t="s">
        <v>193</v>
      </c>
      <c r="D93" s="170" t="s">
        <v>166</v>
      </c>
      <c r="E93" s="171" t="s">
        <v>2175</v>
      </c>
      <c r="F93" s="171" t="s">
        <v>2176</v>
      </c>
      <c r="G93" s="172" t="s">
        <v>1675</v>
      </c>
      <c r="H93" s="173">
        <v>1</v>
      </c>
      <c r="I93" s="174"/>
      <c r="J93" s="175">
        <f t="shared" si="0"/>
        <v>0</v>
      </c>
      <c r="K93" s="194"/>
      <c r="L93" s="61"/>
      <c r="M93" s="177"/>
      <c r="N93" s="178" t="s">
        <v>44</v>
      </c>
      <c r="O93" s="19"/>
      <c r="P93" s="179">
        <f t="shared" si="1"/>
        <v>0</v>
      </c>
      <c r="Q93" s="179">
        <v>0</v>
      </c>
      <c r="R93" s="179">
        <f t="shared" si="2"/>
        <v>0</v>
      </c>
      <c r="S93" s="179">
        <v>0</v>
      </c>
      <c r="T93" s="180">
        <f t="shared" si="3"/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40" t="s">
        <v>233</v>
      </c>
      <c r="AS93" s="19"/>
      <c r="AT93" s="140" t="s">
        <v>166</v>
      </c>
      <c r="AU93" s="140" t="s">
        <v>81</v>
      </c>
      <c r="AV93" s="19"/>
      <c r="AW93" s="19"/>
      <c r="AX93" s="19"/>
      <c r="AY93" s="140" t="s">
        <v>163</v>
      </c>
      <c r="AZ93" s="19"/>
      <c r="BA93" s="19"/>
      <c r="BB93" s="19"/>
      <c r="BC93" s="19"/>
      <c r="BD93" s="19"/>
      <c r="BE93" s="181">
        <f t="shared" si="4"/>
        <v>0</v>
      </c>
      <c r="BF93" s="181">
        <f t="shared" si="5"/>
        <v>0</v>
      </c>
      <c r="BG93" s="181">
        <f t="shared" si="6"/>
        <v>0</v>
      </c>
      <c r="BH93" s="181">
        <f t="shared" si="7"/>
        <v>0</v>
      </c>
      <c r="BI93" s="181">
        <f t="shared" si="8"/>
        <v>0</v>
      </c>
      <c r="BJ93" s="140" t="s">
        <v>81</v>
      </c>
      <c r="BK93" s="181">
        <f t="shared" si="9"/>
        <v>0</v>
      </c>
      <c r="BL93" s="140" t="s">
        <v>233</v>
      </c>
      <c r="BM93" s="140" t="s">
        <v>224</v>
      </c>
      <c r="BN93" s="19"/>
      <c r="BO93" s="19"/>
      <c r="BP93" s="19"/>
      <c r="BQ93" s="19"/>
      <c r="BR93" s="21"/>
    </row>
    <row r="94" spans="1:70" ht="16.5" customHeight="1" x14ac:dyDescent="0.3">
      <c r="A94" s="22"/>
      <c r="B94" s="61"/>
      <c r="C94" s="170" t="s">
        <v>197</v>
      </c>
      <c r="D94" s="170" t="s">
        <v>166</v>
      </c>
      <c r="E94" s="171" t="s">
        <v>2177</v>
      </c>
      <c r="F94" s="171" t="s">
        <v>2178</v>
      </c>
      <c r="G94" s="172" t="s">
        <v>1675</v>
      </c>
      <c r="H94" s="173">
        <v>9</v>
      </c>
      <c r="I94" s="174"/>
      <c r="J94" s="175">
        <f t="shared" si="0"/>
        <v>0</v>
      </c>
      <c r="K94" s="194"/>
      <c r="L94" s="61"/>
      <c r="M94" s="177"/>
      <c r="N94" s="178" t="s">
        <v>44</v>
      </c>
      <c r="O94" s="19"/>
      <c r="P94" s="179">
        <f t="shared" si="1"/>
        <v>0</v>
      </c>
      <c r="Q94" s="179">
        <v>0</v>
      </c>
      <c r="R94" s="179">
        <f t="shared" si="2"/>
        <v>0</v>
      </c>
      <c r="S94" s="179">
        <v>0</v>
      </c>
      <c r="T94" s="180">
        <f t="shared" si="3"/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40" t="s">
        <v>233</v>
      </c>
      <c r="AS94" s="19"/>
      <c r="AT94" s="140" t="s">
        <v>166</v>
      </c>
      <c r="AU94" s="140" t="s">
        <v>81</v>
      </c>
      <c r="AV94" s="19"/>
      <c r="AW94" s="19"/>
      <c r="AX94" s="19"/>
      <c r="AY94" s="140" t="s">
        <v>163</v>
      </c>
      <c r="AZ94" s="19"/>
      <c r="BA94" s="19"/>
      <c r="BB94" s="19"/>
      <c r="BC94" s="19"/>
      <c r="BD94" s="19"/>
      <c r="BE94" s="181">
        <f t="shared" si="4"/>
        <v>0</v>
      </c>
      <c r="BF94" s="181">
        <f t="shared" si="5"/>
        <v>0</v>
      </c>
      <c r="BG94" s="181">
        <f t="shared" si="6"/>
        <v>0</v>
      </c>
      <c r="BH94" s="181">
        <f t="shared" si="7"/>
        <v>0</v>
      </c>
      <c r="BI94" s="181">
        <f t="shared" si="8"/>
        <v>0</v>
      </c>
      <c r="BJ94" s="140" t="s">
        <v>81</v>
      </c>
      <c r="BK94" s="181">
        <f t="shared" si="9"/>
        <v>0</v>
      </c>
      <c r="BL94" s="140" t="s">
        <v>233</v>
      </c>
      <c r="BM94" s="140" t="s">
        <v>233</v>
      </c>
      <c r="BN94" s="19"/>
      <c r="BO94" s="19"/>
      <c r="BP94" s="19"/>
      <c r="BQ94" s="19"/>
      <c r="BR94" s="21"/>
    </row>
    <row r="95" spans="1:70" ht="16.5" customHeight="1" x14ac:dyDescent="0.3">
      <c r="A95" s="22"/>
      <c r="B95" s="61"/>
      <c r="C95" s="170" t="s">
        <v>201</v>
      </c>
      <c r="D95" s="170" t="s">
        <v>166</v>
      </c>
      <c r="E95" s="171" t="s">
        <v>2179</v>
      </c>
      <c r="F95" s="171" t="s">
        <v>2180</v>
      </c>
      <c r="G95" s="172" t="s">
        <v>1675</v>
      </c>
      <c r="H95" s="173">
        <v>7</v>
      </c>
      <c r="I95" s="174"/>
      <c r="J95" s="175">
        <f t="shared" si="0"/>
        <v>0</v>
      </c>
      <c r="K95" s="194"/>
      <c r="L95" s="61"/>
      <c r="M95" s="177"/>
      <c r="N95" s="178" t="s">
        <v>44</v>
      </c>
      <c r="O95" s="19"/>
      <c r="P95" s="179">
        <f t="shared" si="1"/>
        <v>0</v>
      </c>
      <c r="Q95" s="179">
        <v>0</v>
      </c>
      <c r="R95" s="179">
        <f t="shared" si="2"/>
        <v>0</v>
      </c>
      <c r="S95" s="179">
        <v>0</v>
      </c>
      <c r="T95" s="180">
        <f t="shared" si="3"/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40" t="s">
        <v>233</v>
      </c>
      <c r="AS95" s="19"/>
      <c r="AT95" s="140" t="s">
        <v>166</v>
      </c>
      <c r="AU95" s="140" t="s">
        <v>81</v>
      </c>
      <c r="AV95" s="19"/>
      <c r="AW95" s="19"/>
      <c r="AX95" s="19"/>
      <c r="AY95" s="140" t="s">
        <v>163</v>
      </c>
      <c r="AZ95" s="19"/>
      <c r="BA95" s="19"/>
      <c r="BB95" s="19"/>
      <c r="BC95" s="19"/>
      <c r="BD95" s="19"/>
      <c r="BE95" s="181">
        <f t="shared" si="4"/>
        <v>0</v>
      </c>
      <c r="BF95" s="181">
        <f t="shared" si="5"/>
        <v>0</v>
      </c>
      <c r="BG95" s="181">
        <f t="shared" si="6"/>
        <v>0</v>
      </c>
      <c r="BH95" s="181">
        <f t="shared" si="7"/>
        <v>0</v>
      </c>
      <c r="BI95" s="181">
        <f t="shared" si="8"/>
        <v>0</v>
      </c>
      <c r="BJ95" s="140" t="s">
        <v>81</v>
      </c>
      <c r="BK95" s="181">
        <f t="shared" si="9"/>
        <v>0</v>
      </c>
      <c r="BL95" s="140" t="s">
        <v>233</v>
      </c>
      <c r="BM95" s="140" t="s">
        <v>238</v>
      </c>
      <c r="BN95" s="19"/>
      <c r="BO95" s="19"/>
      <c r="BP95" s="19"/>
      <c r="BQ95" s="19"/>
      <c r="BR95" s="21"/>
    </row>
    <row r="96" spans="1:70" ht="16.5" customHeight="1" x14ac:dyDescent="0.3">
      <c r="A96" s="22"/>
      <c r="B96" s="61"/>
      <c r="C96" s="170" t="s">
        <v>207</v>
      </c>
      <c r="D96" s="170" t="s">
        <v>166</v>
      </c>
      <c r="E96" s="171" t="s">
        <v>2181</v>
      </c>
      <c r="F96" s="171" t="s">
        <v>2182</v>
      </c>
      <c r="G96" s="172" t="s">
        <v>1675</v>
      </c>
      <c r="H96" s="173">
        <v>6</v>
      </c>
      <c r="I96" s="174"/>
      <c r="J96" s="175">
        <f t="shared" si="0"/>
        <v>0</v>
      </c>
      <c r="K96" s="194"/>
      <c r="L96" s="61"/>
      <c r="M96" s="177"/>
      <c r="N96" s="178" t="s">
        <v>44</v>
      </c>
      <c r="O96" s="19"/>
      <c r="P96" s="179">
        <f t="shared" si="1"/>
        <v>0</v>
      </c>
      <c r="Q96" s="179">
        <v>0</v>
      </c>
      <c r="R96" s="179">
        <f t="shared" si="2"/>
        <v>0</v>
      </c>
      <c r="S96" s="179">
        <v>0</v>
      </c>
      <c r="T96" s="180">
        <f t="shared" si="3"/>
        <v>0</v>
      </c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40" t="s">
        <v>233</v>
      </c>
      <c r="AS96" s="19"/>
      <c r="AT96" s="140" t="s">
        <v>166</v>
      </c>
      <c r="AU96" s="140" t="s">
        <v>81</v>
      </c>
      <c r="AV96" s="19"/>
      <c r="AW96" s="19"/>
      <c r="AX96" s="19"/>
      <c r="AY96" s="140" t="s">
        <v>163</v>
      </c>
      <c r="AZ96" s="19"/>
      <c r="BA96" s="19"/>
      <c r="BB96" s="19"/>
      <c r="BC96" s="19"/>
      <c r="BD96" s="19"/>
      <c r="BE96" s="181">
        <f t="shared" si="4"/>
        <v>0</v>
      </c>
      <c r="BF96" s="181">
        <f t="shared" si="5"/>
        <v>0</v>
      </c>
      <c r="BG96" s="181">
        <f t="shared" si="6"/>
        <v>0</v>
      </c>
      <c r="BH96" s="181">
        <f t="shared" si="7"/>
        <v>0</v>
      </c>
      <c r="BI96" s="181">
        <f t="shared" si="8"/>
        <v>0</v>
      </c>
      <c r="BJ96" s="140" t="s">
        <v>81</v>
      </c>
      <c r="BK96" s="181">
        <f t="shared" si="9"/>
        <v>0</v>
      </c>
      <c r="BL96" s="140" t="s">
        <v>233</v>
      </c>
      <c r="BM96" s="140" t="s">
        <v>246</v>
      </c>
      <c r="BN96" s="19"/>
      <c r="BO96" s="19"/>
      <c r="BP96" s="19"/>
      <c r="BQ96" s="19"/>
      <c r="BR96" s="21"/>
    </row>
    <row r="97" spans="1:70" ht="16.5" customHeight="1" x14ac:dyDescent="0.3">
      <c r="A97" s="22"/>
      <c r="B97" s="61"/>
      <c r="C97" s="170" t="s">
        <v>211</v>
      </c>
      <c r="D97" s="170" t="s">
        <v>166</v>
      </c>
      <c r="E97" s="171" t="s">
        <v>2183</v>
      </c>
      <c r="F97" s="171" t="s">
        <v>2184</v>
      </c>
      <c r="G97" s="172" t="s">
        <v>1675</v>
      </c>
      <c r="H97" s="173">
        <v>2</v>
      </c>
      <c r="I97" s="174"/>
      <c r="J97" s="175">
        <f t="shared" si="0"/>
        <v>0</v>
      </c>
      <c r="K97" s="194"/>
      <c r="L97" s="61"/>
      <c r="M97" s="177"/>
      <c r="N97" s="178" t="s">
        <v>44</v>
      </c>
      <c r="O97" s="19"/>
      <c r="P97" s="179">
        <f t="shared" si="1"/>
        <v>0</v>
      </c>
      <c r="Q97" s="179">
        <v>0</v>
      </c>
      <c r="R97" s="179">
        <f t="shared" si="2"/>
        <v>0</v>
      </c>
      <c r="S97" s="179">
        <v>0</v>
      </c>
      <c r="T97" s="180">
        <f t="shared" si="3"/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233</v>
      </c>
      <c r="AS97" s="19"/>
      <c r="AT97" s="140" t="s">
        <v>166</v>
      </c>
      <c r="AU97" s="140" t="s">
        <v>81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 t="shared" si="4"/>
        <v>0</v>
      </c>
      <c r="BF97" s="181">
        <f t="shared" si="5"/>
        <v>0</v>
      </c>
      <c r="BG97" s="181">
        <f t="shared" si="6"/>
        <v>0</v>
      </c>
      <c r="BH97" s="181">
        <f t="shared" si="7"/>
        <v>0</v>
      </c>
      <c r="BI97" s="181">
        <f t="shared" si="8"/>
        <v>0</v>
      </c>
      <c r="BJ97" s="140" t="s">
        <v>81</v>
      </c>
      <c r="BK97" s="181">
        <f t="shared" si="9"/>
        <v>0</v>
      </c>
      <c r="BL97" s="140" t="s">
        <v>233</v>
      </c>
      <c r="BM97" s="140" t="s">
        <v>252</v>
      </c>
      <c r="BN97" s="19"/>
      <c r="BO97" s="19"/>
      <c r="BP97" s="19"/>
      <c r="BQ97" s="19"/>
      <c r="BR97" s="21"/>
    </row>
    <row r="98" spans="1:70" ht="16.5" customHeight="1" x14ac:dyDescent="0.3">
      <c r="A98" s="22"/>
      <c r="B98" s="61"/>
      <c r="C98" s="170" t="s">
        <v>216</v>
      </c>
      <c r="D98" s="170" t="s">
        <v>166</v>
      </c>
      <c r="E98" s="171" t="s">
        <v>2185</v>
      </c>
      <c r="F98" s="171" t="s">
        <v>2186</v>
      </c>
      <c r="G98" s="172" t="s">
        <v>1675</v>
      </c>
      <c r="H98" s="173">
        <v>1</v>
      </c>
      <c r="I98" s="174"/>
      <c r="J98" s="175">
        <f t="shared" si="0"/>
        <v>0</v>
      </c>
      <c r="K98" s="194"/>
      <c r="L98" s="61"/>
      <c r="M98" s="177"/>
      <c r="N98" s="178" t="s">
        <v>44</v>
      </c>
      <c r="O98" s="19"/>
      <c r="P98" s="179">
        <f t="shared" si="1"/>
        <v>0</v>
      </c>
      <c r="Q98" s="179">
        <v>0</v>
      </c>
      <c r="R98" s="179">
        <f t="shared" si="2"/>
        <v>0</v>
      </c>
      <c r="S98" s="179">
        <v>0</v>
      </c>
      <c r="T98" s="180">
        <f t="shared" si="3"/>
        <v>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40" t="s">
        <v>233</v>
      </c>
      <c r="AS98" s="19"/>
      <c r="AT98" s="140" t="s">
        <v>166</v>
      </c>
      <c r="AU98" s="140" t="s">
        <v>81</v>
      </c>
      <c r="AV98" s="19"/>
      <c r="AW98" s="19"/>
      <c r="AX98" s="19"/>
      <c r="AY98" s="140" t="s">
        <v>163</v>
      </c>
      <c r="AZ98" s="19"/>
      <c r="BA98" s="19"/>
      <c r="BB98" s="19"/>
      <c r="BC98" s="19"/>
      <c r="BD98" s="19"/>
      <c r="BE98" s="181">
        <f t="shared" si="4"/>
        <v>0</v>
      </c>
      <c r="BF98" s="181">
        <f t="shared" si="5"/>
        <v>0</v>
      </c>
      <c r="BG98" s="181">
        <f t="shared" si="6"/>
        <v>0</v>
      </c>
      <c r="BH98" s="181">
        <f t="shared" si="7"/>
        <v>0</v>
      </c>
      <c r="BI98" s="181">
        <f t="shared" si="8"/>
        <v>0</v>
      </c>
      <c r="BJ98" s="140" t="s">
        <v>81</v>
      </c>
      <c r="BK98" s="181">
        <f t="shared" si="9"/>
        <v>0</v>
      </c>
      <c r="BL98" s="140" t="s">
        <v>233</v>
      </c>
      <c r="BM98" s="140" t="s">
        <v>287</v>
      </c>
      <c r="BN98" s="19"/>
      <c r="BO98" s="19"/>
      <c r="BP98" s="19"/>
      <c r="BQ98" s="19"/>
      <c r="BR98" s="21"/>
    </row>
    <row r="99" spans="1:70" ht="16.5" customHeight="1" x14ac:dyDescent="0.3">
      <c r="A99" s="22"/>
      <c r="B99" s="61"/>
      <c r="C99" s="170" t="s">
        <v>220</v>
      </c>
      <c r="D99" s="170" t="s">
        <v>166</v>
      </c>
      <c r="E99" s="171" t="s">
        <v>2187</v>
      </c>
      <c r="F99" s="171" t="s">
        <v>2188</v>
      </c>
      <c r="G99" s="172" t="s">
        <v>1675</v>
      </c>
      <c r="H99" s="173">
        <v>1</v>
      </c>
      <c r="I99" s="174"/>
      <c r="J99" s="175">
        <f t="shared" si="0"/>
        <v>0</v>
      </c>
      <c r="K99" s="194"/>
      <c r="L99" s="61"/>
      <c r="M99" s="177"/>
      <c r="N99" s="178" t="s">
        <v>44</v>
      </c>
      <c r="O99" s="19"/>
      <c r="P99" s="179">
        <f t="shared" si="1"/>
        <v>0</v>
      </c>
      <c r="Q99" s="179">
        <v>0</v>
      </c>
      <c r="R99" s="179">
        <f t="shared" si="2"/>
        <v>0</v>
      </c>
      <c r="S99" s="179">
        <v>0</v>
      </c>
      <c r="T99" s="180">
        <f t="shared" si="3"/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233</v>
      </c>
      <c r="AS99" s="19"/>
      <c r="AT99" s="140" t="s">
        <v>166</v>
      </c>
      <c r="AU99" s="140" t="s">
        <v>81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 t="shared" si="4"/>
        <v>0</v>
      </c>
      <c r="BF99" s="181">
        <f t="shared" si="5"/>
        <v>0</v>
      </c>
      <c r="BG99" s="181">
        <f t="shared" si="6"/>
        <v>0</v>
      </c>
      <c r="BH99" s="181">
        <f t="shared" si="7"/>
        <v>0</v>
      </c>
      <c r="BI99" s="181">
        <f t="shared" si="8"/>
        <v>0</v>
      </c>
      <c r="BJ99" s="140" t="s">
        <v>81</v>
      </c>
      <c r="BK99" s="181">
        <f t="shared" si="9"/>
        <v>0</v>
      </c>
      <c r="BL99" s="140" t="s">
        <v>233</v>
      </c>
      <c r="BM99" s="140" t="s">
        <v>289</v>
      </c>
      <c r="BN99" s="19"/>
      <c r="BO99" s="19"/>
      <c r="BP99" s="19"/>
      <c r="BQ99" s="19"/>
      <c r="BR99" s="21"/>
    </row>
    <row r="100" spans="1:70" ht="16.5" customHeight="1" x14ac:dyDescent="0.3">
      <c r="A100" s="22"/>
      <c r="B100" s="61"/>
      <c r="C100" s="170" t="s">
        <v>224</v>
      </c>
      <c r="D100" s="170" t="s">
        <v>166</v>
      </c>
      <c r="E100" s="171" t="s">
        <v>2189</v>
      </c>
      <c r="F100" s="171" t="s">
        <v>2190</v>
      </c>
      <c r="G100" s="172" t="s">
        <v>281</v>
      </c>
      <c r="H100" s="173">
        <v>30</v>
      </c>
      <c r="I100" s="174"/>
      <c r="J100" s="175">
        <f t="shared" si="0"/>
        <v>0</v>
      </c>
      <c r="K100" s="194"/>
      <c r="L100" s="61"/>
      <c r="M100" s="177"/>
      <c r="N100" s="178" t="s">
        <v>44</v>
      </c>
      <c r="O100" s="19"/>
      <c r="P100" s="179">
        <f t="shared" si="1"/>
        <v>0</v>
      </c>
      <c r="Q100" s="179">
        <v>0</v>
      </c>
      <c r="R100" s="179">
        <f t="shared" si="2"/>
        <v>0</v>
      </c>
      <c r="S100" s="179">
        <v>0</v>
      </c>
      <c r="T100" s="180">
        <f t="shared" si="3"/>
        <v>0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40" t="s">
        <v>233</v>
      </c>
      <c r="AS100" s="19"/>
      <c r="AT100" s="140" t="s">
        <v>166</v>
      </c>
      <c r="AU100" s="140" t="s">
        <v>81</v>
      </c>
      <c r="AV100" s="19"/>
      <c r="AW100" s="19"/>
      <c r="AX100" s="19"/>
      <c r="AY100" s="140" t="s">
        <v>163</v>
      </c>
      <c r="AZ100" s="19"/>
      <c r="BA100" s="19"/>
      <c r="BB100" s="19"/>
      <c r="BC100" s="19"/>
      <c r="BD100" s="19"/>
      <c r="BE100" s="181">
        <f t="shared" si="4"/>
        <v>0</v>
      </c>
      <c r="BF100" s="181">
        <f t="shared" si="5"/>
        <v>0</v>
      </c>
      <c r="BG100" s="181">
        <f t="shared" si="6"/>
        <v>0</v>
      </c>
      <c r="BH100" s="181">
        <f t="shared" si="7"/>
        <v>0</v>
      </c>
      <c r="BI100" s="181">
        <f t="shared" si="8"/>
        <v>0</v>
      </c>
      <c r="BJ100" s="140" t="s">
        <v>81</v>
      </c>
      <c r="BK100" s="181">
        <f t="shared" si="9"/>
        <v>0</v>
      </c>
      <c r="BL100" s="140" t="s">
        <v>233</v>
      </c>
      <c r="BM100" s="140" t="s">
        <v>296</v>
      </c>
      <c r="BN100" s="19"/>
      <c r="BO100" s="19"/>
      <c r="BP100" s="19"/>
      <c r="BQ100" s="19"/>
      <c r="BR100" s="21"/>
    </row>
    <row r="101" spans="1:70" ht="16.5" customHeight="1" x14ac:dyDescent="0.3">
      <c r="A101" s="22"/>
      <c r="B101" s="61"/>
      <c r="C101" s="170" t="s">
        <v>16</v>
      </c>
      <c r="D101" s="170" t="s">
        <v>166</v>
      </c>
      <c r="E101" s="171" t="s">
        <v>2191</v>
      </c>
      <c r="F101" s="171" t="s">
        <v>2192</v>
      </c>
      <c r="G101" s="172" t="s">
        <v>281</v>
      </c>
      <c r="H101" s="173">
        <v>25</v>
      </c>
      <c r="I101" s="174"/>
      <c r="J101" s="175">
        <f t="shared" si="0"/>
        <v>0</v>
      </c>
      <c r="K101" s="194"/>
      <c r="L101" s="61"/>
      <c r="M101" s="177"/>
      <c r="N101" s="178" t="s">
        <v>44</v>
      </c>
      <c r="O101" s="19"/>
      <c r="P101" s="179">
        <f t="shared" si="1"/>
        <v>0</v>
      </c>
      <c r="Q101" s="179">
        <v>0</v>
      </c>
      <c r="R101" s="179">
        <f t="shared" si="2"/>
        <v>0</v>
      </c>
      <c r="S101" s="179">
        <v>0</v>
      </c>
      <c r="T101" s="180">
        <f t="shared" si="3"/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233</v>
      </c>
      <c r="AS101" s="19"/>
      <c r="AT101" s="140" t="s">
        <v>166</v>
      </c>
      <c r="AU101" s="140" t="s">
        <v>81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 t="shared" si="4"/>
        <v>0</v>
      </c>
      <c r="BF101" s="181">
        <f t="shared" si="5"/>
        <v>0</v>
      </c>
      <c r="BG101" s="181">
        <f t="shared" si="6"/>
        <v>0</v>
      </c>
      <c r="BH101" s="181">
        <f t="shared" si="7"/>
        <v>0</v>
      </c>
      <c r="BI101" s="181">
        <f t="shared" si="8"/>
        <v>0</v>
      </c>
      <c r="BJ101" s="140" t="s">
        <v>81</v>
      </c>
      <c r="BK101" s="181">
        <f t="shared" si="9"/>
        <v>0</v>
      </c>
      <c r="BL101" s="140" t="s">
        <v>233</v>
      </c>
      <c r="BM101" s="140" t="s">
        <v>299</v>
      </c>
      <c r="BN101" s="19"/>
      <c r="BO101" s="19"/>
      <c r="BP101" s="19"/>
      <c r="BQ101" s="19"/>
      <c r="BR101" s="21"/>
    </row>
    <row r="102" spans="1:70" ht="16.5" customHeight="1" x14ac:dyDescent="0.3">
      <c r="A102" s="22"/>
      <c r="B102" s="61"/>
      <c r="C102" s="170" t="s">
        <v>233</v>
      </c>
      <c r="D102" s="170" t="s">
        <v>166</v>
      </c>
      <c r="E102" s="171" t="s">
        <v>2193</v>
      </c>
      <c r="F102" s="171" t="s">
        <v>2194</v>
      </c>
      <c r="G102" s="172" t="s">
        <v>281</v>
      </c>
      <c r="H102" s="173">
        <v>280</v>
      </c>
      <c r="I102" s="174"/>
      <c r="J102" s="175">
        <f t="shared" si="0"/>
        <v>0</v>
      </c>
      <c r="K102" s="194"/>
      <c r="L102" s="61"/>
      <c r="M102" s="177"/>
      <c r="N102" s="178" t="s">
        <v>44</v>
      </c>
      <c r="O102" s="19"/>
      <c r="P102" s="179">
        <f t="shared" si="1"/>
        <v>0</v>
      </c>
      <c r="Q102" s="179">
        <v>0</v>
      </c>
      <c r="R102" s="179">
        <f t="shared" si="2"/>
        <v>0</v>
      </c>
      <c r="S102" s="179">
        <v>0</v>
      </c>
      <c r="T102" s="180">
        <f t="shared" si="3"/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0" t="s">
        <v>233</v>
      </c>
      <c r="AS102" s="19"/>
      <c r="AT102" s="140" t="s">
        <v>166</v>
      </c>
      <c r="AU102" s="140" t="s">
        <v>81</v>
      </c>
      <c r="AV102" s="19"/>
      <c r="AW102" s="19"/>
      <c r="AX102" s="19"/>
      <c r="AY102" s="140" t="s">
        <v>163</v>
      </c>
      <c r="AZ102" s="19"/>
      <c r="BA102" s="19"/>
      <c r="BB102" s="19"/>
      <c r="BC102" s="19"/>
      <c r="BD102" s="19"/>
      <c r="BE102" s="181">
        <f t="shared" si="4"/>
        <v>0</v>
      </c>
      <c r="BF102" s="181">
        <f t="shared" si="5"/>
        <v>0</v>
      </c>
      <c r="BG102" s="181">
        <f t="shared" si="6"/>
        <v>0</v>
      </c>
      <c r="BH102" s="181">
        <f t="shared" si="7"/>
        <v>0</v>
      </c>
      <c r="BI102" s="181">
        <f t="shared" si="8"/>
        <v>0</v>
      </c>
      <c r="BJ102" s="140" t="s">
        <v>81</v>
      </c>
      <c r="BK102" s="181">
        <f t="shared" si="9"/>
        <v>0</v>
      </c>
      <c r="BL102" s="140" t="s">
        <v>233</v>
      </c>
      <c r="BM102" s="140" t="s">
        <v>325</v>
      </c>
      <c r="BN102" s="19"/>
      <c r="BO102" s="19"/>
      <c r="BP102" s="19"/>
      <c r="BQ102" s="19"/>
      <c r="BR102" s="21"/>
    </row>
    <row r="103" spans="1:70" ht="16.5" customHeight="1" x14ac:dyDescent="0.3">
      <c r="A103" s="22"/>
      <c r="B103" s="61"/>
      <c r="C103" s="170" t="s">
        <v>237</v>
      </c>
      <c r="D103" s="170" t="s">
        <v>166</v>
      </c>
      <c r="E103" s="171" t="s">
        <v>2195</v>
      </c>
      <c r="F103" s="171" t="s">
        <v>2196</v>
      </c>
      <c r="G103" s="172" t="s">
        <v>281</v>
      </c>
      <c r="H103" s="173">
        <v>180</v>
      </c>
      <c r="I103" s="174"/>
      <c r="J103" s="175">
        <f t="shared" si="0"/>
        <v>0</v>
      </c>
      <c r="K103" s="194"/>
      <c r="L103" s="61"/>
      <c r="M103" s="177"/>
      <c r="N103" s="178" t="s">
        <v>44</v>
      </c>
      <c r="O103" s="19"/>
      <c r="P103" s="179">
        <f t="shared" si="1"/>
        <v>0</v>
      </c>
      <c r="Q103" s="179">
        <v>0</v>
      </c>
      <c r="R103" s="179">
        <f t="shared" si="2"/>
        <v>0</v>
      </c>
      <c r="S103" s="179">
        <v>0</v>
      </c>
      <c r="T103" s="180">
        <f t="shared" si="3"/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233</v>
      </c>
      <c r="AS103" s="19"/>
      <c r="AT103" s="140" t="s">
        <v>166</v>
      </c>
      <c r="AU103" s="140" t="s">
        <v>81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 t="shared" si="4"/>
        <v>0</v>
      </c>
      <c r="BF103" s="181">
        <f t="shared" si="5"/>
        <v>0</v>
      </c>
      <c r="BG103" s="181">
        <f t="shared" si="6"/>
        <v>0</v>
      </c>
      <c r="BH103" s="181">
        <f t="shared" si="7"/>
        <v>0</v>
      </c>
      <c r="BI103" s="181">
        <f t="shared" si="8"/>
        <v>0</v>
      </c>
      <c r="BJ103" s="140" t="s">
        <v>81</v>
      </c>
      <c r="BK103" s="181">
        <f t="shared" si="9"/>
        <v>0</v>
      </c>
      <c r="BL103" s="140" t="s">
        <v>233</v>
      </c>
      <c r="BM103" s="140" t="s">
        <v>329</v>
      </c>
      <c r="BN103" s="19"/>
      <c r="BO103" s="19"/>
      <c r="BP103" s="19"/>
      <c r="BQ103" s="19"/>
      <c r="BR103" s="21"/>
    </row>
    <row r="104" spans="1:70" ht="16.5" customHeight="1" x14ac:dyDescent="0.3">
      <c r="A104" s="22"/>
      <c r="B104" s="61"/>
      <c r="C104" s="170" t="s">
        <v>238</v>
      </c>
      <c r="D104" s="170" t="s">
        <v>166</v>
      </c>
      <c r="E104" s="171" t="s">
        <v>2197</v>
      </c>
      <c r="F104" s="171" t="s">
        <v>2198</v>
      </c>
      <c r="G104" s="172" t="s">
        <v>281</v>
      </c>
      <c r="H104" s="173">
        <v>120</v>
      </c>
      <c r="I104" s="174"/>
      <c r="J104" s="175">
        <f t="shared" si="0"/>
        <v>0</v>
      </c>
      <c r="K104" s="194"/>
      <c r="L104" s="61"/>
      <c r="M104" s="177"/>
      <c r="N104" s="178" t="s">
        <v>44</v>
      </c>
      <c r="O104" s="19"/>
      <c r="P104" s="179">
        <f t="shared" si="1"/>
        <v>0</v>
      </c>
      <c r="Q104" s="179">
        <v>0</v>
      </c>
      <c r="R104" s="179">
        <f t="shared" si="2"/>
        <v>0</v>
      </c>
      <c r="S104" s="179">
        <v>0</v>
      </c>
      <c r="T104" s="180">
        <f t="shared" si="3"/>
        <v>0</v>
      </c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40" t="s">
        <v>233</v>
      </c>
      <c r="AS104" s="19"/>
      <c r="AT104" s="140" t="s">
        <v>166</v>
      </c>
      <c r="AU104" s="140" t="s">
        <v>81</v>
      </c>
      <c r="AV104" s="19"/>
      <c r="AW104" s="19"/>
      <c r="AX104" s="19"/>
      <c r="AY104" s="140" t="s">
        <v>163</v>
      </c>
      <c r="AZ104" s="19"/>
      <c r="BA104" s="19"/>
      <c r="BB104" s="19"/>
      <c r="BC104" s="19"/>
      <c r="BD104" s="19"/>
      <c r="BE104" s="181">
        <f t="shared" si="4"/>
        <v>0</v>
      </c>
      <c r="BF104" s="181">
        <f t="shared" si="5"/>
        <v>0</v>
      </c>
      <c r="BG104" s="181">
        <f t="shared" si="6"/>
        <v>0</v>
      </c>
      <c r="BH104" s="181">
        <f t="shared" si="7"/>
        <v>0</v>
      </c>
      <c r="BI104" s="181">
        <f t="shared" si="8"/>
        <v>0</v>
      </c>
      <c r="BJ104" s="140" t="s">
        <v>81</v>
      </c>
      <c r="BK104" s="181">
        <f t="shared" si="9"/>
        <v>0</v>
      </c>
      <c r="BL104" s="140" t="s">
        <v>233</v>
      </c>
      <c r="BM104" s="140" t="s">
        <v>333</v>
      </c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70" t="s">
        <v>242</v>
      </c>
      <c r="D105" s="170" t="s">
        <v>166</v>
      </c>
      <c r="E105" s="171" t="s">
        <v>2199</v>
      </c>
      <c r="F105" s="171" t="s">
        <v>2200</v>
      </c>
      <c r="G105" s="172" t="s">
        <v>281</v>
      </c>
      <c r="H105" s="173">
        <v>30</v>
      </c>
      <c r="I105" s="174"/>
      <c r="J105" s="175">
        <f t="shared" si="0"/>
        <v>0</v>
      </c>
      <c r="K105" s="194"/>
      <c r="L105" s="61"/>
      <c r="M105" s="177"/>
      <c r="N105" s="178" t="s">
        <v>44</v>
      </c>
      <c r="O105" s="19"/>
      <c r="P105" s="179">
        <f t="shared" si="1"/>
        <v>0</v>
      </c>
      <c r="Q105" s="179">
        <v>0</v>
      </c>
      <c r="R105" s="179">
        <f t="shared" si="2"/>
        <v>0</v>
      </c>
      <c r="S105" s="179">
        <v>0</v>
      </c>
      <c r="T105" s="180">
        <f t="shared" si="3"/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233</v>
      </c>
      <c r="AS105" s="19"/>
      <c r="AT105" s="140" t="s">
        <v>166</v>
      </c>
      <c r="AU105" s="140" t="s">
        <v>81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 t="shared" si="4"/>
        <v>0</v>
      </c>
      <c r="BF105" s="181">
        <f t="shared" si="5"/>
        <v>0</v>
      </c>
      <c r="BG105" s="181">
        <f t="shared" si="6"/>
        <v>0</v>
      </c>
      <c r="BH105" s="181">
        <f t="shared" si="7"/>
        <v>0</v>
      </c>
      <c r="BI105" s="181">
        <f t="shared" si="8"/>
        <v>0</v>
      </c>
      <c r="BJ105" s="140" t="s">
        <v>81</v>
      </c>
      <c r="BK105" s="181">
        <f t="shared" si="9"/>
        <v>0</v>
      </c>
      <c r="BL105" s="140" t="s">
        <v>233</v>
      </c>
      <c r="BM105" s="140" t="s">
        <v>323</v>
      </c>
      <c r="BN105" s="19"/>
      <c r="BO105" s="19"/>
      <c r="BP105" s="19"/>
      <c r="BQ105" s="19"/>
      <c r="BR105" s="21"/>
    </row>
    <row r="106" spans="1:70" ht="16.5" customHeight="1" x14ac:dyDescent="0.3">
      <c r="A106" s="22"/>
      <c r="B106" s="61"/>
      <c r="C106" s="170" t="s">
        <v>246</v>
      </c>
      <c r="D106" s="170" t="s">
        <v>166</v>
      </c>
      <c r="E106" s="171" t="s">
        <v>2201</v>
      </c>
      <c r="F106" s="171" t="s">
        <v>2202</v>
      </c>
      <c r="G106" s="172" t="s">
        <v>281</v>
      </c>
      <c r="H106" s="173">
        <v>10</v>
      </c>
      <c r="I106" s="174"/>
      <c r="J106" s="175">
        <f t="shared" si="0"/>
        <v>0</v>
      </c>
      <c r="K106" s="194"/>
      <c r="L106" s="61"/>
      <c r="M106" s="177"/>
      <c r="N106" s="178" t="s">
        <v>44</v>
      </c>
      <c r="O106" s="19"/>
      <c r="P106" s="179">
        <f t="shared" si="1"/>
        <v>0</v>
      </c>
      <c r="Q106" s="179">
        <v>0</v>
      </c>
      <c r="R106" s="179">
        <f t="shared" si="2"/>
        <v>0</v>
      </c>
      <c r="S106" s="179">
        <v>0</v>
      </c>
      <c r="T106" s="180">
        <f t="shared" si="3"/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40" t="s">
        <v>233</v>
      </c>
      <c r="AS106" s="19"/>
      <c r="AT106" s="140" t="s">
        <v>166</v>
      </c>
      <c r="AU106" s="140" t="s">
        <v>81</v>
      </c>
      <c r="AV106" s="19"/>
      <c r="AW106" s="19"/>
      <c r="AX106" s="19"/>
      <c r="AY106" s="140" t="s">
        <v>163</v>
      </c>
      <c r="AZ106" s="19"/>
      <c r="BA106" s="19"/>
      <c r="BB106" s="19"/>
      <c r="BC106" s="19"/>
      <c r="BD106" s="19"/>
      <c r="BE106" s="181">
        <f t="shared" si="4"/>
        <v>0</v>
      </c>
      <c r="BF106" s="181">
        <f t="shared" si="5"/>
        <v>0</v>
      </c>
      <c r="BG106" s="181">
        <f t="shared" si="6"/>
        <v>0</v>
      </c>
      <c r="BH106" s="181">
        <f t="shared" si="7"/>
        <v>0</v>
      </c>
      <c r="BI106" s="181">
        <f t="shared" si="8"/>
        <v>0</v>
      </c>
      <c r="BJ106" s="140" t="s">
        <v>81</v>
      </c>
      <c r="BK106" s="181">
        <f t="shared" si="9"/>
        <v>0</v>
      </c>
      <c r="BL106" s="140" t="s">
        <v>233</v>
      </c>
      <c r="BM106" s="140" t="s">
        <v>340</v>
      </c>
      <c r="BN106" s="19"/>
      <c r="BO106" s="19"/>
      <c r="BP106" s="19"/>
      <c r="BQ106" s="19"/>
      <c r="BR106" s="21"/>
    </row>
    <row r="107" spans="1:70" ht="16.5" customHeight="1" x14ac:dyDescent="0.3">
      <c r="A107" s="22"/>
      <c r="B107" s="61"/>
      <c r="C107" s="170" t="s">
        <v>15</v>
      </c>
      <c r="D107" s="170" t="s">
        <v>166</v>
      </c>
      <c r="E107" s="171" t="s">
        <v>2203</v>
      </c>
      <c r="F107" s="171" t="s">
        <v>2204</v>
      </c>
      <c r="G107" s="172" t="s">
        <v>281</v>
      </c>
      <c r="H107" s="173">
        <v>150</v>
      </c>
      <c r="I107" s="174"/>
      <c r="J107" s="175">
        <f t="shared" si="0"/>
        <v>0</v>
      </c>
      <c r="K107" s="194"/>
      <c r="L107" s="61"/>
      <c r="M107" s="177"/>
      <c r="N107" s="178" t="s">
        <v>44</v>
      </c>
      <c r="O107" s="19"/>
      <c r="P107" s="179">
        <f t="shared" si="1"/>
        <v>0</v>
      </c>
      <c r="Q107" s="179">
        <v>0</v>
      </c>
      <c r="R107" s="179">
        <f t="shared" si="2"/>
        <v>0</v>
      </c>
      <c r="S107" s="179">
        <v>0</v>
      </c>
      <c r="T107" s="180">
        <f t="shared" si="3"/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233</v>
      </c>
      <c r="AS107" s="19"/>
      <c r="AT107" s="140" t="s">
        <v>166</v>
      </c>
      <c r="AU107" s="140" t="s">
        <v>81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 t="shared" si="4"/>
        <v>0</v>
      </c>
      <c r="BF107" s="181">
        <f t="shared" si="5"/>
        <v>0</v>
      </c>
      <c r="BG107" s="181">
        <f t="shared" si="6"/>
        <v>0</v>
      </c>
      <c r="BH107" s="181">
        <f t="shared" si="7"/>
        <v>0</v>
      </c>
      <c r="BI107" s="181">
        <f t="shared" si="8"/>
        <v>0</v>
      </c>
      <c r="BJ107" s="140" t="s">
        <v>81</v>
      </c>
      <c r="BK107" s="181">
        <f t="shared" si="9"/>
        <v>0</v>
      </c>
      <c r="BL107" s="140" t="s">
        <v>233</v>
      </c>
      <c r="BM107" s="140" t="s">
        <v>345</v>
      </c>
      <c r="BN107" s="19"/>
      <c r="BO107" s="19"/>
      <c r="BP107" s="19"/>
      <c r="BQ107" s="19"/>
      <c r="BR107" s="21"/>
    </row>
    <row r="108" spans="1:70" ht="16.5" customHeight="1" x14ac:dyDescent="0.3">
      <c r="A108" s="22"/>
      <c r="B108" s="61"/>
      <c r="C108" s="170" t="s">
        <v>252</v>
      </c>
      <c r="D108" s="170" t="s">
        <v>166</v>
      </c>
      <c r="E108" s="171" t="s">
        <v>2205</v>
      </c>
      <c r="F108" s="171" t="s">
        <v>2206</v>
      </c>
      <c r="G108" s="172" t="s">
        <v>281</v>
      </c>
      <c r="H108" s="173">
        <v>20</v>
      </c>
      <c r="I108" s="174"/>
      <c r="J108" s="175">
        <f t="shared" si="0"/>
        <v>0</v>
      </c>
      <c r="K108" s="194"/>
      <c r="L108" s="61"/>
      <c r="M108" s="177"/>
      <c r="N108" s="178" t="s">
        <v>44</v>
      </c>
      <c r="O108" s="19"/>
      <c r="P108" s="179">
        <f t="shared" si="1"/>
        <v>0</v>
      </c>
      <c r="Q108" s="179">
        <v>0</v>
      </c>
      <c r="R108" s="179">
        <f t="shared" si="2"/>
        <v>0</v>
      </c>
      <c r="S108" s="179">
        <v>0</v>
      </c>
      <c r="T108" s="180">
        <f t="shared" si="3"/>
        <v>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40" t="s">
        <v>233</v>
      </c>
      <c r="AS108" s="19"/>
      <c r="AT108" s="140" t="s">
        <v>166</v>
      </c>
      <c r="AU108" s="140" t="s">
        <v>81</v>
      </c>
      <c r="AV108" s="19"/>
      <c r="AW108" s="19"/>
      <c r="AX108" s="19"/>
      <c r="AY108" s="140" t="s">
        <v>163</v>
      </c>
      <c r="AZ108" s="19"/>
      <c r="BA108" s="19"/>
      <c r="BB108" s="19"/>
      <c r="BC108" s="19"/>
      <c r="BD108" s="19"/>
      <c r="BE108" s="181">
        <f t="shared" si="4"/>
        <v>0</v>
      </c>
      <c r="BF108" s="181">
        <f t="shared" si="5"/>
        <v>0</v>
      </c>
      <c r="BG108" s="181">
        <f t="shared" si="6"/>
        <v>0</v>
      </c>
      <c r="BH108" s="181">
        <f t="shared" si="7"/>
        <v>0</v>
      </c>
      <c r="BI108" s="181">
        <f t="shared" si="8"/>
        <v>0</v>
      </c>
      <c r="BJ108" s="140" t="s">
        <v>81</v>
      </c>
      <c r="BK108" s="181">
        <f t="shared" si="9"/>
        <v>0</v>
      </c>
      <c r="BL108" s="140" t="s">
        <v>233</v>
      </c>
      <c r="BM108" s="140" t="s">
        <v>353</v>
      </c>
      <c r="BN108" s="19"/>
      <c r="BO108" s="19"/>
      <c r="BP108" s="19"/>
      <c r="BQ108" s="19"/>
      <c r="BR108" s="21"/>
    </row>
    <row r="109" spans="1:70" ht="16.5" customHeight="1" x14ac:dyDescent="0.3">
      <c r="A109" s="22"/>
      <c r="B109" s="61"/>
      <c r="C109" s="170" t="s">
        <v>258</v>
      </c>
      <c r="D109" s="170" t="s">
        <v>166</v>
      </c>
      <c r="E109" s="171" t="s">
        <v>2207</v>
      </c>
      <c r="F109" s="171" t="s">
        <v>2208</v>
      </c>
      <c r="G109" s="172" t="s">
        <v>281</v>
      </c>
      <c r="H109" s="173">
        <v>25</v>
      </c>
      <c r="I109" s="174"/>
      <c r="J109" s="175">
        <f t="shared" si="0"/>
        <v>0</v>
      </c>
      <c r="K109" s="194"/>
      <c r="L109" s="61"/>
      <c r="M109" s="177"/>
      <c r="N109" s="178" t="s">
        <v>44</v>
      </c>
      <c r="O109" s="19"/>
      <c r="P109" s="179">
        <f t="shared" si="1"/>
        <v>0</v>
      </c>
      <c r="Q109" s="179">
        <v>0</v>
      </c>
      <c r="R109" s="179">
        <f t="shared" si="2"/>
        <v>0</v>
      </c>
      <c r="S109" s="179">
        <v>0</v>
      </c>
      <c r="T109" s="180">
        <f t="shared" si="3"/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233</v>
      </c>
      <c r="AS109" s="19"/>
      <c r="AT109" s="140" t="s">
        <v>166</v>
      </c>
      <c r="AU109" s="140" t="s">
        <v>81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 t="shared" si="4"/>
        <v>0</v>
      </c>
      <c r="BF109" s="181">
        <f t="shared" si="5"/>
        <v>0</v>
      </c>
      <c r="BG109" s="181">
        <f t="shared" si="6"/>
        <v>0</v>
      </c>
      <c r="BH109" s="181">
        <f t="shared" si="7"/>
        <v>0</v>
      </c>
      <c r="BI109" s="181">
        <f t="shared" si="8"/>
        <v>0</v>
      </c>
      <c r="BJ109" s="140" t="s">
        <v>81</v>
      </c>
      <c r="BK109" s="181">
        <f t="shared" si="9"/>
        <v>0</v>
      </c>
      <c r="BL109" s="140" t="s">
        <v>233</v>
      </c>
      <c r="BM109" s="140" t="s">
        <v>355</v>
      </c>
      <c r="BN109" s="19"/>
      <c r="BO109" s="19"/>
      <c r="BP109" s="19"/>
      <c r="BQ109" s="19"/>
      <c r="BR109" s="21"/>
    </row>
    <row r="110" spans="1:70" ht="16.5" customHeight="1" x14ac:dyDescent="0.3">
      <c r="A110" s="22"/>
      <c r="B110" s="61"/>
      <c r="C110" s="170" t="s">
        <v>287</v>
      </c>
      <c r="D110" s="170" t="s">
        <v>166</v>
      </c>
      <c r="E110" s="171" t="s">
        <v>2209</v>
      </c>
      <c r="F110" s="171" t="s">
        <v>2210</v>
      </c>
      <c r="G110" s="172" t="s">
        <v>1675</v>
      </c>
      <c r="H110" s="173">
        <v>1000</v>
      </c>
      <c r="I110" s="174"/>
      <c r="J110" s="175">
        <f t="shared" si="0"/>
        <v>0</v>
      </c>
      <c r="K110" s="194"/>
      <c r="L110" s="61"/>
      <c r="M110" s="177"/>
      <c r="N110" s="178" t="s">
        <v>44</v>
      </c>
      <c r="O110" s="19"/>
      <c r="P110" s="179">
        <f t="shared" si="1"/>
        <v>0</v>
      </c>
      <c r="Q110" s="179">
        <v>0</v>
      </c>
      <c r="R110" s="179">
        <f t="shared" si="2"/>
        <v>0</v>
      </c>
      <c r="S110" s="179">
        <v>0</v>
      </c>
      <c r="T110" s="180">
        <f t="shared" si="3"/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40" t="s">
        <v>233</v>
      </c>
      <c r="AS110" s="19"/>
      <c r="AT110" s="140" t="s">
        <v>166</v>
      </c>
      <c r="AU110" s="140" t="s">
        <v>81</v>
      </c>
      <c r="AV110" s="19"/>
      <c r="AW110" s="19"/>
      <c r="AX110" s="19"/>
      <c r="AY110" s="140" t="s">
        <v>163</v>
      </c>
      <c r="AZ110" s="19"/>
      <c r="BA110" s="19"/>
      <c r="BB110" s="19"/>
      <c r="BC110" s="19"/>
      <c r="BD110" s="19"/>
      <c r="BE110" s="181">
        <f t="shared" si="4"/>
        <v>0</v>
      </c>
      <c r="BF110" s="181">
        <f t="shared" si="5"/>
        <v>0</v>
      </c>
      <c r="BG110" s="181">
        <f t="shared" si="6"/>
        <v>0</v>
      </c>
      <c r="BH110" s="181">
        <f t="shared" si="7"/>
        <v>0</v>
      </c>
      <c r="BI110" s="181">
        <f t="shared" si="8"/>
        <v>0</v>
      </c>
      <c r="BJ110" s="140" t="s">
        <v>81</v>
      </c>
      <c r="BK110" s="181">
        <f t="shared" si="9"/>
        <v>0</v>
      </c>
      <c r="BL110" s="140" t="s">
        <v>233</v>
      </c>
      <c r="BM110" s="140" t="s">
        <v>357</v>
      </c>
      <c r="BN110" s="19"/>
      <c r="BO110" s="19"/>
      <c r="BP110" s="19"/>
      <c r="BQ110" s="19"/>
      <c r="BR110" s="21"/>
    </row>
    <row r="111" spans="1:70" ht="16.5" customHeight="1" x14ac:dyDescent="0.3">
      <c r="A111" s="22"/>
      <c r="B111" s="61"/>
      <c r="C111" s="170" t="s">
        <v>288</v>
      </c>
      <c r="D111" s="170" t="s">
        <v>166</v>
      </c>
      <c r="E111" s="171" t="s">
        <v>2211</v>
      </c>
      <c r="F111" s="171" t="s">
        <v>2212</v>
      </c>
      <c r="G111" s="172" t="s">
        <v>1104</v>
      </c>
      <c r="H111" s="173">
        <v>1</v>
      </c>
      <c r="I111" s="174"/>
      <c r="J111" s="175">
        <f t="shared" si="0"/>
        <v>0</v>
      </c>
      <c r="K111" s="194"/>
      <c r="L111" s="61"/>
      <c r="M111" s="177"/>
      <c r="N111" s="178" t="s">
        <v>44</v>
      </c>
      <c r="O111" s="19"/>
      <c r="P111" s="179">
        <f t="shared" si="1"/>
        <v>0</v>
      </c>
      <c r="Q111" s="179">
        <v>0</v>
      </c>
      <c r="R111" s="179">
        <f t="shared" si="2"/>
        <v>0</v>
      </c>
      <c r="S111" s="179">
        <v>0</v>
      </c>
      <c r="T111" s="180">
        <f t="shared" si="3"/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233</v>
      </c>
      <c r="AS111" s="19"/>
      <c r="AT111" s="140" t="s">
        <v>166</v>
      </c>
      <c r="AU111" s="140" t="s">
        <v>81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 t="shared" si="4"/>
        <v>0</v>
      </c>
      <c r="BF111" s="181">
        <f t="shared" si="5"/>
        <v>0</v>
      </c>
      <c r="BG111" s="181">
        <f t="shared" si="6"/>
        <v>0</v>
      </c>
      <c r="BH111" s="181">
        <f t="shared" si="7"/>
        <v>0</v>
      </c>
      <c r="BI111" s="181">
        <f t="shared" si="8"/>
        <v>0</v>
      </c>
      <c r="BJ111" s="140" t="s">
        <v>81</v>
      </c>
      <c r="BK111" s="181">
        <f t="shared" si="9"/>
        <v>0</v>
      </c>
      <c r="BL111" s="140" t="s">
        <v>233</v>
      </c>
      <c r="BM111" s="140" t="s">
        <v>359</v>
      </c>
      <c r="BN111" s="19"/>
      <c r="BO111" s="19"/>
      <c r="BP111" s="19"/>
      <c r="BQ111" s="19"/>
      <c r="BR111" s="21"/>
    </row>
    <row r="112" spans="1:70" ht="16.5" customHeight="1" x14ac:dyDescent="0.3">
      <c r="A112" s="22"/>
      <c r="B112" s="61"/>
      <c r="C112" s="170" t="s">
        <v>289</v>
      </c>
      <c r="D112" s="170" t="s">
        <v>166</v>
      </c>
      <c r="E112" s="171" t="s">
        <v>2213</v>
      </c>
      <c r="F112" s="171" t="s">
        <v>2214</v>
      </c>
      <c r="G112" s="172" t="s">
        <v>1104</v>
      </c>
      <c r="H112" s="173">
        <v>1</v>
      </c>
      <c r="I112" s="174"/>
      <c r="J112" s="175">
        <f t="shared" si="0"/>
        <v>0</v>
      </c>
      <c r="K112" s="194"/>
      <c r="L112" s="61"/>
      <c r="M112" s="177"/>
      <c r="N112" s="178" t="s">
        <v>44</v>
      </c>
      <c r="O112" s="19"/>
      <c r="P112" s="179">
        <f t="shared" si="1"/>
        <v>0</v>
      </c>
      <c r="Q112" s="179">
        <v>0</v>
      </c>
      <c r="R112" s="179">
        <f t="shared" si="2"/>
        <v>0</v>
      </c>
      <c r="S112" s="179">
        <v>0</v>
      </c>
      <c r="T112" s="180">
        <f t="shared" si="3"/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233</v>
      </c>
      <c r="AS112" s="19"/>
      <c r="AT112" s="140" t="s">
        <v>166</v>
      </c>
      <c r="AU112" s="140" t="s">
        <v>81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 t="shared" si="4"/>
        <v>0</v>
      </c>
      <c r="BF112" s="181">
        <f t="shared" si="5"/>
        <v>0</v>
      </c>
      <c r="BG112" s="181">
        <f t="shared" si="6"/>
        <v>0</v>
      </c>
      <c r="BH112" s="181">
        <f t="shared" si="7"/>
        <v>0</v>
      </c>
      <c r="BI112" s="181">
        <f t="shared" si="8"/>
        <v>0</v>
      </c>
      <c r="BJ112" s="140" t="s">
        <v>81</v>
      </c>
      <c r="BK112" s="181">
        <f t="shared" si="9"/>
        <v>0</v>
      </c>
      <c r="BL112" s="140" t="s">
        <v>233</v>
      </c>
      <c r="BM112" s="140" t="s">
        <v>361</v>
      </c>
      <c r="BN112" s="19"/>
      <c r="BO112" s="19"/>
      <c r="BP112" s="19"/>
      <c r="BQ112" s="19"/>
      <c r="BR112" s="21"/>
    </row>
    <row r="113" spans="1:70" ht="16.5" customHeight="1" x14ac:dyDescent="0.3">
      <c r="A113" s="22"/>
      <c r="B113" s="61"/>
      <c r="C113" s="170" t="s">
        <v>293</v>
      </c>
      <c r="D113" s="170" t="s">
        <v>166</v>
      </c>
      <c r="E113" s="171" t="s">
        <v>2215</v>
      </c>
      <c r="F113" s="171" t="s">
        <v>2216</v>
      </c>
      <c r="G113" s="172" t="s">
        <v>1104</v>
      </c>
      <c r="H113" s="173">
        <v>1</v>
      </c>
      <c r="I113" s="174"/>
      <c r="J113" s="175">
        <f t="shared" si="0"/>
        <v>0</v>
      </c>
      <c r="K113" s="194"/>
      <c r="L113" s="61"/>
      <c r="M113" s="177"/>
      <c r="N113" s="178" t="s">
        <v>44</v>
      </c>
      <c r="O113" s="19"/>
      <c r="P113" s="179">
        <f t="shared" si="1"/>
        <v>0</v>
      </c>
      <c r="Q113" s="179">
        <v>0</v>
      </c>
      <c r="R113" s="179">
        <f t="shared" si="2"/>
        <v>0</v>
      </c>
      <c r="S113" s="179">
        <v>0</v>
      </c>
      <c r="T113" s="180">
        <f t="shared" si="3"/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233</v>
      </c>
      <c r="AS113" s="19"/>
      <c r="AT113" s="140" t="s">
        <v>166</v>
      </c>
      <c r="AU113" s="140" t="s">
        <v>81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 t="shared" si="4"/>
        <v>0</v>
      </c>
      <c r="BF113" s="181">
        <f t="shared" si="5"/>
        <v>0</v>
      </c>
      <c r="BG113" s="181">
        <f t="shared" si="6"/>
        <v>0</v>
      </c>
      <c r="BH113" s="181">
        <f t="shared" si="7"/>
        <v>0</v>
      </c>
      <c r="BI113" s="181">
        <f t="shared" si="8"/>
        <v>0</v>
      </c>
      <c r="BJ113" s="140" t="s">
        <v>81</v>
      </c>
      <c r="BK113" s="181">
        <f t="shared" si="9"/>
        <v>0</v>
      </c>
      <c r="BL113" s="140" t="s">
        <v>233</v>
      </c>
      <c r="BM113" s="140" t="s">
        <v>363</v>
      </c>
      <c r="BN113" s="19"/>
      <c r="BO113" s="19"/>
      <c r="BP113" s="19"/>
      <c r="BQ113" s="19"/>
      <c r="BR113" s="21"/>
    </row>
    <row r="114" spans="1:70" ht="25.5" customHeight="1" x14ac:dyDescent="0.3">
      <c r="A114" s="22"/>
      <c r="B114" s="61"/>
      <c r="C114" s="170" t="s">
        <v>296</v>
      </c>
      <c r="D114" s="170" t="s">
        <v>166</v>
      </c>
      <c r="E114" s="171" t="s">
        <v>2217</v>
      </c>
      <c r="F114" s="171" t="s">
        <v>2218</v>
      </c>
      <c r="G114" s="172" t="s">
        <v>1104</v>
      </c>
      <c r="H114" s="173">
        <v>1</v>
      </c>
      <c r="I114" s="174"/>
      <c r="J114" s="175">
        <f t="shared" si="0"/>
        <v>0</v>
      </c>
      <c r="K114" s="194"/>
      <c r="L114" s="61"/>
      <c r="M114" s="177"/>
      <c r="N114" s="178" t="s">
        <v>44</v>
      </c>
      <c r="O114" s="19"/>
      <c r="P114" s="179">
        <f t="shared" si="1"/>
        <v>0</v>
      </c>
      <c r="Q114" s="179">
        <v>0</v>
      </c>
      <c r="R114" s="179">
        <f t="shared" si="2"/>
        <v>0</v>
      </c>
      <c r="S114" s="179">
        <v>0</v>
      </c>
      <c r="T114" s="180">
        <f t="shared" si="3"/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40" t="s">
        <v>233</v>
      </c>
      <c r="AS114" s="19"/>
      <c r="AT114" s="140" t="s">
        <v>166</v>
      </c>
      <c r="AU114" s="140" t="s">
        <v>81</v>
      </c>
      <c r="AV114" s="19"/>
      <c r="AW114" s="19"/>
      <c r="AX114" s="19"/>
      <c r="AY114" s="140" t="s">
        <v>163</v>
      </c>
      <c r="AZ114" s="19"/>
      <c r="BA114" s="19"/>
      <c r="BB114" s="19"/>
      <c r="BC114" s="19"/>
      <c r="BD114" s="19"/>
      <c r="BE114" s="181">
        <f t="shared" si="4"/>
        <v>0</v>
      </c>
      <c r="BF114" s="181">
        <f t="shared" si="5"/>
        <v>0</v>
      </c>
      <c r="BG114" s="181">
        <f t="shared" si="6"/>
        <v>0</v>
      </c>
      <c r="BH114" s="181">
        <f t="shared" si="7"/>
        <v>0</v>
      </c>
      <c r="BI114" s="181">
        <f t="shared" si="8"/>
        <v>0</v>
      </c>
      <c r="BJ114" s="140" t="s">
        <v>81</v>
      </c>
      <c r="BK114" s="181">
        <f t="shared" si="9"/>
        <v>0</v>
      </c>
      <c r="BL114" s="140" t="s">
        <v>233</v>
      </c>
      <c r="BM114" s="140" t="s">
        <v>369</v>
      </c>
      <c r="BN114" s="19"/>
      <c r="BO114" s="19"/>
      <c r="BP114" s="19"/>
      <c r="BQ114" s="19"/>
      <c r="BR114" s="21"/>
    </row>
    <row r="115" spans="1:70" ht="16.5" customHeight="1" x14ac:dyDescent="0.3">
      <c r="A115" s="22"/>
      <c r="B115" s="61"/>
      <c r="C115" s="170" t="s">
        <v>297</v>
      </c>
      <c r="D115" s="170" t="s">
        <v>166</v>
      </c>
      <c r="E115" s="171" t="s">
        <v>2219</v>
      </c>
      <c r="F115" s="171" t="s">
        <v>2220</v>
      </c>
      <c r="G115" s="172" t="s">
        <v>1104</v>
      </c>
      <c r="H115" s="173">
        <v>10</v>
      </c>
      <c r="I115" s="174"/>
      <c r="J115" s="175">
        <f t="shared" si="0"/>
        <v>0</v>
      </c>
      <c r="K115" s="194"/>
      <c r="L115" s="61"/>
      <c r="M115" s="177"/>
      <c r="N115" s="178" t="s">
        <v>44</v>
      </c>
      <c r="O115" s="19"/>
      <c r="P115" s="179">
        <f t="shared" si="1"/>
        <v>0</v>
      </c>
      <c r="Q115" s="179">
        <v>0</v>
      </c>
      <c r="R115" s="179">
        <f t="shared" si="2"/>
        <v>0</v>
      </c>
      <c r="S115" s="179">
        <v>0</v>
      </c>
      <c r="T115" s="180">
        <f t="shared" si="3"/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233</v>
      </c>
      <c r="AS115" s="19"/>
      <c r="AT115" s="140" t="s">
        <v>166</v>
      </c>
      <c r="AU115" s="140" t="s">
        <v>81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 t="shared" si="4"/>
        <v>0</v>
      </c>
      <c r="BF115" s="181">
        <f t="shared" si="5"/>
        <v>0</v>
      </c>
      <c r="BG115" s="181">
        <f t="shared" si="6"/>
        <v>0</v>
      </c>
      <c r="BH115" s="181">
        <f t="shared" si="7"/>
        <v>0</v>
      </c>
      <c r="BI115" s="181">
        <f t="shared" si="8"/>
        <v>0</v>
      </c>
      <c r="BJ115" s="140" t="s">
        <v>81</v>
      </c>
      <c r="BK115" s="181">
        <f t="shared" si="9"/>
        <v>0</v>
      </c>
      <c r="BL115" s="140" t="s">
        <v>233</v>
      </c>
      <c r="BM115" s="140" t="s">
        <v>373</v>
      </c>
      <c r="BN115" s="19"/>
      <c r="BO115" s="19"/>
      <c r="BP115" s="19"/>
      <c r="BQ115" s="19"/>
      <c r="BR115" s="21"/>
    </row>
    <row r="116" spans="1:70" ht="37.35" customHeight="1" x14ac:dyDescent="0.35">
      <c r="A116" s="22"/>
      <c r="B116" s="26"/>
      <c r="C116" s="144"/>
      <c r="D116" s="182" t="s">
        <v>72</v>
      </c>
      <c r="E116" s="219" t="s">
        <v>1656</v>
      </c>
      <c r="F116" s="219" t="s">
        <v>2221</v>
      </c>
      <c r="G116" s="144"/>
      <c r="H116" s="144"/>
      <c r="I116" s="145"/>
      <c r="J116" s="242">
        <f>BK116</f>
        <v>0</v>
      </c>
      <c r="K116" s="184"/>
      <c r="L116" s="61"/>
      <c r="M116" s="185"/>
      <c r="N116" s="19"/>
      <c r="O116" s="19"/>
      <c r="P116" s="162">
        <f>SUM(P117:P151)</f>
        <v>0</v>
      </c>
      <c r="Q116" s="19"/>
      <c r="R116" s="162">
        <f>SUM(R117:R151)</f>
        <v>0</v>
      </c>
      <c r="S116" s="19"/>
      <c r="T116" s="163">
        <f>SUM(T117:T151)</f>
        <v>0</v>
      </c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59" t="s">
        <v>83</v>
      </c>
      <c r="AS116" s="19"/>
      <c r="AT116" s="164" t="s">
        <v>72</v>
      </c>
      <c r="AU116" s="164" t="s">
        <v>73</v>
      </c>
      <c r="AV116" s="19"/>
      <c r="AW116" s="19"/>
      <c r="AX116" s="19"/>
      <c r="AY116" s="159" t="s">
        <v>163</v>
      </c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65">
        <f>SUM(BK117:BK151)</f>
        <v>0</v>
      </c>
      <c r="BL116" s="19"/>
      <c r="BM116" s="19"/>
      <c r="BN116" s="19"/>
      <c r="BO116" s="19"/>
      <c r="BP116" s="19"/>
      <c r="BQ116" s="19"/>
      <c r="BR116" s="21"/>
    </row>
    <row r="117" spans="1:70" ht="25.5" customHeight="1" x14ac:dyDescent="0.3">
      <c r="A117" s="22"/>
      <c r="B117" s="61"/>
      <c r="C117" s="170" t="s">
        <v>299</v>
      </c>
      <c r="D117" s="170" t="s">
        <v>166</v>
      </c>
      <c r="E117" s="171" t="s">
        <v>2222</v>
      </c>
      <c r="F117" s="171" t="s">
        <v>2223</v>
      </c>
      <c r="G117" s="172" t="s">
        <v>1675</v>
      </c>
      <c r="H117" s="173">
        <v>2</v>
      </c>
      <c r="I117" s="174"/>
      <c r="J117" s="175">
        <f t="shared" ref="J117:J151" si="10">ROUND(I117*H117,2)</f>
        <v>0</v>
      </c>
      <c r="K117" s="194"/>
      <c r="L117" s="61"/>
      <c r="M117" s="177"/>
      <c r="N117" s="178" t="s">
        <v>44</v>
      </c>
      <c r="O117" s="19"/>
      <c r="P117" s="179">
        <f t="shared" ref="P117:P151" si="11">O117*H117</f>
        <v>0</v>
      </c>
      <c r="Q117" s="179">
        <v>0</v>
      </c>
      <c r="R117" s="179">
        <f t="shared" ref="R117:R151" si="12">Q117*H117</f>
        <v>0</v>
      </c>
      <c r="S117" s="179">
        <v>0</v>
      </c>
      <c r="T117" s="180">
        <f t="shared" ref="T117:T151" si="13"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233</v>
      </c>
      <c r="AS117" s="19"/>
      <c r="AT117" s="140" t="s">
        <v>166</v>
      </c>
      <c r="AU117" s="140" t="s">
        <v>81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 t="shared" ref="BE117:BE151" si="14">IF(N117="základní",J117,0)</f>
        <v>0</v>
      </c>
      <c r="BF117" s="181">
        <f t="shared" ref="BF117:BF151" si="15">IF(N117="snížená",J117,0)</f>
        <v>0</v>
      </c>
      <c r="BG117" s="181">
        <f t="shared" ref="BG117:BG151" si="16">IF(N117="zákl. přenesená",J117,0)</f>
        <v>0</v>
      </c>
      <c r="BH117" s="181">
        <f t="shared" ref="BH117:BH151" si="17">IF(N117="sníž. přenesená",J117,0)</f>
        <v>0</v>
      </c>
      <c r="BI117" s="181">
        <f t="shared" ref="BI117:BI151" si="18">IF(N117="nulová",J117,0)</f>
        <v>0</v>
      </c>
      <c r="BJ117" s="140" t="s">
        <v>81</v>
      </c>
      <c r="BK117" s="181">
        <f t="shared" ref="BK117:BK151" si="19">ROUND(I117*H117,2)</f>
        <v>0</v>
      </c>
      <c r="BL117" s="140" t="s">
        <v>233</v>
      </c>
      <c r="BM117" s="140" t="s">
        <v>375</v>
      </c>
      <c r="BN117" s="19"/>
      <c r="BO117" s="19"/>
      <c r="BP117" s="19"/>
      <c r="BQ117" s="19"/>
      <c r="BR117" s="21"/>
    </row>
    <row r="118" spans="1:70" ht="25.5" customHeight="1" x14ac:dyDescent="0.3">
      <c r="A118" s="22"/>
      <c r="B118" s="61"/>
      <c r="C118" s="170" t="s">
        <v>303</v>
      </c>
      <c r="D118" s="170" t="s">
        <v>166</v>
      </c>
      <c r="E118" s="171" t="s">
        <v>2224</v>
      </c>
      <c r="F118" s="171" t="s">
        <v>2225</v>
      </c>
      <c r="G118" s="172" t="s">
        <v>1675</v>
      </c>
      <c r="H118" s="173">
        <v>2</v>
      </c>
      <c r="I118" s="174"/>
      <c r="J118" s="175">
        <f t="shared" si="10"/>
        <v>0</v>
      </c>
      <c r="K118" s="194"/>
      <c r="L118" s="61"/>
      <c r="M118" s="177"/>
      <c r="N118" s="178" t="s">
        <v>44</v>
      </c>
      <c r="O118" s="19"/>
      <c r="P118" s="179">
        <f t="shared" si="11"/>
        <v>0</v>
      </c>
      <c r="Q118" s="179">
        <v>0</v>
      </c>
      <c r="R118" s="179">
        <f t="shared" si="12"/>
        <v>0</v>
      </c>
      <c r="S118" s="179">
        <v>0</v>
      </c>
      <c r="T118" s="180">
        <f t="shared" si="13"/>
        <v>0</v>
      </c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40" t="s">
        <v>233</v>
      </c>
      <c r="AS118" s="19"/>
      <c r="AT118" s="140" t="s">
        <v>166</v>
      </c>
      <c r="AU118" s="140" t="s">
        <v>81</v>
      </c>
      <c r="AV118" s="19"/>
      <c r="AW118" s="19"/>
      <c r="AX118" s="19"/>
      <c r="AY118" s="140" t="s">
        <v>163</v>
      </c>
      <c r="AZ118" s="19"/>
      <c r="BA118" s="19"/>
      <c r="BB118" s="19"/>
      <c r="BC118" s="19"/>
      <c r="BD118" s="19"/>
      <c r="BE118" s="181">
        <f t="shared" si="14"/>
        <v>0</v>
      </c>
      <c r="BF118" s="181">
        <f t="shared" si="15"/>
        <v>0</v>
      </c>
      <c r="BG118" s="181">
        <f t="shared" si="16"/>
        <v>0</v>
      </c>
      <c r="BH118" s="181">
        <f t="shared" si="17"/>
        <v>0</v>
      </c>
      <c r="BI118" s="181">
        <f t="shared" si="18"/>
        <v>0</v>
      </c>
      <c r="BJ118" s="140" t="s">
        <v>81</v>
      </c>
      <c r="BK118" s="181">
        <f t="shared" si="19"/>
        <v>0</v>
      </c>
      <c r="BL118" s="140" t="s">
        <v>233</v>
      </c>
      <c r="BM118" s="140" t="s">
        <v>377</v>
      </c>
      <c r="BN118" s="19"/>
      <c r="BO118" s="19"/>
      <c r="BP118" s="19"/>
      <c r="BQ118" s="19"/>
      <c r="BR118" s="21"/>
    </row>
    <row r="119" spans="1:70" ht="25.5" customHeight="1" x14ac:dyDescent="0.3">
      <c r="A119" s="22"/>
      <c r="B119" s="61"/>
      <c r="C119" s="170" t="s">
        <v>325</v>
      </c>
      <c r="D119" s="170" t="s">
        <v>166</v>
      </c>
      <c r="E119" s="171" t="s">
        <v>2226</v>
      </c>
      <c r="F119" s="171" t="s">
        <v>2227</v>
      </c>
      <c r="G119" s="172" t="s">
        <v>1675</v>
      </c>
      <c r="H119" s="173">
        <v>2</v>
      </c>
      <c r="I119" s="174"/>
      <c r="J119" s="175">
        <f t="shared" si="10"/>
        <v>0</v>
      </c>
      <c r="K119" s="194"/>
      <c r="L119" s="61"/>
      <c r="M119" s="177"/>
      <c r="N119" s="178" t="s">
        <v>44</v>
      </c>
      <c r="O119" s="19"/>
      <c r="P119" s="179">
        <f t="shared" si="11"/>
        <v>0</v>
      </c>
      <c r="Q119" s="179">
        <v>0</v>
      </c>
      <c r="R119" s="179">
        <f t="shared" si="12"/>
        <v>0</v>
      </c>
      <c r="S119" s="179">
        <v>0</v>
      </c>
      <c r="T119" s="180">
        <f t="shared" si="13"/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40" t="s">
        <v>233</v>
      </c>
      <c r="AS119" s="19"/>
      <c r="AT119" s="140" t="s">
        <v>166</v>
      </c>
      <c r="AU119" s="140" t="s">
        <v>81</v>
      </c>
      <c r="AV119" s="19"/>
      <c r="AW119" s="19"/>
      <c r="AX119" s="19"/>
      <c r="AY119" s="140" t="s">
        <v>163</v>
      </c>
      <c r="AZ119" s="19"/>
      <c r="BA119" s="19"/>
      <c r="BB119" s="19"/>
      <c r="BC119" s="19"/>
      <c r="BD119" s="19"/>
      <c r="BE119" s="181">
        <f t="shared" si="14"/>
        <v>0</v>
      </c>
      <c r="BF119" s="181">
        <f t="shared" si="15"/>
        <v>0</v>
      </c>
      <c r="BG119" s="181">
        <f t="shared" si="16"/>
        <v>0</v>
      </c>
      <c r="BH119" s="181">
        <f t="shared" si="17"/>
        <v>0</v>
      </c>
      <c r="BI119" s="181">
        <f t="shared" si="18"/>
        <v>0</v>
      </c>
      <c r="BJ119" s="140" t="s">
        <v>81</v>
      </c>
      <c r="BK119" s="181">
        <f t="shared" si="19"/>
        <v>0</v>
      </c>
      <c r="BL119" s="140" t="s">
        <v>233</v>
      </c>
      <c r="BM119" s="140" t="s">
        <v>382</v>
      </c>
      <c r="BN119" s="19"/>
      <c r="BO119" s="19"/>
      <c r="BP119" s="19"/>
      <c r="BQ119" s="19"/>
      <c r="BR119" s="21"/>
    </row>
    <row r="120" spans="1:70" ht="16.5" customHeight="1" x14ac:dyDescent="0.3">
      <c r="A120" s="22"/>
      <c r="B120" s="61"/>
      <c r="C120" s="170" t="s">
        <v>326</v>
      </c>
      <c r="D120" s="170" t="s">
        <v>166</v>
      </c>
      <c r="E120" s="171" t="s">
        <v>2228</v>
      </c>
      <c r="F120" s="171" t="s">
        <v>2229</v>
      </c>
      <c r="G120" s="172" t="s">
        <v>1675</v>
      </c>
      <c r="H120" s="173">
        <v>2</v>
      </c>
      <c r="I120" s="174"/>
      <c r="J120" s="175">
        <f t="shared" si="10"/>
        <v>0</v>
      </c>
      <c r="K120" s="194"/>
      <c r="L120" s="61"/>
      <c r="M120" s="177"/>
      <c r="N120" s="178" t="s">
        <v>44</v>
      </c>
      <c r="O120" s="19"/>
      <c r="P120" s="179">
        <f t="shared" si="11"/>
        <v>0</v>
      </c>
      <c r="Q120" s="179">
        <v>0</v>
      </c>
      <c r="R120" s="179">
        <f t="shared" si="12"/>
        <v>0</v>
      </c>
      <c r="S120" s="179">
        <v>0</v>
      </c>
      <c r="T120" s="180">
        <f t="shared" si="13"/>
        <v>0</v>
      </c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40" t="s">
        <v>233</v>
      </c>
      <c r="AS120" s="19"/>
      <c r="AT120" s="140" t="s">
        <v>166</v>
      </c>
      <c r="AU120" s="140" t="s">
        <v>81</v>
      </c>
      <c r="AV120" s="19"/>
      <c r="AW120" s="19"/>
      <c r="AX120" s="19"/>
      <c r="AY120" s="140" t="s">
        <v>163</v>
      </c>
      <c r="AZ120" s="19"/>
      <c r="BA120" s="19"/>
      <c r="BB120" s="19"/>
      <c r="BC120" s="19"/>
      <c r="BD120" s="19"/>
      <c r="BE120" s="181">
        <f t="shared" si="14"/>
        <v>0</v>
      </c>
      <c r="BF120" s="181">
        <f t="shared" si="15"/>
        <v>0</v>
      </c>
      <c r="BG120" s="181">
        <f t="shared" si="16"/>
        <v>0</v>
      </c>
      <c r="BH120" s="181">
        <f t="shared" si="17"/>
        <v>0</v>
      </c>
      <c r="BI120" s="181">
        <f t="shared" si="18"/>
        <v>0</v>
      </c>
      <c r="BJ120" s="140" t="s">
        <v>81</v>
      </c>
      <c r="BK120" s="181">
        <f t="shared" si="19"/>
        <v>0</v>
      </c>
      <c r="BL120" s="140" t="s">
        <v>233</v>
      </c>
      <c r="BM120" s="140" t="s">
        <v>388</v>
      </c>
      <c r="BN120" s="19"/>
      <c r="BO120" s="19"/>
      <c r="BP120" s="19"/>
      <c r="BQ120" s="19"/>
      <c r="BR120" s="21"/>
    </row>
    <row r="121" spans="1:70" ht="16.5" customHeight="1" x14ac:dyDescent="0.3">
      <c r="A121" s="22"/>
      <c r="B121" s="61"/>
      <c r="C121" s="170" t="s">
        <v>329</v>
      </c>
      <c r="D121" s="170" t="s">
        <v>166</v>
      </c>
      <c r="E121" s="171" t="s">
        <v>2230</v>
      </c>
      <c r="F121" s="171" t="s">
        <v>2231</v>
      </c>
      <c r="G121" s="172" t="s">
        <v>1675</v>
      </c>
      <c r="H121" s="173">
        <v>1</v>
      </c>
      <c r="I121" s="174"/>
      <c r="J121" s="175">
        <f t="shared" si="10"/>
        <v>0</v>
      </c>
      <c r="K121" s="194"/>
      <c r="L121" s="61"/>
      <c r="M121" s="177"/>
      <c r="N121" s="178" t="s">
        <v>44</v>
      </c>
      <c r="O121" s="19"/>
      <c r="P121" s="179">
        <f t="shared" si="11"/>
        <v>0</v>
      </c>
      <c r="Q121" s="179">
        <v>0</v>
      </c>
      <c r="R121" s="179">
        <f t="shared" si="12"/>
        <v>0</v>
      </c>
      <c r="S121" s="179">
        <v>0</v>
      </c>
      <c r="T121" s="180">
        <f t="shared" si="13"/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40" t="s">
        <v>233</v>
      </c>
      <c r="AS121" s="19"/>
      <c r="AT121" s="140" t="s">
        <v>166</v>
      </c>
      <c r="AU121" s="140" t="s">
        <v>81</v>
      </c>
      <c r="AV121" s="19"/>
      <c r="AW121" s="19"/>
      <c r="AX121" s="19"/>
      <c r="AY121" s="140" t="s">
        <v>163</v>
      </c>
      <c r="AZ121" s="19"/>
      <c r="BA121" s="19"/>
      <c r="BB121" s="19"/>
      <c r="BC121" s="19"/>
      <c r="BD121" s="19"/>
      <c r="BE121" s="181">
        <f t="shared" si="14"/>
        <v>0</v>
      </c>
      <c r="BF121" s="181">
        <f t="shared" si="15"/>
        <v>0</v>
      </c>
      <c r="BG121" s="181">
        <f t="shared" si="16"/>
        <v>0</v>
      </c>
      <c r="BH121" s="181">
        <f t="shared" si="17"/>
        <v>0</v>
      </c>
      <c r="BI121" s="181">
        <f t="shared" si="18"/>
        <v>0</v>
      </c>
      <c r="BJ121" s="140" t="s">
        <v>81</v>
      </c>
      <c r="BK121" s="181">
        <f t="shared" si="19"/>
        <v>0</v>
      </c>
      <c r="BL121" s="140" t="s">
        <v>233</v>
      </c>
      <c r="BM121" s="140" t="s">
        <v>523</v>
      </c>
      <c r="BN121" s="19"/>
      <c r="BO121" s="19"/>
      <c r="BP121" s="19"/>
      <c r="BQ121" s="19"/>
      <c r="BR121" s="21"/>
    </row>
    <row r="122" spans="1:70" ht="16.5" customHeight="1" x14ac:dyDescent="0.3">
      <c r="A122" s="22"/>
      <c r="B122" s="61"/>
      <c r="C122" s="170" t="s">
        <v>332</v>
      </c>
      <c r="D122" s="170" t="s">
        <v>166</v>
      </c>
      <c r="E122" s="171" t="s">
        <v>2232</v>
      </c>
      <c r="F122" s="171" t="s">
        <v>2233</v>
      </c>
      <c r="G122" s="172" t="s">
        <v>1675</v>
      </c>
      <c r="H122" s="173">
        <v>1</v>
      </c>
      <c r="I122" s="174"/>
      <c r="J122" s="175">
        <f t="shared" si="10"/>
        <v>0</v>
      </c>
      <c r="K122" s="194"/>
      <c r="L122" s="61"/>
      <c r="M122" s="177"/>
      <c r="N122" s="178" t="s">
        <v>44</v>
      </c>
      <c r="O122" s="19"/>
      <c r="P122" s="179">
        <f t="shared" si="11"/>
        <v>0</v>
      </c>
      <c r="Q122" s="179">
        <v>0</v>
      </c>
      <c r="R122" s="179">
        <f t="shared" si="12"/>
        <v>0</v>
      </c>
      <c r="S122" s="179">
        <v>0</v>
      </c>
      <c r="T122" s="180">
        <f t="shared" si="13"/>
        <v>0</v>
      </c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40" t="s">
        <v>233</v>
      </c>
      <c r="AS122" s="19"/>
      <c r="AT122" s="140" t="s">
        <v>166</v>
      </c>
      <c r="AU122" s="140" t="s">
        <v>81</v>
      </c>
      <c r="AV122" s="19"/>
      <c r="AW122" s="19"/>
      <c r="AX122" s="19"/>
      <c r="AY122" s="140" t="s">
        <v>163</v>
      </c>
      <c r="AZ122" s="19"/>
      <c r="BA122" s="19"/>
      <c r="BB122" s="19"/>
      <c r="BC122" s="19"/>
      <c r="BD122" s="19"/>
      <c r="BE122" s="181">
        <f t="shared" si="14"/>
        <v>0</v>
      </c>
      <c r="BF122" s="181">
        <f t="shared" si="15"/>
        <v>0</v>
      </c>
      <c r="BG122" s="181">
        <f t="shared" si="16"/>
        <v>0</v>
      </c>
      <c r="BH122" s="181">
        <f t="shared" si="17"/>
        <v>0</v>
      </c>
      <c r="BI122" s="181">
        <f t="shared" si="18"/>
        <v>0</v>
      </c>
      <c r="BJ122" s="140" t="s">
        <v>81</v>
      </c>
      <c r="BK122" s="181">
        <f t="shared" si="19"/>
        <v>0</v>
      </c>
      <c r="BL122" s="140" t="s">
        <v>233</v>
      </c>
      <c r="BM122" s="140" t="s">
        <v>525</v>
      </c>
      <c r="BN122" s="19"/>
      <c r="BO122" s="19"/>
      <c r="BP122" s="19"/>
      <c r="BQ122" s="19"/>
      <c r="BR122" s="21"/>
    </row>
    <row r="123" spans="1:70" ht="25.5" customHeight="1" x14ac:dyDescent="0.3">
      <c r="A123" s="22"/>
      <c r="B123" s="61"/>
      <c r="C123" s="170" t="s">
        <v>333</v>
      </c>
      <c r="D123" s="170" t="s">
        <v>166</v>
      </c>
      <c r="E123" s="171" t="s">
        <v>2234</v>
      </c>
      <c r="F123" s="171" t="s">
        <v>2235</v>
      </c>
      <c r="G123" s="172" t="s">
        <v>1675</v>
      </c>
      <c r="H123" s="173">
        <v>1</v>
      </c>
      <c r="I123" s="174"/>
      <c r="J123" s="175">
        <f t="shared" si="10"/>
        <v>0</v>
      </c>
      <c r="K123" s="194"/>
      <c r="L123" s="61"/>
      <c r="M123" s="177"/>
      <c r="N123" s="178" t="s">
        <v>44</v>
      </c>
      <c r="O123" s="19"/>
      <c r="P123" s="179">
        <f t="shared" si="11"/>
        <v>0</v>
      </c>
      <c r="Q123" s="179">
        <v>0</v>
      </c>
      <c r="R123" s="179">
        <f t="shared" si="12"/>
        <v>0</v>
      </c>
      <c r="S123" s="179">
        <v>0</v>
      </c>
      <c r="T123" s="180">
        <f t="shared" si="13"/>
        <v>0</v>
      </c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40" t="s">
        <v>233</v>
      </c>
      <c r="AS123" s="19"/>
      <c r="AT123" s="140" t="s">
        <v>166</v>
      </c>
      <c r="AU123" s="140" t="s">
        <v>81</v>
      </c>
      <c r="AV123" s="19"/>
      <c r="AW123" s="19"/>
      <c r="AX123" s="19"/>
      <c r="AY123" s="140" t="s">
        <v>163</v>
      </c>
      <c r="AZ123" s="19"/>
      <c r="BA123" s="19"/>
      <c r="BB123" s="19"/>
      <c r="BC123" s="19"/>
      <c r="BD123" s="19"/>
      <c r="BE123" s="181">
        <f t="shared" si="14"/>
        <v>0</v>
      </c>
      <c r="BF123" s="181">
        <f t="shared" si="15"/>
        <v>0</v>
      </c>
      <c r="BG123" s="181">
        <f t="shared" si="16"/>
        <v>0</v>
      </c>
      <c r="BH123" s="181">
        <f t="shared" si="17"/>
        <v>0</v>
      </c>
      <c r="BI123" s="181">
        <f t="shared" si="18"/>
        <v>0</v>
      </c>
      <c r="BJ123" s="140" t="s">
        <v>81</v>
      </c>
      <c r="BK123" s="181">
        <f t="shared" si="19"/>
        <v>0</v>
      </c>
      <c r="BL123" s="140" t="s">
        <v>233</v>
      </c>
      <c r="BM123" s="140" t="s">
        <v>857</v>
      </c>
      <c r="BN123" s="19"/>
      <c r="BO123" s="19"/>
      <c r="BP123" s="19"/>
      <c r="BQ123" s="19"/>
      <c r="BR123" s="21"/>
    </row>
    <row r="124" spans="1:70" ht="16.5" customHeight="1" x14ac:dyDescent="0.3">
      <c r="A124" s="22"/>
      <c r="B124" s="61"/>
      <c r="C124" s="170" t="s">
        <v>334</v>
      </c>
      <c r="D124" s="170" t="s">
        <v>166</v>
      </c>
      <c r="E124" s="171" t="s">
        <v>2236</v>
      </c>
      <c r="F124" s="171" t="s">
        <v>2237</v>
      </c>
      <c r="G124" s="172" t="s">
        <v>1675</v>
      </c>
      <c r="H124" s="173">
        <v>5</v>
      </c>
      <c r="I124" s="174"/>
      <c r="J124" s="175">
        <f t="shared" si="10"/>
        <v>0</v>
      </c>
      <c r="K124" s="194"/>
      <c r="L124" s="61"/>
      <c r="M124" s="177"/>
      <c r="N124" s="178" t="s">
        <v>44</v>
      </c>
      <c r="O124" s="19"/>
      <c r="P124" s="179">
        <f t="shared" si="11"/>
        <v>0</v>
      </c>
      <c r="Q124" s="179">
        <v>0</v>
      </c>
      <c r="R124" s="179">
        <f t="shared" si="12"/>
        <v>0</v>
      </c>
      <c r="S124" s="179">
        <v>0</v>
      </c>
      <c r="T124" s="180">
        <f t="shared" si="13"/>
        <v>0</v>
      </c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40" t="s">
        <v>233</v>
      </c>
      <c r="AS124" s="19"/>
      <c r="AT124" s="140" t="s">
        <v>166</v>
      </c>
      <c r="AU124" s="140" t="s">
        <v>81</v>
      </c>
      <c r="AV124" s="19"/>
      <c r="AW124" s="19"/>
      <c r="AX124" s="19"/>
      <c r="AY124" s="140" t="s">
        <v>163</v>
      </c>
      <c r="AZ124" s="19"/>
      <c r="BA124" s="19"/>
      <c r="BB124" s="19"/>
      <c r="BC124" s="19"/>
      <c r="BD124" s="19"/>
      <c r="BE124" s="181">
        <f t="shared" si="14"/>
        <v>0</v>
      </c>
      <c r="BF124" s="181">
        <f t="shared" si="15"/>
        <v>0</v>
      </c>
      <c r="BG124" s="181">
        <f t="shared" si="16"/>
        <v>0</v>
      </c>
      <c r="BH124" s="181">
        <f t="shared" si="17"/>
        <v>0</v>
      </c>
      <c r="BI124" s="181">
        <f t="shared" si="18"/>
        <v>0</v>
      </c>
      <c r="BJ124" s="140" t="s">
        <v>81</v>
      </c>
      <c r="BK124" s="181">
        <f t="shared" si="19"/>
        <v>0</v>
      </c>
      <c r="BL124" s="140" t="s">
        <v>233</v>
      </c>
      <c r="BM124" s="140" t="s">
        <v>863</v>
      </c>
      <c r="BN124" s="19"/>
      <c r="BO124" s="19"/>
      <c r="BP124" s="19"/>
      <c r="BQ124" s="19"/>
      <c r="BR124" s="21"/>
    </row>
    <row r="125" spans="1:70" ht="16.5" customHeight="1" x14ac:dyDescent="0.3">
      <c r="A125" s="22"/>
      <c r="B125" s="61"/>
      <c r="C125" s="170" t="s">
        <v>323</v>
      </c>
      <c r="D125" s="170" t="s">
        <v>166</v>
      </c>
      <c r="E125" s="171" t="s">
        <v>2238</v>
      </c>
      <c r="F125" s="171" t="s">
        <v>2239</v>
      </c>
      <c r="G125" s="172" t="s">
        <v>1675</v>
      </c>
      <c r="H125" s="173">
        <v>3</v>
      </c>
      <c r="I125" s="174"/>
      <c r="J125" s="175">
        <f t="shared" si="10"/>
        <v>0</v>
      </c>
      <c r="K125" s="194"/>
      <c r="L125" s="61"/>
      <c r="M125" s="177"/>
      <c r="N125" s="178" t="s">
        <v>44</v>
      </c>
      <c r="O125" s="19"/>
      <c r="P125" s="179">
        <f t="shared" si="11"/>
        <v>0</v>
      </c>
      <c r="Q125" s="179">
        <v>0</v>
      </c>
      <c r="R125" s="179">
        <f t="shared" si="12"/>
        <v>0</v>
      </c>
      <c r="S125" s="179">
        <v>0</v>
      </c>
      <c r="T125" s="180">
        <f t="shared" si="13"/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233</v>
      </c>
      <c r="AS125" s="19"/>
      <c r="AT125" s="140" t="s">
        <v>166</v>
      </c>
      <c r="AU125" s="140" t="s">
        <v>81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 t="shared" si="14"/>
        <v>0</v>
      </c>
      <c r="BF125" s="181">
        <f t="shared" si="15"/>
        <v>0</v>
      </c>
      <c r="BG125" s="181">
        <f t="shared" si="16"/>
        <v>0</v>
      </c>
      <c r="BH125" s="181">
        <f t="shared" si="17"/>
        <v>0</v>
      </c>
      <c r="BI125" s="181">
        <f t="shared" si="18"/>
        <v>0</v>
      </c>
      <c r="BJ125" s="140" t="s">
        <v>81</v>
      </c>
      <c r="BK125" s="181">
        <f t="shared" si="19"/>
        <v>0</v>
      </c>
      <c r="BL125" s="140" t="s">
        <v>233</v>
      </c>
      <c r="BM125" s="140" t="s">
        <v>871</v>
      </c>
      <c r="BN125" s="19"/>
      <c r="BO125" s="19"/>
      <c r="BP125" s="19"/>
      <c r="BQ125" s="19"/>
      <c r="BR125" s="21"/>
    </row>
    <row r="126" spans="1:70" ht="16.5" customHeight="1" x14ac:dyDescent="0.3">
      <c r="A126" s="22"/>
      <c r="B126" s="61"/>
      <c r="C126" s="170" t="s">
        <v>337</v>
      </c>
      <c r="D126" s="170" t="s">
        <v>166</v>
      </c>
      <c r="E126" s="171" t="s">
        <v>2240</v>
      </c>
      <c r="F126" s="171" t="s">
        <v>2241</v>
      </c>
      <c r="G126" s="172" t="s">
        <v>1675</v>
      </c>
      <c r="H126" s="173">
        <v>21</v>
      </c>
      <c r="I126" s="174"/>
      <c r="J126" s="175">
        <f t="shared" si="10"/>
        <v>0</v>
      </c>
      <c r="K126" s="194"/>
      <c r="L126" s="61"/>
      <c r="M126" s="177"/>
      <c r="N126" s="178" t="s">
        <v>44</v>
      </c>
      <c r="O126" s="19"/>
      <c r="P126" s="179">
        <f t="shared" si="11"/>
        <v>0</v>
      </c>
      <c r="Q126" s="179">
        <v>0</v>
      </c>
      <c r="R126" s="179">
        <f t="shared" si="12"/>
        <v>0</v>
      </c>
      <c r="S126" s="179">
        <v>0</v>
      </c>
      <c r="T126" s="180">
        <f t="shared" si="13"/>
        <v>0</v>
      </c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40" t="s">
        <v>233</v>
      </c>
      <c r="AS126" s="19"/>
      <c r="AT126" s="140" t="s">
        <v>166</v>
      </c>
      <c r="AU126" s="140" t="s">
        <v>81</v>
      </c>
      <c r="AV126" s="19"/>
      <c r="AW126" s="19"/>
      <c r="AX126" s="19"/>
      <c r="AY126" s="140" t="s">
        <v>163</v>
      </c>
      <c r="AZ126" s="19"/>
      <c r="BA126" s="19"/>
      <c r="BB126" s="19"/>
      <c r="BC126" s="19"/>
      <c r="BD126" s="19"/>
      <c r="BE126" s="181">
        <f t="shared" si="14"/>
        <v>0</v>
      </c>
      <c r="BF126" s="181">
        <f t="shared" si="15"/>
        <v>0</v>
      </c>
      <c r="BG126" s="181">
        <f t="shared" si="16"/>
        <v>0</v>
      </c>
      <c r="BH126" s="181">
        <f t="shared" si="17"/>
        <v>0</v>
      </c>
      <c r="BI126" s="181">
        <f t="shared" si="18"/>
        <v>0</v>
      </c>
      <c r="BJ126" s="140" t="s">
        <v>81</v>
      </c>
      <c r="BK126" s="181">
        <f t="shared" si="19"/>
        <v>0</v>
      </c>
      <c r="BL126" s="140" t="s">
        <v>233</v>
      </c>
      <c r="BM126" s="140" t="s">
        <v>879</v>
      </c>
      <c r="BN126" s="19"/>
      <c r="BO126" s="19"/>
      <c r="BP126" s="19"/>
      <c r="BQ126" s="19"/>
      <c r="BR126" s="21"/>
    </row>
    <row r="127" spans="1:70" ht="25.5" customHeight="1" x14ac:dyDescent="0.3">
      <c r="A127" s="22"/>
      <c r="B127" s="61"/>
      <c r="C127" s="170" t="s">
        <v>340</v>
      </c>
      <c r="D127" s="170" t="s">
        <v>166</v>
      </c>
      <c r="E127" s="171" t="s">
        <v>2242</v>
      </c>
      <c r="F127" s="171" t="s">
        <v>2243</v>
      </c>
      <c r="G127" s="172" t="s">
        <v>1675</v>
      </c>
      <c r="H127" s="173">
        <v>4</v>
      </c>
      <c r="I127" s="174"/>
      <c r="J127" s="175">
        <f t="shared" si="10"/>
        <v>0</v>
      </c>
      <c r="K127" s="194"/>
      <c r="L127" s="61"/>
      <c r="M127" s="177"/>
      <c r="N127" s="178" t="s">
        <v>44</v>
      </c>
      <c r="O127" s="19"/>
      <c r="P127" s="179">
        <f t="shared" si="11"/>
        <v>0</v>
      </c>
      <c r="Q127" s="179">
        <v>0</v>
      </c>
      <c r="R127" s="179">
        <f t="shared" si="12"/>
        <v>0</v>
      </c>
      <c r="S127" s="179">
        <v>0</v>
      </c>
      <c r="T127" s="180">
        <f t="shared" si="13"/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233</v>
      </c>
      <c r="AS127" s="19"/>
      <c r="AT127" s="140" t="s">
        <v>166</v>
      </c>
      <c r="AU127" s="140" t="s">
        <v>81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 t="shared" si="14"/>
        <v>0</v>
      </c>
      <c r="BF127" s="181">
        <f t="shared" si="15"/>
        <v>0</v>
      </c>
      <c r="BG127" s="181">
        <f t="shared" si="16"/>
        <v>0</v>
      </c>
      <c r="BH127" s="181">
        <f t="shared" si="17"/>
        <v>0</v>
      </c>
      <c r="BI127" s="181">
        <f t="shared" si="18"/>
        <v>0</v>
      </c>
      <c r="BJ127" s="140" t="s">
        <v>81</v>
      </c>
      <c r="BK127" s="181">
        <f t="shared" si="19"/>
        <v>0</v>
      </c>
      <c r="BL127" s="140" t="s">
        <v>233</v>
      </c>
      <c r="BM127" s="140" t="s">
        <v>888</v>
      </c>
      <c r="BN127" s="19"/>
      <c r="BO127" s="19"/>
      <c r="BP127" s="19"/>
      <c r="BQ127" s="19"/>
      <c r="BR127" s="21"/>
    </row>
    <row r="128" spans="1:70" ht="16.5" customHeight="1" x14ac:dyDescent="0.3">
      <c r="A128" s="22"/>
      <c r="B128" s="61"/>
      <c r="C128" s="170" t="s">
        <v>343</v>
      </c>
      <c r="D128" s="170" t="s">
        <v>166</v>
      </c>
      <c r="E128" s="171" t="s">
        <v>2244</v>
      </c>
      <c r="F128" s="171" t="s">
        <v>2245</v>
      </c>
      <c r="G128" s="172" t="s">
        <v>1675</v>
      </c>
      <c r="H128" s="173">
        <v>2</v>
      </c>
      <c r="I128" s="174"/>
      <c r="J128" s="175">
        <f t="shared" si="10"/>
        <v>0</v>
      </c>
      <c r="K128" s="194"/>
      <c r="L128" s="61"/>
      <c r="M128" s="177"/>
      <c r="N128" s="178" t="s">
        <v>44</v>
      </c>
      <c r="O128" s="19"/>
      <c r="P128" s="179">
        <f t="shared" si="11"/>
        <v>0</v>
      </c>
      <c r="Q128" s="179">
        <v>0</v>
      </c>
      <c r="R128" s="179">
        <f t="shared" si="12"/>
        <v>0</v>
      </c>
      <c r="S128" s="179">
        <v>0</v>
      </c>
      <c r="T128" s="180">
        <f t="shared" si="13"/>
        <v>0</v>
      </c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40" t="s">
        <v>233</v>
      </c>
      <c r="AS128" s="19"/>
      <c r="AT128" s="140" t="s">
        <v>166</v>
      </c>
      <c r="AU128" s="140" t="s">
        <v>81</v>
      </c>
      <c r="AV128" s="19"/>
      <c r="AW128" s="19"/>
      <c r="AX128" s="19"/>
      <c r="AY128" s="140" t="s">
        <v>163</v>
      </c>
      <c r="AZ128" s="19"/>
      <c r="BA128" s="19"/>
      <c r="BB128" s="19"/>
      <c r="BC128" s="19"/>
      <c r="BD128" s="19"/>
      <c r="BE128" s="181">
        <f t="shared" si="14"/>
        <v>0</v>
      </c>
      <c r="BF128" s="181">
        <f t="shared" si="15"/>
        <v>0</v>
      </c>
      <c r="BG128" s="181">
        <f t="shared" si="16"/>
        <v>0</v>
      </c>
      <c r="BH128" s="181">
        <f t="shared" si="17"/>
        <v>0</v>
      </c>
      <c r="BI128" s="181">
        <f t="shared" si="18"/>
        <v>0</v>
      </c>
      <c r="BJ128" s="140" t="s">
        <v>81</v>
      </c>
      <c r="BK128" s="181">
        <f t="shared" si="19"/>
        <v>0</v>
      </c>
      <c r="BL128" s="140" t="s">
        <v>233</v>
      </c>
      <c r="BM128" s="140" t="s">
        <v>899</v>
      </c>
      <c r="BN128" s="19"/>
      <c r="BO128" s="19"/>
      <c r="BP128" s="19"/>
      <c r="BQ128" s="19"/>
      <c r="BR128" s="21"/>
    </row>
    <row r="129" spans="1:70" ht="16.5" customHeight="1" x14ac:dyDescent="0.3">
      <c r="A129" s="22"/>
      <c r="B129" s="61"/>
      <c r="C129" s="170" t="s">
        <v>345</v>
      </c>
      <c r="D129" s="170" t="s">
        <v>166</v>
      </c>
      <c r="E129" s="171" t="s">
        <v>2246</v>
      </c>
      <c r="F129" s="171" t="s">
        <v>2247</v>
      </c>
      <c r="G129" s="172" t="s">
        <v>1675</v>
      </c>
      <c r="H129" s="173">
        <v>7</v>
      </c>
      <c r="I129" s="174"/>
      <c r="J129" s="175">
        <f t="shared" si="10"/>
        <v>0</v>
      </c>
      <c r="K129" s="194"/>
      <c r="L129" s="61"/>
      <c r="M129" s="177"/>
      <c r="N129" s="178" t="s">
        <v>44</v>
      </c>
      <c r="O129" s="19"/>
      <c r="P129" s="179">
        <f t="shared" si="11"/>
        <v>0</v>
      </c>
      <c r="Q129" s="179">
        <v>0</v>
      </c>
      <c r="R129" s="179">
        <f t="shared" si="12"/>
        <v>0</v>
      </c>
      <c r="S129" s="179">
        <v>0</v>
      </c>
      <c r="T129" s="180">
        <f t="shared" si="13"/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40" t="s">
        <v>233</v>
      </c>
      <c r="AS129" s="19"/>
      <c r="AT129" s="140" t="s">
        <v>166</v>
      </c>
      <c r="AU129" s="140" t="s">
        <v>81</v>
      </c>
      <c r="AV129" s="19"/>
      <c r="AW129" s="19"/>
      <c r="AX129" s="19"/>
      <c r="AY129" s="140" t="s">
        <v>163</v>
      </c>
      <c r="AZ129" s="19"/>
      <c r="BA129" s="19"/>
      <c r="BB129" s="19"/>
      <c r="BC129" s="19"/>
      <c r="BD129" s="19"/>
      <c r="BE129" s="181">
        <f t="shared" si="14"/>
        <v>0</v>
      </c>
      <c r="BF129" s="181">
        <f t="shared" si="15"/>
        <v>0</v>
      </c>
      <c r="BG129" s="181">
        <f t="shared" si="16"/>
        <v>0</v>
      </c>
      <c r="BH129" s="181">
        <f t="shared" si="17"/>
        <v>0</v>
      </c>
      <c r="BI129" s="181">
        <f t="shared" si="18"/>
        <v>0</v>
      </c>
      <c r="BJ129" s="140" t="s">
        <v>81</v>
      </c>
      <c r="BK129" s="181">
        <f t="shared" si="19"/>
        <v>0</v>
      </c>
      <c r="BL129" s="140" t="s">
        <v>233</v>
      </c>
      <c r="BM129" s="140" t="s">
        <v>912</v>
      </c>
      <c r="BN129" s="19"/>
      <c r="BO129" s="19"/>
      <c r="BP129" s="19"/>
      <c r="BQ129" s="19"/>
      <c r="BR129" s="21"/>
    </row>
    <row r="130" spans="1:70" ht="16.5" customHeight="1" x14ac:dyDescent="0.3">
      <c r="A130" s="22"/>
      <c r="B130" s="61"/>
      <c r="C130" s="170" t="s">
        <v>348</v>
      </c>
      <c r="D130" s="170" t="s">
        <v>166</v>
      </c>
      <c r="E130" s="171" t="s">
        <v>2248</v>
      </c>
      <c r="F130" s="171" t="s">
        <v>2249</v>
      </c>
      <c r="G130" s="172" t="s">
        <v>1675</v>
      </c>
      <c r="H130" s="173">
        <v>34</v>
      </c>
      <c r="I130" s="174"/>
      <c r="J130" s="175">
        <f t="shared" si="10"/>
        <v>0</v>
      </c>
      <c r="K130" s="194"/>
      <c r="L130" s="61"/>
      <c r="M130" s="177"/>
      <c r="N130" s="178" t="s">
        <v>44</v>
      </c>
      <c r="O130" s="19"/>
      <c r="P130" s="179">
        <f t="shared" si="11"/>
        <v>0</v>
      </c>
      <c r="Q130" s="179">
        <v>0</v>
      </c>
      <c r="R130" s="179">
        <f t="shared" si="12"/>
        <v>0</v>
      </c>
      <c r="S130" s="179">
        <v>0</v>
      </c>
      <c r="T130" s="180">
        <f t="shared" si="13"/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40" t="s">
        <v>233</v>
      </c>
      <c r="AS130" s="19"/>
      <c r="AT130" s="140" t="s">
        <v>166</v>
      </c>
      <c r="AU130" s="140" t="s">
        <v>81</v>
      </c>
      <c r="AV130" s="19"/>
      <c r="AW130" s="19"/>
      <c r="AX130" s="19"/>
      <c r="AY130" s="140" t="s">
        <v>163</v>
      </c>
      <c r="AZ130" s="19"/>
      <c r="BA130" s="19"/>
      <c r="BB130" s="19"/>
      <c r="BC130" s="19"/>
      <c r="BD130" s="19"/>
      <c r="BE130" s="181">
        <f t="shared" si="14"/>
        <v>0</v>
      </c>
      <c r="BF130" s="181">
        <f t="shared" si="15"/>
        <v>0</v>
      </c>
      <c r="BG130" s="181">
        <f t="shared" si="16"/>
        <v>0</v>
      </c>
      <c r="BH130" s="181">
        <f t="shared" si="17"/>
        <v>0</v>
      </c>
      <c r="BI130" s="181">
        <f t="shared" si="18"/>
        <v>0</v>
      </c>
      <c r="BJ130" s="140" t="s">
        <v>81</v>
      </c>
      <c r="BK130" s="181">
        <f t="shared" si="19"/>
        <v>0</v>
      </c>
      <c r="BL130" s="140" t="s">
        <v>233</v>
      </c>
      <c r="BM130" s="140" t="s">
        <v>922</v>
      </c>
      <c r="BN130" s="19"/>
      <c r="BO130" s="19"/>
      <c r="BP130" s="19"/>
      <c r="BQ130" s="19"/>
      <c r="BR130" s="21"/>
    </row>
    <row r="131" spans="1:70" ht="16.5" customHeight="1" x14ac:dyDescent="0.3">
      <c r="A131" s="22"/>
      <c r="B131" s="61"/>
      <c r="C131" s="170" t="s">
        <v>353</v>
      </c>
      <c r="D131" s="170" t="s">
        <v>166</v>
      </c>
      <c r="E131" s="171" t="s">
        <v>2250</v>
      </c>
      <c r="F131" s="171" t="s">
        <v>2251</v>
      </c>
      <c r="G131" s="172" t="s">
        <v>1675</v>
      </c>
      <c r="H131" s="173">
        <v>39</v>
      </c>
      <c r="I131" s="174"/>
      <c r="J131" s="175">
        <f t="shared" si="10"/>
        <v>0</v>
      </c>
      <c r="K131" s="194"/>
      <c r="L131" s="61"/>
      <c r="M131" s="177"/>
      <c r="N131" s="178" t="s">
        <v>44</v>
      </c>
      <c r="O131" s="19"/>
      <c r="P131" s="179">
        <f t="shared" si="11"/>
        <v>0</v>
      </c>
      <c r="Q131" s="179">
        <v>0</v>
      </c>
      <c r="R131" s="179">
        <f t="shared" si="12"/>
        <v>0</v>
      </c>
      <c r="S131" s="179">
        <v>0</v>
      </c>
      <c r="T131" s="180">
        <f t="shared" si="13"/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40" t="s">
        <v>233</v>
      </c>
      <c r="AS131" s="19"/>
      <c r="AT131" s="140" t="s">
        <v>166</v>
      </c>
      <c r="AU131" s="140" t="s">
        <v>81</v>
      </c>
      <c r="AV131" s="19"/>
      <c r="AW131" s="19"/>
      <c r="AX131" s="19"/>
      <c r="AY131" s="140" t="s">
        <v>163</v>
      </c>
      <c r="AZ131" s="19"/>
      <c r="BA131" s="19"/>
      <c r="BB131" s="19"/>
      <c r="BC131" s="19"/>
      <c r="BD131" s="19"/>
      <c r="BE131" s="181">
        <f t="shared" si="14"/>
        <v>0</v>
      </c>
      <c r="BF131" s="181">
        <f t="shared" si="15"/>
        <v>0</v>
      </c>
      <c r="BG131" s="181">
        <f t="shared" si="16"/>
        <v>0</v>
      </c>
      <c r="BH131" s="181">
        <f t="shared" si="17"/>
        <v>0</v>
      </c>
      <c r="BI131" s="181">
        <f t="shared" si="18"/>
        <v>0</v>
      </c>
      <c r="BJ131" s="140" t="s">
        <v>81</v>
      </c>
      <c r="BK131" s="181">
        <f t="shared" si="19"/>
        <v>0</v>
      </c>
      <c r="BL131" s="140" t="s">
        <v>233</v>
      </c>
      <c r="BM131" s="140" t="s">
        <v>929</v>
      </c>
      <c r="BN131" s="19"/>
      <c r="BO131" s="19"/>
      <c r="BP131" s="19"/>
      <c r="BQ131" s="19"/>
      <c r="BR131" s="21"/>
    </row>
    <row r="132" spans="1:70" ht="16.5" customHeight="1" x14ac:dyDescent="0.3">
      <c r="A132" s="22"/>
      <c r="B132" s="61"/>
      <c r="C132" s="170" t="s">
        <v>354</v>
      </c>
      <c r="D132" s="170" t="s">
        <v>166</v>
      </c>
      <c r="E132" s="171" t="s">
        <v>2252</v>
      </c>
      <c r="F132" s="171" t="s">
        <v>2253</v>
      </c>
      <c r="G132" s="172" t="s">
        <v>1675</v>
      </c>
      <c r="H132" s="173">
        <v>32</v>
      </c>
      <c r="I132" s="174"/>
      <c r="J132" s="175">
        <f t="shared" si="10"/>
        <v>0</v>
      </c>
      <c r="K132" s="194"/>
      <c r="L132" s="61"/>
      <c r="M132" s="177"/>
      <c r="N132" s="178" t="s">
        <v>44</v>
      </c>
      <c r="O132" s="19"/>
      <c r="P132" s="179">
        <f t="shared" si="11"/>
        <v>0</v>
      </c>
      <c r="Q132" s="179">
        <v>0</v>
      </c>
      <c r="R132" s="179">
        <f t="shared" si="12"/>
        <v>0</v>
      </c>
      <c r="S132" s="179">
        <v>0</v>
      </c>
      <c r="T132" s="180">
        <f t="shared" si="13"/>
        <v>0</v>
      </c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40" t="s">
        <v>233</v>
      </c>
      <c r="AS132" s="19"/>
      <c r="AT132" s="140" t="s">
        <v>166</v>
      </c>
      <c r="AU132" s="140" t="s">
        <v>81</v>
      </c>
      <c r="AV132" s="19"/>
      <c r="AW132" s="19"/>
      <c r="AX132" s="19"/>
      <c r="AY132" s="140" t="s">
        <v>163</v>
      </c>
      <c r="AZ132" s="19"/>
      <c r="BA132" s="19"/>
      <c r="BB132" s="19"/>
      <c r="BC132" s="19"/>
      <c r="BD132" s="19"/>
      <c r="BE132" s="181">
        <f t="shared" si="14"/>
        <v>0</v>
      </c>
      <c r="BF132" s="181">
        <f t="shared" si="15"/>
        <v>0</v>
      </c>
      <c r="BG132" s="181">
        <f t="shared" si="16"/>
        <v>0</v>
      </c>
      <c r="BH132" s="181">
        <f t="shared" si="17"/>
        <v>0</v>
      </c>
      <c r="BI132" s="181">
        <f t="shared" si="18"/>
        <v>0</v>
      </c>
      <c r="BJ132" s="140" t="s">
        <v>81</v>
      </c>
      <c r="BK132" s="181">
        <f t="shared" si="19"/>
        <v>0</v>
      </c>
      <c r="BL132" s="140" t="s">
        <v>233</v>
      </c>
      <c r="BM132" s="140" t="s">
        <v>939</v>
      </c>
      <c r="BN132" s="19"/>
      <c r="BO132" s="19"/>
      <c r="BP132" s="19"/>
      <c r="BQ132" s="19"/>
      <c r="BR132" s="21"/>
    </row>
    <row r="133" spans="1:70" ht="25.5" customHeight="1" x14ac:dyDescent="0.3">
      <c r="A133" s="22"/>
      <c r="B133" s="61"/>
      <c r="C133" s="170" t="s">
        <v>355</v>
      </c>
      <c r="D133" s="170" t="s">
        <v>166</v>
      </c>
      <c r="E133" s="171" t="s">
        <v>2254</v>
      </c>
      <c r="F133" s="171" t="s">
        <v>2255</v>
      </c>
      <c r="G133" s="172" t="s">
        <v>1675</v>
      </c>
      <c r="H133" s="173">
        <v>1</v>
      </c>
      <c r="I133" s="174"/>
      <c r="J133" s="175">
        <f t="shared" si="10"/>
        <v>0</v>
      </c>
      <c r="K133" s="194"/>
      <c r="L133" s="61"/>
      <c r="M133" s="177"/>
      <c r="N133" s="178" t="s">
        <v>44</v>
      </c>
      <c r="O133" s="19"/>
      <c r="P133" s="179">
        <f t="shared" si="11"/>
        <v>0</v>
      </c>
      <c r="Q133" s="179">
        <v>0</v>
      </c>
      <c r="R133" s="179">
        <f t="shared" si="12"/>
        <v>0</v>
      </c>
      <c r="S133" s="179">
        <v>0</v>
      </c>
      <c r="T133" s="180">
        <f t="shared" si="13"/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233</v>
      </c>
      <c r="AS133" s="19"/>
      <c r="AT133" s="140" t="s">
        <v>166</v>
      </c>
      <c r="AU133" s="140" t="s">
        <v>81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 t="shared" si="14"/>
        <v>0</v>
      </c>
      <c r="BF133" s="181">
        <f t="shared" si="15"/>
        <v>0</v>
      </c>
      <c r="BG133" s="181">
        <f t="shared" si="16"/>
        <v>0</v>
      </c>
      <c r="BH133" s="181">
        <f t="shared" si="17"/>
        <v>0</v>
      </c>
      <c r="BI133" s="181">
        <f t="shared" si="18"/>
        <v>0</v>
      </c>
      <c r="BJ133" s="140" t="s">
        <v>81</v>
      </c>
      <c r="BK133" s="181">
        <f t="shared" si="19"/>
        <v>0</v>
      </c>
      <c r="BL133" s="140" t="s">
        <v>233</v>
      </c>
      <c r="BM133" s="140" t="s">
        <v>950</v>
      </c>
      <c r="BN133" s="19"/>
      <c r="BO133" s="19"/>
      <c r="BP133" s="19"/>
      <c r="BQ133" s="19"/>
      <c r="BR133" s="21"/>
    </row>
    <row r="134" spans="1:70" ht="16.5" customHeight="1" x14ac:dyDescent="0.3">
      <c r="A134" s="22"/>
      <c r="B134" s="61"/>
      <c r="C134" s="170" t="s">
        <v>356</v>
      </c>
      <c r="D134" s="170" t="s">
        <v>166</v>
      </c>
      <c r="E134" s="171" t="s">
        <v>2256</v>
      </c>
      <c r="F134" s="171" t="s">
        <v>2257</v>
      </c>
      <c r="G134" s="172" t="s">
        <v>1675</v>
      </c>
      <c r="H134" s="173">
        <v>1</v>
      </c>
      <c r="I134" s="174"/>
      <c r="J134" s="175">
        <f t="shared" si="10"/>
        <v>0</v>
      </c>
      <c r="K134" s="194"/>
      <c r="L134" s="61"/>
      <c r="M134" s="177"/>
      <c r="N134" s="178" t="s">
        <v>44</v>
      </c>
      <c r="O134" s="19"/>
      <c r="P134" s="179">
        <f t="shared" si="11"/>
        <v>0</v>
      </c>
      <c r="Q134" s="179">
        <v>0</v>
      </c>
      <c r="R134" s="179">
        <f t="shared" si="12"/>
        <v>0</v>
      </c>
      <c r="S134" s="179">
        <v>0</v>
      </c>
      <c r="T134" s="180">
        <f t="shared" si="13"/>
        <v>0</v>
      </c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40" t="s">
        <v>233</v>
      </c>
      <c r="AS134" s="19"/>
      <c r="AT134" s="140" t="s">
        <v>166</v>
      </c>
      <c r="AU134" s="140" t="s">
        <v>81</v>
      </c>
      <c r="AV134" s="19"/>
      <c r="AW134" s="19"/>
      <c r="AX134" s="19"/>
      <c r="AY134" s="140" t="s">
        <v>163</v>
      </c>
      <c r="AZ134" s="19"/>
      <c r="BA134" s="19"/>
      <c r="BB134" s="19"/>
      <c r="BC134" s="19"/>
      <c r="BD134" s="19"/>
      <c r="BE134" s="181">
        <f t="shared" si="14"/>
        <v>0</v>
      </c>
      <c r="BF134" s="181">
        <f t="shared" si="15"/>
        <v>0</v>
      </c>
      <c r="BG134" s="181">
        <f t="shared" si="16"/>
        <v>0</v>
      </c>
      <c r="BH134" s="181">
        <f t="shared" si="17"/>
        <v>0</v>
      </c>
      <c r="BI134" s="181">
        <f t="shared" si="18"/>
        <v>0</v>
      </c>
      <c r="BJ134" s="140" t="s">
        <v>81</v>
      </c>
      <c r="BK134" s="181">
        <f t="shared" si="19"/>
        <v>0</v>
      </c>
      <c r="BL134" s="140" t="s">
        <v>233</v>
      </c>
      <c r="BM134" s="140" t="s">
        <v>401</v>
      </c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70" t="s">
        <v>357</v>
      </c>
      <c r="D135" s="170" t="s">
        <v>166</v>
      </c>
      <c r="E135" s="171" t="s">
        <v>2258</v>
      </c>
      <c r="F135" s="171" t="s">
        <v>2259</v>
      </c>
      <c r="G135" s="172" t="s">
        <v>1675</v>
      </c>
      <c r="H135" s="173">
        <v>3</v>
      </c>
      <c r="I135" s="174"/>
      <c r="J135" s="175">
        <f t="shared" si="10"/>
        <v>0</v>
      </c>
      <c r="K135" s="194"/>
      <c r="L135" s="61"/>
      <c r="M135" s="177"/>
      <c r="N135" s="178" t="s">
        <v>44</v>
      </c>
      <c r="O135" s="19"/>
      <c r="P135" s="179">
        <f t="shared" si="11"/>
        <v>0</v>
      </c>
      <c r="Q135" s="179">
        <v>0</v>
      </c>
      <c r="R135" s="179">
        <f t="shared" si="12"/>
        <v>0</v>
      </c>
      <c r="S135" s="179">
        <v>0</v>
      </c>
      <c r="T135" s="180">
        <f t="shared" si="13"/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233</v>
      </c>
      <c r="AS135" s="19"/>
      <c r="AT135" s="140" t="s">
        <v>166</v>
      </c>
      <c r="AU135" s="140" t="s">
        <v>81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 t="shared" si="14"/>
        <v>0</v>
      </c>
      <c r="BF135" s="181">
        <f t="shared" si="15"/>
        <v>0</v>
      </c>
      <c r="BG135" s="181">
        <f t="shared" si="16"/>
        <v>0</v>
      </c>
      <c r="BH135" s="181">
        <f t="shared" si="17"/>
        <v>0</v>
      </c>
      <c r="BI135" s="181">
        <f t="shared" si="18"/>
        <v>0</v>
      </c>
      <c r="BJ135" s="140" t="s">
        <v>81</v>
      </c>
      <c r="BK135" s="181">
        <f t="shared" si="19"/>
        <v>0</v>
      </c>
      <c r="BL135" s="140" t="s">
        <v>233</v>
      </c>
      <c r="BM135" s="140" t="s">
        <v>966</v>
      </c>
      <c r="BN135" s="19"/>
      <c r="BO135" s="19"/>
      <c r="BP135" s="19"/>
      <c r="BQ135" s="19"/>
      <c r="BR135" s="21"/>
    </row>
    <row r="136" spans="1:70" ht="16.5" customHeight="1" x14ac:dyDescent="0.3">
      <c r="A136" s="22"/>
      <c r="B136" s="61"/>
      <c r="C136" s="170" t="s">
        <v>358</v>
      </c>
      <c r="D136" s="170" t="s">
        <v>166</v>
      </c>
      <c r="E136" s="171" t="s">
        <v>2260</v>
      </c>
      <c r="F136" s="171" t="s">
        <v>2261</v>
      </c>
      <c r="G136" s="172" t="s">
        <v>1675</v>
      </c>
      <c r="H136" s="173">
        <v>4</v>
      </c>
      <c r="I136" s="174"/>
      <c r="J136" s="175">
        <f t="shared" si="10"/>
        <v>0</v>
      </c>
      <c r="K136" s="194"/>
      <c r="L136" s="61"/>
      <c r="M136" s="177"/>
      <c r="N136" s="178" t="s">
        <v>44</v>
      </c>
      <c r="O136" s="19"/>
      <c r="P136" s="179">
        <f t="shared" si="11"/>
        <v>0</v>
      </c>
      <c r="Q136" s="179">
        <v>0</v>
      </c>
      <c r="R136" s="179">
        <f t="shared" si="12"/>
        <v>0</v>
      </c>
      <c r="S136" s="179">
        <v>0</v>
      </c>
      <c r="T136" s="180">
        <f t="shared" si="13"/>
        <v>0</v>
      </c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40" t="s">
        <v>233</v>
      </c>
      <c r="AS136" s="19"/>
      <c r="AT136" s="140" t="s">
        <v>166</v>
      </c>
      <c r="AU136" s="140" t="s">
        <v>81</v>
      </c>
      <c r="AV136" s="19"/>
      <c r="AW136" s="19"/>
      <c r="AX136" s="19"/>
      <c r="AY136" s="140" t="s">
        <v>163</v>
      </c>
      <c r="AZ136" s="19"/>
      <c r="BA136" s="19"/>
      <c r="BB136" s="19"/>
      <c r="BC136" s="19"/>
      <c r="BD136" s="19"/>
      <c r="BE136" s="181">
        <f t="shared" si="14"/>
        <v>0</v>
      </c>
      <c r="BF136" s="181">
        <f t="shared" si="15"/>
        <v>0</v>
      </c>
      <c r="BG136" s="181">
        <f t="shared" si="16"/>
        <v>0</v>
      </c>
      <c r="BH136" s="181">
        <f t="shared" si="17"/>
        <v>0</v>
      </c>
      <c r="BI136" s="181">
        <f t="shared" si="18"/>
        <v>0</v>
      </c>
      <c r="BJ136" s="140" t="s">
        <v>81</v>
      </c>
      <c r="BK136" s="181">
        <f t="shared" si="19"/>
        <v>0</v>
      </c>
      <c r="BL136" s="140" t="s">
        <v>233</v>
      </c>
      <c r="BM136" s="140" t="s">
        <v>977</v>
      </c>
      <c r="BN136" s="19"/>
      <c r="BO136" s="19"/>
      <c r="BP136" s="19"/>
      <c r="BQ136" s="19"/>
      <c r="BR136" s="21"/>
    </row>
    <row r="137" spans="1:70" ht="16.5" customHeight="1" x14ac:dyDescent="0.3">
      <c r="A137" s="22"/>
      <c r="B137" s="61"/>
      <c r="C137" s="170" t="s">
        <v>359</v>
      </c>
      <c r="D137" s="170" t="s">
        <v>166</v>
      </c>
      <c r="E137" s="171" t="s">
        <v>2262</v>
      </c>
      <c r="F137" s="171" t="s">
        <v>2263</v>
      </c>
      <c r="G137" s="172" t="s">
        <v>281</v>
      </c>
      <c r="H137" s="173">
        <v>1310</v>
      </c>
      <c r="I137" s="174"/>
      <c r="J137" s="175">
        <f t="shared" si="10"/>
        <v>0</v>
      </c>
      <c r="K137" s="194"/>
      <c r="L137" s="61"/>
      <c r="M137" s="177"/>
      <c r="N137" s="178" t="s">
        <v>44</v>
      </c>
      <c r="O137" s="19"/>
      <c r="P137" s="179">
        <f t="shared" si="11"/>
        <v>0</v>
      </c>
      <c r="Q137" s="179">
        <v>0</v>
      </c>
      <c r="R137" s="179">
        <f t="shared" si="12"/>
        <v>0</v>
      </c>
      <c r="S137" s="179">
        <v>0</v>
      </c>
      <c r="T137" s="180">
        <f t="shared" si="13"/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233</v>
      </c>
      <c r="AS137" s="19"/>
      <c r="AT137" s="140" t="s">
        <v>166</v>
      </c>
      <c r="AU137" s="140" t="s">
        <v>81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 t="shared" si="14"/>
        <v>0</v>
      </c>
      <c r="BF137" s="181">
        <f t="shared" si="15"/>
        <v>0</v>
      </c>
      <c r="BG137" s="181">
        <f t="shared" si="16"/>
        <v>0</v>
      </c>
      <c r="BH137" s="181">
        <f t="shared" si="17"/>
        <v>0</v>
      </c>
      <c r="BI137" s="181">
        <f t="shared" si="18"/>
        <v>0</v>
      </c>
      <c r="BJ137" s="140" t="s">
        <v>81</v>
      </c>
      <c r="BK137" s="181">
        <f t="shared" si="19"/>
        <v>0</v>
      </c>
      <c r="BL137" s="140" t="s">
        <v>233</v>
      </c>
      <c r="BM137" s="140" t="s">
        <v>985</v>
      </c>
      <c r="BN137" s="19"/>
      <c r="BO137" s="19"/>
      <c r="BP137" s="19"/>
      <c r="BQ137" s="19"/>
      <c r="BR137" s="21"/>
    </row>
    <row r="138" spans="1:70" ht="16.5" customHeight="1" x14ac:dyDescent="0.3">
      <c r="A138" s="22"/>
      <c r="B138" s="61"/>
      <c r="C138" s="170" t="s">
        <v>360</v>
      </c>
      <c r="D138" s="170" t="s">
        <v>166</v>
      </c>
      <c r="E138" s="171" t="s">
        <v>2264</v>
      </c>
      <c r="F138" s="171" t="s">
        <v>2265</v>
      </c>
      <c r="G138" s="172" t="s">
        <v>281</v>
      </c>
      <c r="H138" s="173">
        <v>430</v>
      </c>
      <c r="I138" s="174"/>
      <c r="J138" s="175">
        <f t="shared" si="10"/>
        <v>0</v>
      </c>
      <c r="K138" s="194"/>
      <c r="L138" s="61"/>
      <c r="M138" s="177"/>
      <c r="N138" s="178" t="s">
        <v>44</v>
      </c>
      <c r="O138" s="19"/>
      <c r="P138" s="179">
        <f t="shared" si="11"/>
        <v>0</v>
      </c>
      <c r="Q138" s="179">
        <v>0</v>
      </c>
      <c r="R138" s="179">
        <f t="shared" si="12"/>
        <v>0</v>
      </c>
      <c r="S138" s="179">
        <v>0</v>
      </c>
      <c r="T138" s="180">
        <f t="shared" si="13"/>
        <v>0</v>
      </c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40" t="s">
        <v>233</v>
      </c>
      <c r="AS138" s="19"/>
      <c r="AT138" s="140" t="s">
        <v>166</v>
      </c>
      <c r="AU138" s="140" t="s">
        <v>81</v>
      </c>
      <c r="AV138" s="19"/>
      <c r="AW138" s="19"/>
      <c r="AX138" s="19"/>
      <c r="AY138" s="140" t="s">
        <v>163</v>
      </c>
      <c r="AZ138" s="19"/>
      <c r="BA138" s="19"/>
      <c r="BB138" s="19"/>
      <c r="BC138" s="19"/>
      <c r="BD138" s="19"/>
      <c r="BE138" s="181">
        <f t="shared" si="14"/>
        <v>0</v>
      </c>
      <c r="BF138" s="181">
        <f t="shared" si="15"/>
        <v>0</v>
      </c>
      <c r="BG138" s="181">
        <f t="shared" si="16"/>
        <v>0</v>
      </c>
      <c r="BH138" s="181">
        <f t="shared" si="17"/>
        <v>0</v>
      </c>
      <c r="BI138" s="181">
        <f t="shared" si="18"/>
        <v>0</v>
      </c>
      <c r="BJ138" s="140" t="s">
        <v>81</v>
      </c>
      <c r="BK138" s="181">
        <f t="shared" si="19"/>
        <v>0</v>
      </c>
      <c r="BL138" s="140" t="s">
        <v>233</v>
      </c>
      <c r="BM138" s="140" t="s">
        <v>994</v>
      </c>
      <c r="BN138" s="19"/>
      <c r="BO138" s="19"/>
      <c r="BP138" s="19"/>
      <c r="BQ138" s="19"/>
      <c r="BR138" s="21"/>
    </row>
    <row r="139" spans="1:70" ht="16.5" customHeight="1" x14ac:dyDescent="0.3">
      <c r="A139" s="22"/>
      <c r="B139" s="61"/>
      <c r="C139" s="170" t="s">
        <v>361</v>
      </c>
      <c r="D139" s="170" t="s">
        <v>166</v>
      </c>
      <c r="E139" s="171" t="s">
        <v>2266</v>
      </c>
      <c r="F139" s="171" t="s">
        <v>2267</v>
      </c>
      <c r="G139" s="172" t="s">
        <v>281</v>
      </c>
      <c r="H139" s="173">
        <v>100</v>
      </c>
      <c r="I139" s="174"/>
      <c r="J139" s="175">
        <f t="shared" si="10"/>
        <v>0</v>
      </c>
      <c r="K139" s="194"/>
      <c r="L139" s="61"/>
      <c r="M139" s="177"/>
      <c r="N139" s="178" t="s">
        <v>44</v>
      </c>
      <c r="O139" s="19"/>
      <c r="P139" s="179">
        <f t="shared" si="11"/>
        <v>0</v>
      </c>
      <c r="Q139" s="179">
        <v>0</v>
      </c>
      <c r="R139" s="179">
        <f t="shared" si="12"/>
        <v>0</v>
      </c>
      <c r="S139" s="179">
        <v>0</v>
      </c>
      <c r="T139" s="180">
        <f t="shared" si="13"/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40" t="s">
        <v>233</v>
      </c>
      <c r="AS139" s="19"/>
      <c r="AT139" s="140" t="s">
        <v>166</v>
      </c>
      <c r="AU139" s="140" t="s">
        <v>81</v>
      </c>
      <c r="AV139" s="19"/>
      <c r="AW139" s="19"/>
      <c r="AX139" s="19"/>
      <c r="AY139" s="140" t="s">
        <v>163</v>
      </c>
      <c r="AZ139" s="19"/>
      <c r="BA139" s="19"/>
      <c r="BB139" s="19"/>
      <c r="BC139" s="19"/>
      <c r="BD139" s="19"/>
      <c r="BE139" s="181">
        <f t="shared" si="14"/>
        <v>0</v>
      </c>
      <c r="BF139" s="181">
        <f t="shared" si="15"/>
        <v>0</v>
      </c>
      <c r="BG139" s="181">
        <f t="shared" si="16"/>
        <v>0</v>
      </c>
      <c r="BH139" s="181">
        <f t="shared" si="17"/>
        <v>0</v>
      </c>
      <c r="BI139" s="181">
        <f t="shared" si="18"/>
        <v>0</v>
      </c>
      <c r="BJ139" s="140" t="s">
        <v>81</v>
      </c>
      <c r="BK139" s="181">
        <f t="shared" si="19"/>
        <v>0</v>
      </c>
      <c r="BL139" s="140" t="s">
        <v>233</v>
      </c>
      <c r="BM139" s="140" t="s">
        <v>1001</v>
      </c>
      <c r="BN139" s="19"/>
      <c r="BO139" s="19"/>
      <c r="BP139" s="19"/>
      <c r="BQ139" s="19"/>
      <c r="BR139" s="21"/>
    </row>
    <row r="140" spans="1:70" ht="16.5" customHeight="1" x14ac:dyDescent="0.3">
      <c r="A140" s="22"/>
      <c r="B140" s="61"/>
      <c r="C140" s="170" t="s">
        <v>362</v>
      </c>
      <c r="D140" s="170" t="s">
        <v>166</v>
      </c>
      <c r="E140" s="171" t="s">
        <v>2268</v>
      </c>
      <c r="F140" s="171" t="s">
        <v>2269</v>
      </c>
      <c r="G140" s="172" t="s">
        <v>281</v>
      </c>
      <c r="H140" s="173">
        <v>100</v>
      </c>
      <c r="I140" s="174"/>
      <c r="J140" s="175">
        <f t="shared" si="10"/>
        <v>0</v>
      </c>
      <c r="K140" s="194"/>
      <c r="L140" s="61"/>
      <c r="M140" s="177"/>
      <c r="N140" s="178" t="s">
        <v>44</v>
      </c>
      <c r="O140" s="19"/>
      <c r="P140" s="179">
        <f t="shared" si="11"/>
        <v>0</v>
      </c>
      <c r="Q140" s="179">
        <v>0</v>
      </c>
      <c r="R140" s="179">
        <f t="shared" si="12"/>
        <v>0</v>
      </c>
      <c r="S140" s="179">
        <v>0</v>
      </c>
      <c r="T140" s="180">
        <f t="shared" si="13"/>
        <v>0</v>
      </c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40" t="s">
        <v>233</v>
      </c>
      <c r="AS140" s="19"/>
      <c r="AT140" s="140" t="s">
        <v>166</v>
      </c>
      <c r="AU140" s="140" t="s">
        <v>81</v>
      </c>
      <c r="AV140" s="19"/>
      <c r="AW140" s="19"/>
      <c r="AX140" s="19"/>
      <c r="AY140" s="140" t="s">
        <v>163</v>
      </c>
      <c r="AZ140" s="19"/>
      <c r="BA140" s="19"/>
      <c r="BB140" s="19"/>
      <c r="BC140" s="19"/>
      <c r="BD140" s="19"/>
      <c r="BE140" s="181">
        <f t="shared" si="14"/>
        <v>0</v>
      </c>
      <c r="BF140" s="181">
        <f t="shared" si="15"/>
        <v>0</v>
      </c>
      <c r="BG140" s="181">
        <f t="shared" si="16"/>
        <v>0</v>
      </c>
      <c r="BH140" s="181">
        <f t="shared" si="17"/>
        <v>0</v>
      </c>
      <c r="BI140" s="181">
        <f t="shared" si="18"/>
        <v>0</v>
      </c>
      <c r="BJ140" s="140" t="s">
        <v>81</v>
      </c>
      <c r="BK140" s="181">
        <f t="shared" si="19"/>
        <v>0</v>
      </c>
      <c r="BL140" s="140" t="s">
        <v>233</v>
      </c>
      <c r="BM140" s="140" t="s">
        <v>1011</v>
      </c>
      <c r="BN140" s="19"/>
      <c r="BO140" s="19"/>
      <c r="BP140" s="19"/>
      <c r="BQ140" s="19"/>
      <c r="BR140" s="21"/>
    </row>
    <row r="141" spans="1:70" ht="16.5" customHeight="1" x14ac:dyDescent="0.3">
      <c r="A141" s="22"/>
      <c r="B141" s="61"/>
      <c r="C141" s="170" t="s">
        <v>363</v>
      </c>
      <c r="D141" s="170" t="s">
        <v>166</v>
      </c>
      <c r="E141" s="171" t="s">
        <v>2270</v>
      </c>
      <c r="F141" s="171" t="s">
        <v>2271</v>
      </c>
      <c r="G141" s="172" t="s">
        <v>281</v>
      </c>
      <c r="H141" s="173">
        <v>10</v>
      </c>
      <c r="I141" s="174"/>
      <c r="J141" s="175">
        <f t="shared" si="10"/>
        <v>0</v>
      </c>
      <c r="K141" s="194"/>
      <c r="L141" s="61"/>
      <c r="M141" s="177"/>
      <c r="N141" s="178" t="s">
        <v>44</v>
      </c>
      <c r="O141" s="19"/>
      <c r="P141" s="179">
        <f t="shared" si="11"/>
        <v>0</v>
      </c>
      <c r="Q141" s="179">
        <v>0</v>
      </c>
      <c r="R141" s="179">
        <f t="shared" si="12"/>
        <v>0</v>
      </c>
      <c r="S141" s="179">
        <v>0</v>
      </c>
      <c r="T141" s="180">
        <f t="shared" si="13"/>
        <v>0</v>
      </c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40" t="s">
        <v>233</v>
      </c>
      <c r="AS141" s="19"/>
      <c r="AT141" s="140" t="s">
        <v>166</v>
      </c>
      <c r="AU141" s="140" t="s">
        <v>81</v>
      </c>
      <c r="AV141" s="19"/>
      <c r="AW141" s="19"/>
      <c r="AX141" s="19"/>
      <c r="AY141" s="140" t="s">
        <v>163</v>
      </c>
      <c r="AZ141" s="19"/>
      <c r="BA141" s="19"/>
      <c r="BB141" s="19"/>
      <c r="BC141" s="19"/>
      <c r="BD141" s="19"/>
      <c r="BE141" s="181">
        <f t="shared" si="14"/>
        <v>0</v>
      </c>
      <c r="BF141" s="181">
        <f t="shared" si="15"/>
        <v>0</v>
      </c>
      <c r="BG141" s="181">
        <f t="shared" si="16"/>
        <v>0</v>
      </c>
      <c r="BH141" s="181">
        <f t="shared" si="17"/>
        <v>0</v>
      </c>
      <c r="BI141" s="181">
        <f t="shared" si="18"/>
        <v>0</v>
      </c>
      <c r="BJ141" s="140" t="s">
        <v>81</v>
      </c>
      <c r="BK141" s="181">
        <f t="shared" si="19"/>
        <v>0</v>
      </c>
      <c r="BL141" s="140" t="s">
        <v>233</v>
      </c>
      <c r="BM141" s="140" t="s">
        <v>1021</v>
      </c>
      <c r="BN141" s="19"/>
      <c r="BO141" s="19"/>
      <c r="BP141" s="19"/>
      <c r="BQ141" s="19"/>
      <c r="BR141" s="21"/>
    </row>
    <row r="142" spans="1:70" ht="16.5" customHeight="1" x14ac:dyDescent="0.3">
      <c r="A142" s="22"/>
      <c r="B142" s="61"/>
      <c r="C142" s="170" t="s">
        <v>364</v>
      </c>
      <c r="D142" s="170" t="s">
        <v>166</v>
      </c>
      <c r="E142" s="171" t="s">
        <v>2272</v>
      </c>
      <c r="F142" s="171" t="s">
        <v>2273</v>
      </c>
      <c r="G142" s="172" t="s">
        <v>281</v>
      </c>
      <c r="H142" s="173">
        <v>150</v>
      </c>
      <c r="I142" s="174"/>
      <c r="J142" s="175">
        <f t="shared" si="10"/>
        <v>0</v>
      </c>
      <c r="K142" s="194"/>
      <c r="L142" s="61"/>
      <c r="M142" s="177"/>
      <c r="N142" s="178" t="s">
        <v>44</v>
      </c>
      <c r="O142" s="19"/>
      <c r="P142" s="179">
        <f t="shared" si="11"/>
        <v>0</v>
      </c>
      <c r="Q142" s="179">
        <v>0</v>
      </c>
      <c r="R142" s="179">
        <f t="shared" si="12"/>
        <v>0</v>
      </c>
      <c r="S142" s="179">
        <v>0</v>
      </c>
      <c r="T142" s="180">
        <f t="shared" si="13"/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40" t="s">
        <v>233</v>
      </c>
      <c r="AS142" s="19"/>
      <c r="AT142" s="140" t="s">
        <v>166</v>
      </c>
      <c r="AU142" s="140" t="s">
        <v>81</v>
      </c>
      <c r="AV142" s="19"/>
      <c r="AW142" s="19"/>
      <c r="AX142" s="19"/>
      <c r="AY142" s="140" t="s">
        <v>163</v>
      </c>
      <c r="AZ142" s="19"/>
      <c r="BA142" s="19"/>
      <c r="BB142" s="19"/>
      <c r="BC142" s="19"/>
      <c r="BD142" s="19"/>
      <c r="BE142" s="181">
        <f t="shared" si="14"/>
        <v>0</v>
      </c>
      <c r="BF142" s="181">
        <f t="shared" si="15"/>
        <v>0</v>
      </c>
      <c r="BG142" s="181">
        <f t="shared" si="16"/>
        <v>0</v>
      </c>
      <c r="BH142" s="181">
        <f t="shared" si="17"/>
        <v>0</v>
      </c>
      <c r="BI142" s="181">
        <f t="shared" si="18"/>
        <v>0</v>
      </c>
      <c r="BJ142" s="140" t="s">
        <v>81</v>
      </c>
      <c r="BK142" s="181">
        <f t="shared" si="19"/>
        <v>0</v>
      </c>
      <c r="BL142" s="140" t="s">
        <v>233</v>
      </c>
      <c r="BM142" s="140" t="s">
        <v>1030</v>
      </c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70" t="s">
        <v>369</v>
      </c>
      <c r="D143" s="170" t="s">
        <v>166</v>
      </c>
      <c r="E143" s="171" t="s">
        <v>2274</v>
      </c>
      <c r="F143" s="171" t="s">
        <v>2275</v>
      </c>
      <c r="G143" s="172" t="s">
        <v>281</v>
      </c>
      <c r="H143" s="173">
        <v>10</v>
      </c>
      <c r="I143" s="174"/>
      <c r="J143" s="175">
        <f t="shared" si="10"/>
        <v>0</v>
      </c>
      <c r="K143" s="194"/>
      <c r="L143" s="61"/>
      <c r="M143" s="177"/>
      <c r="N143" s="178" t="s">
        <v>44</v>
      </c>
      <c r="O143" s="19"/>
      <c r="P143" s="179">
        <f t="shared" si="11"/>
        <v>0</v>
      </c>
      <c r="Q143" s="179">
        <v>0</v>
      </c>
      <c r="R143" s="179">
        <f t="shared" si="12"/>
        <v>0</v>
      </c>
      <c r="S143" s="179">
        <v>0</v>
      </c>
      <c r="T143" s="180">
        <f t="shared" si="13"/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233</v>
      </c>
      <c r="AS143" s="19"/>
      <c r="AT143" s="140" t="s">
        <v>166</v>
      </c>
      <c r="AU143" s="140" t="s">
        <v>81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 t="shared" si="14"/>
        <v>0</v>
      </c>
      <c r="BF143" s="181">
        <f t="shared" si="15"/>
        <v>0</v>
      </c>
      <c r="BG143" s="181">
        <f t="shared" si="16"/>
        <v>0</v>
      </c>
      <c r="BH143" s="181">
        <f t="shared" si="17"/>
        <v>0</v>
      </c>
      <c r="BI143" s="181">
        <f t="shared" si="18"/>
        <v>0</v>
      </c>
      <c r="BJ143" s="140" t="s">
        <v>81</v>
      </c>
      <c r="BK143" s="181">
        <f t="shared" si="19"/>
        <v>0</v>
      </c>
      <c r="BL143" s="140" t="s">
        <v>233</v>
      </c>
      <c r="BM143" s="140" t="s">
        <v>1039</v>
      </c>
      <c r="BN143" s="19"/>
      <c r="BO143" s="19"/>
      <c r="BP143" s="19"/>
      <c r="BQ143" s="19"/>
      <c r="BR143" s="21"/>
    </row>
    <row r="144" spans="1:70" ht="16.5" customHeight="1" x14ac:dyDescent="0.3">
      <c r="A144" s="22"/>
      <c r="B144" s="61"/>
      <c r="C144" s="170" t="s">
        <v>372</v>
      </c>
      <c r="D144" s="170" t="s">
        <v>166</v>
      </c>
      <c r="E144" s="171" t="s">
        <v>2276</v>
      </c>
      <c r="F144" s="171" t="s">
        <v>2277</v>
      </c>
      <c r="G144" s="172" t="s">
        <v>281</v>
      </c>
      <c r="H144" s="173">
        <v>50</v>
      </c>
      <c r="I144" s="174"/>
      <c r="J144" s="175">
        <f t="shared" si="10"/>
        <v>0</v>
      </c>
      <c r="K144" s="194"/>
      <c r="L144" s="61"/>
      <c r="M144" s="177"/>
      <c r="N144" s="178" t="s">
        <v>44</v>
      </c>
      <c r="O144" s="19"/>
      <c r="P144" s="179">
        <f t="shared" si="11"/>
        <v>0</v>
      </c>
      <c r="Q144" s="179">
        <v>0</v>
      </c>
      <c r="R144" s="179">
        <f t="shared" si="12"/>
        <v>0</v>
      </c>
      <c r="S144" s="179">
        <v>0</v>
      </c>
      <c r="T144" s="180">
        <f t="shared" si="13"/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40" t="s">
        <v>233</v>
      </c>
      <c r="AS144" s="19"/>
      <c r="AT144" s="140" t="s">
        <v>166</v>
      </c>
      <c r="AU144" s="140" t="s">
        <v>81</v>
      </c>
      <c r="AV144" s="19"/>
      <c r="AW144" s="19"/>
      <c r="AX144" s="19"/>
      <c r="AY144" s="140" t="s">
        <v>163</v>
      </c>
      <c r="AZ144" s="19"/>
      <c r="BA144" s="19"/>
      <c r="BB144" s="19"/>
      <c r="BC144" s="19"/>
      <c r="BD144" s="19"/>
      <c r="BE144" s="181">
        <f t="shared" si="14"/>
        <v>0</v>
      </c>
      <c r="BF144" s="181">
        <f t="shared" si="15"/>
        <v>0</v>
      </c>
      <c r="BG144" s="181">
        <f t="shared" si="16"/>
        <v>0</v>
      </c>
      <c r="BH144" s="181">
        <f t="shared" si="17"/>
        <v>0</v>
      </c>
      <c r="BI144" s="181">
        <f t="shared" si="18"/>
        <v>0</v>
      </c>
      <c r="BJ144" s="140" t="s">
        <v>81</v>
      </c>
      <c r="BK144" s="181">
        <f t="shared" si="19"/>
        <v>0</v>
      </c>
      <c r="BL144" s="140" t="s">
        <v>233</v>
      </c>
      <c r="BM144" s="140" t="s">
        <v>1046</v>
      </c>
      <c r="BN144" s="19"/>
      <c r="BO144" s="19"/>
      <c r="BP144" s="19"/>
      <c r="BQ144" s="19"/>
      <c r="BR144" s="21"/>
    </row>
    <row r="145" spans="1:70" ht="16.5" customHeight="1" x14ac:dyDescent="0.3">
      <c r="A145" s="22"/>
      <c r="B145" s="61"/>
      <c r="C145" s="170" t="s">
        <v>373</v>
      </c>
      <c r="D145" s="170" t="s">
        <v>166</v>
      </c>
      <c r="E145" s="171" t="s">
        <v>2209</v>
      </c>
      <c r="F145" s="171" t="s">
        <v>2210</v>
      </c>
      <c r="G145" s="172" t="s">
        <v>1675</v>
      </c>
      <c r="H145" s="173">
        <v>1000</v>
      </c>
      <c r="I145" s="174"/>
      <c r="J145" s="175">
        <f t="shared" si="10"/>
        <v>0</v>
      </c>
      <c r="K145" s="194"/>
      <c r="L145" s="61"/>
      <c r="M145" s="177"/>
      <c r="N145" s="178" t="s">
        <v>44</v>
      </c>
      <c r="O145" s="19"/>
      <c r="P145" s="179">
        <f t="shared" si="11"/>
        <v>0</v>
      </c>
      <c r="Q145" s="179">
        <v>0</v>
      </c>
      <c r="R145" s="179">
        <f t="shared" si="12"/>
        <v>0</v>
      </c>
      <c r="S145" s="179">
        <v>0</v>
      </c>
      <c r="T145" s="180">
        <f t="shared" si="13"/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40" t="s">
        <v>233</v>
      </c>
      <c r="AS145" s="19"/>
      <c r="AT145" s="140" t="s">
        <v>166</v>
      </c>
      <c r="AU145" s="140" t="s">
        <v>81</v>
      </c>
      <c r="AV145" s="19"/>
      <c r="AW145" s="19"/>
      <c r="AX145" s="19"/>
      <c r="AY145" s="140" t="s">
        <v>163</v>
      </c>
      <c r="AZ145" s="19"/>
      <c r="BA145" s="19"/>
      <c r="BB145" s="19"/>
      <c r="BC145" s="19"/>
      <c r="BD145" s="19"/>
      <c r="BE145" s="181">
        <f t="shared" si="14"/>
        <v>0</v>
      </c>
      <c r="BF145" s="181">
        <f t="shared" si="15"/>
        <v>0</v>
      </c>
      <c r="BG145" s="181">
        <f t="shared" si="16"/>
        <v>0</v>
      </c>
      <c r="BH145" s="181">
        <f t="shared" si="17"/>
        <v>0</v>
      </c>
      <c r="BI145" s="181">
        <f t="shared" si="18"/>
        <v>0</v>
      </c>
      <c r="BJ145" s="140" t="s">
        <v>81</v>
      </c>
      <c r="BK145" s="181">
        <f t="shared" si="19"/>
        <v>0</v>
      </c>
      <c r="BL145" s="140" t="s">
        <v>233</v>
      </c>
      <c r="BM145" s="140" t="s">
        <v>1382</v>
      </c>
      <c r="BN145" s="19"/>
      <c r="BO145" s="19"/>
      <c r="BP145" s="19"/>
      <c r="BQ145" s="19"/>
      <c r="BR145" s="21"/>
    </row>
    <row r="146" spans="1:70" ht="16.5" customHeight="1" x14ac:dyDescent="0.3">
      <c r="A146" s="22"/>
      <c r="B146" s="61"/>
      <c r="C146" s="170" t="s">
        <v>374</v>
      </c>
      <c r="D146" s="170" t="s">
        <v>166</v>
      </c>
      <c r="E146" s="171" t="s">
        <v>2278</v>
      </c>
      <c r="F146" s="171" t="s">
        <v>2279</v>
      </c>
      <c r="G146" s="172" t="s">
        <v>1104</v>
      </c>
      <c r="H146" s="173">
        <v>1</v>
      </c>
      <c r="I146" s="174"/>
      <c r="J146" s="175">
        <f t="shared" si="10"/>
        <v>0</v>
      </c>
      <c r="K146" s="194"/>
      <c r="L146" s="61"/>
      <c r="M146" s="177"/>
      <c r="N146" s="178" t="s">
        <v>44</v>
      </c>
      <c r="O146" s="19"/>
      <c r="P146" s="179">
        <f t="shared" si="11"/>
        <v>0</v>
      </c>
      <c r="Q146" s="179">
        <v>0</v>
      </c>
      <c r="R146" s="179">
        <f t="shared" si="12"/>
        <v>0</v>
      </c>
      <c r="S146" s="179">
        <v>0</v>
      </c>
      <c r="T146" s="180">
        <f t="shared" si="13"/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233</v>
      </c>
      <c r="AS146" s="19"/>
      <c r="AT146" s="140" t="s">
        <v>166</v>
      </c>
      <c r="AU146" s="140" t="s">
        <v>81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 t="shared" si="14"/>
        <v>0</v>
      </c>
      <c r="BF146" s="181">
        <f t="shared" si="15"/>
        <v>0</v>
      </c>
      <c r="BG146" s="181">
        <f t="shared" si="16"/>
        <v>0</v>
      </c>
      <c r="BH146" s="181">
        <f t="shared" si="17"/>
        <v>0</v>
      </c>
      <c r="BI146" s="181">
        <f t="shared" si="18"/>
        <v>0</v>
      </c>
      <c r="BJ146" s="140" t="s">
        <v>81</v>
      </c>
      <c r="BK146" s="181">
        <f t="shared" si="19"/>
        <v>0</v>
      </c>
      <c r="BL146" s="140" t="s">
        <v>233</v>
      </c>
      <c r="BM146" s="140" t="s">
        <v>1391</v>
      </c>
      <c r="BN146" s="19"/>
      <c r="BO146" s="19"/>
      <c r="BP146" s="19"/>
      <c r="BQ146" s="19"/>
      <c r="BR146" s="21"/>
    </row>
    <row r="147" spans="1:70" ht="16.5" customHeight="1" x14ac:dyDescent="0.3">
      <c r="A147" s="22"/>
      <c r="B147" s="61"/>
      <c r="C147" s="170" t="s">
        <v>375</v>
      </c>
      <c r="D147" s="170" t="s">
        <v>166</v>
      </c>
      <c r="E147" s="171" t="s">
        <v>2280</v>
      </c>
      <c r="F147" s="171" t="s">
        <v>2281</v>
      </c>
      <c r="G147" s="172" t="s">
        <v>1104</v>
      </c>
      <c r="H147" s="173">
        <v>1</v>
      </c>
      <c r="I147" s="174"/>
      <c r="J147" s="175">
        <f t="shared" si="10"/>
        <v>0</v>
      </c>
      <c r="K147" s="194"/>
      <c r="L147" s="61"/>
      <c r="M147" s="177"/>
      <c r="N147" s="178" t="s">
        <v>44</v>
      </c>
      <c r="O147" s="19"/>
      <c r="P147" s="179">
        <f t="shared" si="11"/>
        <v>0</v>
      </c>
      <c r="Q147" s="179">
        <v>0</v>
      </c>
      <c r="R147" s="179">
        <f t="shared" si="12"/>
        <v>0</v>
      </c>
      <c r="S147" s="179">
        <v>0</v>
      </c>
      <c r="T147" s="180">
        <f t="shared" si="13"/>
        <v>0</v>
      </c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40" t="s">
        <v>233</v>
      </c>
      <c r="AS147" s="19"/>
      <c r="AT147" s="140" t="s">
        <v>166</v>
      </c>
      <c r="AU147" s="140" t="s">
        <v>81</v>
      </c>
      <c r="AV147" s="19"/>
      <c r="AW147" s="19"/>
      <c r="AX147" s="19"/>
      <c r="AY147" s="140" t="s">
        <v>163</v>
      </c>
      <c r="AZ147" s="19"/>
      <c r="BA147" s="19"/>
      <c r="BB147" s="19"/>
      <c r="BC147" s="19"/>
      <c r="BD147" s="19"/>
      <c r="BE147" s="181">
        <f t="shared" si="14"/>
        <v>0</v>
      </c>
      <c r="BF147" s="181">
        <f t="shared" si="15"/>
        <v>0</v>
      </c>
      <c r="BG147" s="181">
        <f t="shared" si="16"/>
        <v>0</v>
      </c>
      <c r="BH147" s="181">
        <f t="shared" si="17"/>
        <v>0</v>
      </c>
      <c r="BI147" s="181">
        <f t="shared" si="18"/>
        <v>0</v>
      </c>
      <c r="BJ147" s="140" t="s">
        <v>81</v>
      </c>
      <c r="BK147" s="181">
        <f t="shared" si="19"/>
        <v>0</v>
      </c>
      <c r="BL147" s="140" t="s">
        <v>233</v>
      </c>
      <c r="BM147" s="140" t="s">
        <v>1398</v>
      </c>
      <c r="BN147" s="19"/>
      <c r="BO147" s="19"/>
      <c r="BP147" s="19"/>
      <c r="BQ147" s="19"/>
      <c r="BR147" s="21"/>
    </row>
    <row r="148" spans="1:70" ht="16.5" customHeight="1" x14ac:dyDescent="0.3">
      <c r="A148" s="22"/>
      <c r="B148" s="61"/>
      <c r="C148" s="170" t="s">
        <v>376</v>
      </c>
      <c r="D148" s="170" t="s">
        <v>166</v>
      </c>
      <c r="E148" s="171" t="s">
        <v>2282</v>
      </c>
      <c r="F148" s="171" t="s">
        <v>2283</v>
      </c>
      <c r="G148" s="172" t="s">
        <v>1675</v>
      </c>
      <c r="H148" s="173">
        <v>33</v>
      </c>
      <c r="I148" s="174"/>
      <c r="J148" s="175">
        <f t="shared" si="10"/>
        <v>0</v>
      </c>
      <c r="K148" s="194"/>
      <c r="L148" s="61"/>
      <c r="M148" s="177"/>
      <c r="N148" s="178" t="s">
        <v>44</v>
      </c>
      <c r="O148" s="19"/>
      <c r="P148" s="179">
        <f t="shared" si="11"/>
        <v>0</v>
      </c>
      <c r="Q148" s="179">
        <v>0</v>
      </c>
      <c r="R148" s="179">
        <f t="shared" si="12"/>
        <v>0</v>
      </c>
      <c r="S148" s="179">
        <v>0</v>
      </c>
      <c r="T148" s="180">
        <f t="shared" si="13"/>
        <v>0</v>
      </c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40" t="s">
        <v>233</v>
      </c>
      <c r="AS148" s="19"/>
      <c r="AT148" s="140" t="s">
        <v>166</v>
      </c>
      <c r="AU148" s="140" t="s">
        <v>81</v>
      </c>
      <c r="AV148" s="19"/>
      <c r="AW148" s="19"/>
      <c r="AX148" s="19"/>
      <c r="AY148" s="140" t="s">
        <v>163</v>
      </c>
      <c r="AZ148" s="19"/>
      <c r="BA148" s="19"/>
      <c r="BB148" s="19"/>
      <c r="BC148" s="19"/>
      <c r="BD148" s="19"/>
      <c r="BE148" s="181">
        <f t="shared" si="14"/>
        <v>0</v>
      </c>
      <c r="BF148" s="181">
        <f t="shared" si="15"/>
        <v>0</v>
      </c>
      <c r="BG148" s="181">
        <f t="shared" si="16"/>
        <v>0</v>
      </c>
      <c r="BH148" s="181">
        <f t="shared" si="17"/>
        <v>0</v>
      </c>
      <c r="BI148" s="181">
        <f t="shared" si="18"/>
        <v>0</v>
      </c>
      <c r="BJ148" s="140" t="s">
        <v>81</v>
      </c>
      <c r="BK148" s="181">
        <f t="shared" si="19"/>
        <v>0</v>
      </c>
      <c r="BL148" s="140" t="s">
        <v>233</v>
      </c>
      <c r="BM148" s="140" t="s">
        <v>1406</v>
      </c>
      <c r="BN148" s="19"/>
      <c r="BO148" s="19"/>
      <c r="BP148" s="19"/>
      <c r="BQ148" s="19"/>
      <c r="BR148" s="21"/>
    </row>
    <row r="149" spans="1:70" ht="25.5" customHeight="1" x14ac:dyDescent="0.3">
      <c r="A149" s="22"/>
      <c r="B149" s="61"/>
      <c r="C149" s="170" t="s">
        <v>377</v>
      </c>
      <c r="D149" s="170" t="s">
        <v>166</v>
      </c>
      <c r="E149" s="171" t="s">
        <v>2284</v>
      </c>
      <c r="F149" s="171" t="s">
        <v>2218</v>
      </c>
      <c r="G149" s="172" t="s">
        <v>1104</v>
      </c>
      <c r="H149" s="173">
        <v>1</v>
      </c>
      <c r="I149" s="174"/>
      <c r="J149" s="175">
        <f t="shared" si="10"/>
        <v>0</v>
      </c>
      <c r="K149" s="194"/>
      <c r="L149" s="61"/>
      <c r="M149" s="177"/>
      <c r="N149" s="178" t="s">
        <v>44</v>
      </c>
      <c r="O149" s="19"/>
      <c r="P149" s="179">
        <f t="shared" si="11"/>
        <v>0</v>
      </c>
      <c r="Q149" s="179">
        <v>0</v>
      </c>
      <c r="R149" s="179">
        <f t="shared" si="12"/>
        <v>0</v>
      </c>
      <c r="S149" s="179">
        <v>0</v>
      </c>
      <c r="T149" s="180">
        <f t="shared" si="13"/>
        <v>0</v>
      </c>
      <c r="U149" s="64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40" t="s">
        <v>233</v>
      </c>
      <c r="AS149" s="19"/>
      <c r="AT149" s="140" t="s">
        <v>166</v>
      </c>
      <c r="AU149" s="140" t="s">
        <v>81</v>
      </c>
      <c r="AV149" s="19"/>
      <c r="AW149" s="19"/>
      <c r="AX149" s="19"/>
      <c r="AY149" s="140" t="s">
        <v>163</v>
      </c>
      <c r="AZ149" s="19"/>
      <c r="BA149" s="19"/>
      <c r="BB149" s="19"/>
      <c r="BC149" s="19"/>
      <c r="BD149" s="19"/>
      <c r="BE149" s="181">
        <f t="shared" si="14"/>
        <v>0</v>
      </c>
      <c r="BF149" s="181">
        <f t="shared" si="15"/>
        <v>0</v>
      </c>
      <c r="BG149" s="181">
        <f t="shared" si="16"/>
        <v>0</v>
      </c>
      <c r="BH149" s="181">
        <f t="shared" si="17"/>
        <v>0</v>
      </c>
      <c r="BI149" s="181">
        <f t="shared" si="18"/>
        <v>0</v>
      </c>
      <c r="BJ149" s="140" t="s">
        <v>81</v>
      </c>
      <c r="BK149" s="181">
        <f t="shared" si="19"/>
        <v>0</v>
      </c>
      <c r="BL149" s="140" t="s">
        <v>233</v>
      </c>
      <c r="BM149" s="140" t="s">
        <v>1414</v>
      </c>
      <c r="BN149" s="19"/>
      <c r="BO149" s="19"/>
      <c r="BP149" s="19"/>
      <c r="BQ149" s="19"/>
      <c r="BR149" s="21"/>
    </row>
    <row r="150" spans="1:70" ht="25.5" customHeight="1" x14ac:dyDescent="0.3">
      <c r="A150" s="22"/>
      <c r="B150" s="61"/>
      <c r="C150" s="170" t="s">
        <v>327</v>
      </c>
      <c r="D150" s="170" t="s">
        <v>166</v>
      </c>
      <c r="E150" s="171" t="s">
        <v>2285</v>
      </c>
      <c r="F150" s="171" t="s">
        <v>2286</v>
      </c>
      <c r="G150" s="172" t="s">
        <v>281</v>
      </c>
      <c r="H150" s="173">
        <v>40</v>
      </c>
      <c r="I150" s="174"/>
      <c r="J150" s="175">
        <f t="shared" si="10"/>
        <v>0</v>
      </c>
      <c r="K150" s="194"/>
      <c r="L150" s="61"/>
      <c r="M150" s="177"/>
      <c r="N150" s="178" t="s">
        <v>44</v>
      </c>
      <c r="O150" s="19"/>
      <c r="P150" s="179">
        <f t="shared" si="11"/>
        <v>0</v>
      </c>
      <c r="Q150" s="179">
        <v>0</v>
      </c>
      <c r="R150" s="179">
        <f t="shared" si="12"/>
        <v>0</v>
      </c>
      <c r="S150" s="179">
        <v>0</v>
      </c>
      <c r="T150" s="180">
        <f t="shared" si="13"/>
        <v>0</v>
      </c>
      <c r="U150" s="64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40" t="s">
        <v>233</v>
      </c>
      <c r="AS150" s="19"/>
      <c r="AT150" s="140" t="s">
        <v>166</v>
      </c>
      <c r="AU150" s="140" t="s">
        <v>81</v>
      </c>
      <c r="AV150" s="19"/>
      <c r="AW150" s="19"/>
      <c r="AX150" s="19"/>
      <c r="AY150" s="140" t="s">
        <v>163</v>
      </c>
      <c r="AZ150" s="19"/>
      <c r="BA150" s="19"/>
      <c r="BB150" s="19"/>
      <c r="BC150" s="19"/>
      <c r="BD150" s="19"/>
      <c r="BE150" s="181">
        <f t="shared" si="14"/>
        <v>0</v>
      </c>
      <c r="BF150" s="181">
        <f t="shared" si="15"/>
        <v>0</v>
      </c>
      <c r="BG150" s="181">
        <f t="shared" si="16"/>
        <v>0</v>
      </c>
      <c r="BH150" s="181">
        <f t="shared" si="17"/>
        <v>0</v>
      </c>
      <c r="BI150" s="181">
        <f t="shared" si="18"/>
        <v>0</v>
      </c>
      <c r="BJ150" s="140" t="s">
        <v>81</v>
      </c>
      <c r="BK150" s="181">
        <f t="shared" si="19"/>
        <v>0</v>
      </c>
      <c r="BL150" s="140" t="s">
        <v>233</v>
      </c>
      <c r="BM150" s="140" t="s">
        <v>1421</v>
      </c>
      <c r="BN150" s="19"/>
      <c r="BO150" s="19"/>
      <c r="BP150" s="19"/>
      <c r="BQ150" s="19"/>
      <c r="BR150" s="21"/>
    </row>
    <row r="151" spans="1:70" ht="16.5" customHeight="1" x14ac:dyDescent="0.3">
      <c r="A151" s="22"/>
      <c r="B151" s="61"/>
      <c r="C151" s="170" t="s">
        <v>382</v>
      </c>
      <c r="D151" s="170" t="s">
        <v>166</v>
      </c>
      <c r="E151" s="171" t="s">
        <v>2219</v>
      </c>
      <c r="F151" s="344" t="s">
        <v>2613</v>
      </c>
      <c r="G151" s="172" t="s">
        <v>1104</v>
      </c>
      <c r="H151" s="173">
        <v>15</v>
      </c>
      <c r="I151" s="174"/>
      <c r="J151" s="175">
        <f t="shared" si="10"/>
        <v>0</v>
      </c>
      <c r="K151" s="194"/>
      <c r="L151" s="61"/>
      <c r="M151" s="177"/>
      <c r="N151" s="186" t="s">
        <v>44</v>
      </c>
      <c r="O151" s="59"/>
      <c r="P151" s="187">
        <f t="shared" si="11"/>
        <v>0</v>
      </c>
      <c r="Q151" s="187">
        <v>0</v>
      </c>
      <c r="R151" s="187">
        <f t="shared" si="12"/>
        <v>0</v>
      </c>
      <c r="S151" s="187">
        <v>0</v>
      </c>
      <c r="T151" s="188">
        <f t="shared" si="13"/>
        <v>0</v>
      </c>
      <c r="U151" s="64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40" t="s">
        <v>233</v>
      </c>
      <c r="AS151" s="19"/>
      <c r="AT151" s="140" t="s">
        <v>166</v>
      </c>
      <c r="AU151" s="140" t="s">
        <v>81</v>
      </c>
      <c r="AV151" s="19"/>
      <c r="AW151" s="19"/>
      <c r="AX151" s="19"/>
      <c r="AY151" s="140" t="s">
        <v>163</v>
      </c>
      <c r="AZ151" s="19"/>
      <c r="BA151" s="19"/>
      <c r="BB151" s="19"/>
      <c r="BC151" s="19"/>
      <c r="BD151" s="19"/>
      <c r="BE151" s="181">
        <f t="shared" si="14"/>
        <v>0</v>
      </c>
      <c r="BF151" s="181">
        <f t="shared" si="15"/>
        <v>0</v>
      </c>
      <c r="BG151" s="181">
        <f t="shared" si="16"/>
        <v>0</v>
      </c>
      <c r="BH151" s="181">
        <f t="shared" si="17"/>
        <v>0</v>
      </c>
      <c r="BI151" s="181">
        <f t="shared" si="18"/>
        <v>0</v>
      </c>
      <c r="BJ151" s="140" t="s">
        <v>81</v>
      </c>
      <c r="BK151" s="181">
        <f t="shared" si="19"/>
        <v>0</v>
      </c>
      <c r="BL151" s="140" t="s">
        <v>233</v>
      </c>
      <c r="BM151" s="140" t="s">
        <v>1429</v>
      </c>
      <c r="BN151" s="19"/>
      <c r="BO151" s="19"/>
      <c r="BP151" s="19"/>
      <c r="BQ151" s="19"/>
      <c r="BR151" s="21"/>
    </row>
    <row r="152" spans="1:70" ht="7.9" customHeight="1" x14ac:dyDescent="0.3">
      <c r="A152" s="101"/>
      <c r="B152" s="51"/>
      <c r="C152" s="189"/>
      <c r="D152" s="189"/>
      <c r="E152" s="189"/>
      <c r="F152" s="189"/>
      <c r="G152" s="189"/>
      <c r="H152" s="189"/>
      <c r="I152" s="190"/>
      <c r="J152" s="189"/>
      <c r="K152" s="191"/>
      <c r="L152" s="102"/>
      <c r="M152" s="192"/>
      <c r="N152" s="192"/>
      <c r="O152" s="192"/>
      <c r="P152" s="192"/>
      <c r="Q152" s="192"/>
      <c r="R152" s="192"/>
      <c r="S152" s="192"/>
      <c r="T152" s="192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4"/>
    </row>
  </sheetData>
  <mergeCells count="13">
    <mergeCell ref="E76:H76"/>
    <mergeCell ref="G1:H1"/>
    <mergeCell ref="L2:V2"/>
    <mergeCell ref="E49:H49"/>
    <mergeCell ref="E51:H51"/>
    <mergeCell ref="J55:J56"/>
    <mergeCell ref="E72:H72"/>
    <mergeCell ref="E74:H74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9"/>
  <sheetViews>
    <sheetView showGridLines="0" topLeftCell="A101" workbookViewId="0">
      <selection activeCell="F124" sqref="F124"/>
    </sheetView>
  </sheetViews>
  <sheetFormatPr defaultColWidth="9.33203125" defaultRowHeight="13.5" customHeight="1" x14ac:dyDescent="0.3"/>
  <cols>
    <col min="1" max="1" width="8.33203125" style="245" customWidth="1"/>
    <col min="2" max="2" width="2" style="245" customWidth="1"/>
    <col min="3" max="4" width="4.33203125" style="245" customWidth="1"/>
    <col min="5" max="5" width="17.33203125" style="245" customWidth="1"/>
    <col min="6" max="6" width="75" style="245" customWidth="1"/>
    <col min="7" max="7" width="8.6640625" style="245" customWidth="1"/>
    <col min="8" max="8" width="11.33203125" style="245" customWidth="1"/>
    <col min="9" max="9" width="12.6640625" style="245" customWidth="1"/>
    <col min="10" max="10" width="23.5" style="245" customWidth="1"/>
    <col min="11" max="11" width="15.5" style="245" customWidth="1"/>
    <col min="12" max="18" width="9.33203125" style="245" customWidth="1"/>
    <col min="19" max="19" width="8.33203125" style="245" customWidth="1"/>
    <col min="20" max="20" width="29.6640625" style="245" customWidth="1"/>
    <col min="21" max="21" width="16.33203125" style="245" customWidth="1"/>
    <col min="22" max="22" width="12.33203125" style="245" customWidth="1"/>
    <col min="23" max="23" width="16.33203125" style="245" customWidth="1"/>
    <col min="24" max="24" width="12.33203125" style="245" customWidth="1"/>
    <col min="25" max="25" width="15" style="245" customWidth="1"/>
    <col min="26" max="26" width="11" style="245" customWidth="1"/>
    <col min="27" max="27" width="15" style="245" customWidth="1"/>
    <col min="28" max="28" width="16.33203125" style="245" customWidth="1"/>
    <col min="29" max="29" width="11" style="245" customWidth="1"/>
    <col min="30" max="30" width="15" style="245" customWidth="1"/>
    <col min="31" max="31" width="16.33203125" style="245" customWidth="1"/>
    <col min="32" max="43" width="9.33203125" style="245" customWidth="1"/>
    <col min="44" max="65" width="9.33203125" style="245" hidden="1" customWidth="1"/>
    <col min="66" max="71" width="9.33203125" style="245" customWidth="1"/>
    <col min="72" max="16384" width="9.33203125" style="245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124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1638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2287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ROUND(J86,2)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ROUND(SUM(BE86:BE118),2)</f>
        <v>0</v>
      </c>
      <c r="G32" s="19"/>
      <c r="H32" s="19"/>
      <c r="I32" s="124">
        <v>0.21</v>
      </c>
      <c r="J32" s="123">
        <f>ROUND(ROUND((SUM(BE86:BE118)),2)*I32,2)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ROUND(SUM(BF86:BF118),2)</f>
        <v>0</v>
      </c>
      <c r="G33" s="19"/>
      <c r="H33" s="19"/>
      <c r="I33" s="124">
        <v>0.15</v>
      </c>
      <c r="J33" s="123">
        <f>ROUND(ROUND((SUM(BF86:BF118)),2)*I33,2)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ROUND(SUM(BG86:BG118),2)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ROUND(SUM(BH86:BH118),2)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ROUND(SUM(BI86:BI118),2)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1638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05 - VZT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J86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2288</v>
      </c>
      <c r="E61" s="59"/>
      <c r="F61" s="59"/>
      <c r="G61" s="59"/>
      <c r="H61" s="59"/>
      <c r="I61" s="116"/>
      <c r="J61" s="142">
        <f>J87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24.95" customHeight="1" x14ac:dyDescent="0.35">
      <c r="A62" s="22"/>
      <c r="B62" s="26"/>
      <c r="C62" s="19"/>
      <c r="D62" s="219" t="s">
        <v>2289</v>
      </c>
      <c r="E62" s="144"/>
      <c r="F62" s="144"/>
      <c r="G62" s="144"/>
      <c r="H62" s="144"/>
      <c r="I62" s="145"/>
      <c r="J62" s="146">
        <f>J102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24.95" customHeight="1" x14ac:dyDescent="0.35">
      <c r="A63" s="22"/>
      <c r="B63" s="26"/>
      <c r="C63" s="19"/>
      <c r="D63" s="219" t="s">
        <v>1830</v>
      </c>
      <c r="E63" s="144"/>
      <c r="F63" s="144"/>
      <c r="G63" s="144"/>
      <c r="H63" s="144"/>
      <c r="I63" s="145"/>
      <c r="J63" s="146">
        <f>J111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24.95" customHeight="1" x14ac:dyDescent="0.35">
      <c r="A64" s="22"/>
      <c r="B64" s="26"/>
      <c r="C64" s="19"/>
      <c r="D64" s="219" t="s">
        <v>2290</v>
      </c>
      <c r="E64" s="144"/>
      <c r="F64" s="144"/>
      <c r="G64" s="144"/>
      <c r="H64" s="144"/>
      <c r="I64" s="145"/>
      <c r="J64" s="146">
        <f>J117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21.75" customHeight="1" x14ac:dyDescent="0.3">
      <c r="A65" s="22"/>
      <c r="B65" s="26"/>
      <c r="C65" s="19"/>
      <c r="D65" s="62"/>
      <c r="E65" s="62"/>
      <c r="F65" s="62"/>
      <c r="G65" s="62"/>
      <c r="H65" s="62"/>
      <c r="I65" s="118"/>
      <c r="J65" s="62"/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7.9" customHeight="1" x14ac:dyDescent="0.3">
      <c r="A66" s="22"/>
      <c r="B66" s="51"/>
      <c r="C66" s="18"/>
      <c r="D66" s="18"/>
      <c r="E66" s="18"/>
      <c r="F66" s="18"/>
      <c r="G66" s="18"/>
      <c r="H66" s="18"/>
      <c r="I66" s="110"/>
      <c r="J66" s="18"/>
      <c r="K66" s="52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3.5" customHeight="1" x14ac:dyDescent="0.3">
      <c r="A67" s="17"/>
      <c r="B67" s="24"/>
      <c r="C67" s="24"/>
      <c r="D67" s="24"/>
      <c r="E67" s="24"/>
      <c r="F67" s="24"/>
      <c r="G67" s="24"/>
      <c r="H67" s="24"/>
      <c r="I67" s="111"/>
      <c r="J67" s="24"/>
      <c r="K67" s="24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3.5" customHeight="1" x14ac:dyDescent="0.3">
      <c r="A68" s="17"/>
      <c r="B68" s="19"/>
      <c r="C68" s="19"/>
      <c r="D68" s="19"/>
      <c r="E68" s="19"/>
      <c r="F68" s="19"/>
      <c r="G68" s="19"/>
      <c r="H68" s="19"/>
      <c r="I68" s="112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13.5" customHeight="1" x14ac:dyDescent="0.3">
      <c r="A69" s="17"/>
      <c r="B69" s="18"/>
      <c r="C69" s="18"/>
      <c r="D69" s="18"/>
      <c r="E69" s="18"/>
      <c r="F69" s="18"/>
      <c r="G69" s="18"/>
      <c r="H69" s="18"/>
      <c r="I69" s="110"/>
      <c r="J69" s="18"/>
      <c r="K69" s="18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7.9" customHeight="1" x14ac:dyDescent="0.3">
      <c r="A70" s="22"/>
      <c r="B70" s="23"/>
      <c r="C70" s="24"/>
      <c r="D70" s="24"/>
      <c r="E70" s="24"/>
      <c r="F70" s="24"/>
      <c r="G70" s="24"/>
      <c r="H70" s="24"/>
      <c r="I70" s="111"/>
      <c r="J70" s="24"/>
      <c r="K70" s="25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36.950000000000003" customHeight="1" x14ac:dyDescent="0.35">
      <c r="A71" s="22"/>
      <c r="B71" s="26"/>
      <c r="C71" s="53" t="s">
        <v>147</v>
      </c>
      <c r="D71" s="19"/>
      <c r="E71" s="19"/>
      <c r="F71" s="19"/>
      <c r="G71" s="19"/>
      <c r="H71" s="19"/>
      <c r="I71" s="112"/>
      <c r="J71" s="19"/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7.9" customHeight="1" x14ac:dyDescent="0.3">
      <c r="A72" s="22"/>
      <c r="B72" s="26"/>
      <c r="C72" s="19"/>
      <c r="D72" s="19"/>
      <c r="E72" s="19"/>
      <c r="F72" s="19"/>
      <c r="G72" s="19"/>
      <c r="H72" s="19"/>
      <c r="I72" s="112"/>
      <c r="J72" s="19"/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4.45" customHeight="1" x14ac:dyDescent="0.35">
      <c r="A73" s="22"/>
      <c r="B73" s="26"/>
      <c r="C73" s="54" t="s">
        <v>24</v>
      </c>
      <c r="D73" s="19"/>
      <c r="E73" s="19"/>
      <c r="F73" s="19"/>
      <c r="G73" s="19"/>
      <c r="H73" s="19"/>
      <c r="I73" s="112"/>
      <c r="J73" s="19"/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6.5" customHeight="1" x14ac:dyDescent="0.35">
      <c r="A74" s="22"/>
      <c r="B74" s="26"/>
      <c r="C74" s="19"/>
      <c r="D74" s="19"/>
      <c r="E74" s="428" t="str">
        <f>E7</f>
        <v>Novostavba víceúčelového objektu (dostavba objektu)</v>
      </c>
      <c r="F74" s="429"/>
      <c r="G74" s="429"/>
      <c r="H74" s="429"/>
      <c r="I74" s="112"/>
      <c r="J74" s="19"/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5" customHeight="1" x14ac:dyDescent="0.3">
      <c r="A75" s="22"/>
      <c r="B75" s="26"/>
      <c r="C75" s="34" t="s">
        <v>132</v>
      </c>
      <c r="D75" s="19"/>
      <c r="E75" s="19"/>
      <c r="F75" s="19"/>
      <c r="G75" s="19"/>
      <c r="H75" s="19"/>
      <c r="I75" s="112"/>
      <c r="J75" s="19"/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6.5" customHeight="1" x14ac:dyDescent="0.3">
      <c r="A76" s="22"/>
      <c r="B76" s="26"/>
      <c r="C76" s="19"/>
      <c r="D76" s="19"/>
      <c r="E76" s="428" t="s">
        <v>1638</v>
      </c>
      <c r="F76" s="377"/>
      <c r="G76" s="377"/>
      <c r="H76" s="377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4.45" customHeight="1" x14ac:dyDescent="0.35">
      <c r="A77" s="22"/>
      <c r="B77" s="26"/>
      <c r="C77" s="54" t="s">
        <v>263</v>
      </c>
      <c r="D77" s="19"/>
      <c r="E77" s="19"/>
      <c r="F77" s="19"/>
      <c r="G77" s="19"/>
      <c r="H77" s="19"/>
      <c r="I77" s="112"/>
      <c r="J77" s="19"/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7.25" customHeight="1" x14ac:dyDescent="0.3">
      <c r="A78" s="22"/>
      <c r="B78" s="26"/>
      <c r="C78" s="19"/>
      <c r="D78" s="19"/>
      <c r="E78" s="391" t="str">
        <f>E11</f>
        <v>05 - VZT</v>
      </c>
      <c r="F78" s="377"/>
      <c r="G78" s="377"/>
      <c r="H78" s="377"/>
      <c r="I78" s="112"/>
      <c r="J78" s="19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7.9" customHeight="1" x14ac:dyDescent="0.3">
      <c r="A79" s="22"/>
      <c r="B79" s="26"/>
      <c r="C79" s="19"/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8" customHeight="1" x14ac:dyDescent="0.35">
      <c r="A80" s="22"/>
      <c r="B80" s="26"/>
      <c r="C80" s="54" t="s">
        <v>27</v>
      </c>
      <c r="D80" s="19"/>
      <c r="E80" s="19"/>
      <c r="F80" s="115" t="str">
        <f>F14</f>
        <v>ulice L. Zápotockého a Klikorkova</v>
      </c>
      <c r="G80" s="19"/>
      <c r="H80" s="19"/>
      <c r="I80" s="114" t="s">
        <v>29</v>
      </c>
      <c r="J80" s="58">
        <f>IF(J14="","",J14)</f>
        <v>44136</v>
      </c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7.9" customHeight="1" x14ac:dyDescent="0.3">
      <c r="A81" s="22"/>
      <c r="B81" s="26"/>
      <c r="C81" s="19"/>
      <c r="D81" s="19"/>
      <c r="E81" s="19"/>
      <c r="F81" s="19"/>
      <c r="G81" s="19"/>
      <c r="H81" s="1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5" customHeight="1" x14ac:dyDescent="0.35">
      <c r="A82" s="22"/>
      <c r="B82" s="26"/>
      <c r="C82" s="54" t="s">
        <v>30</v>
      </c>
      <c r="D82" s="19"/>
      <c r="E82" s="19"/>
      <c r="F82" s="115" t="str">
        <f>E17</f>
        <v>Qarta architektura, s.r.o., Jindřišská 17, Praha 1</v>
      </c>
      <c r="G82" s="19"/>
      <c r="H82" s="19"/>
      <c r="I82" s="114" t="s">
        <v>36</v>
      </c>
      <c r="J82" s="115" t="str">
        <f>E23</f>
        <v>Qarta architektura, s.r.o., Jindřišská 17, Praha 1</v>
      </c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14.45" customHeight="1" x14ac:dyDescent="0.35">
      <c r="A83" s="22"/>
      <c r="B83" s="26"/>
      <c r="C83" s="54" t="s">
        <v>35</v>
      </c>
      <c r="D83" s="19"/>
      <c r="E83" s="19"/>
      <c r="F83" s="115" t="str">
        <f>IF(E20="","",E20)</f>
        <v/>
      </c>
      <c r="G83" s="19"/>
      <c r="H83" s="19"/>
      <c r="I83" s="112"/>
      <c r="J83" s="19"/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10.35" customHeight="1" x14ac:dyDescent="0.3">
      <c r="A84" s="22"/>
      <c r="B84" s="26"/>
      <c r="C84" s="59"/>
      <c r="D84" s="59"/>
      <c r="E84" s="59"/>
      <c r="F84" s="59"/>
      <c r="G84" s="59"/>
      <c r="H84" s="59"/>
      <c r="I84" s="116"/>
      <c r="J84" s="59"/>
      <c r="K84" s="117"/>
      <c r="L84" s="26"/>
      <c r="M84" s="59"/>
      <c r="N84" s="59"/>
      <c r="O84" s="59"/>
      <c r="P84" s="59"/>
      <c r="Q84" s="59"/>
      <c r="R84" s="59"/>
      <c r="S84" s="59"/>
      <c r="T84" s="5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29.25" customHeight="1" x14ac:dyDescent="0.35">
      <c r="A85" s="22"/>
      <c r="B85" s="61"/>
      <c r="C85" s="147" t="s">
        <v>148</v>
      </c>
      <c r="D85" s="148" t="s">
        <v>58</v>
      </c>
      <c r="E85" s="148" t="s">
        <v>54</v>
      </c>
      <c r="F85" s="148" t="s">
        <v>149</v>
      </c>
      <c r="G85" s="148" t="s">
        <v>150</v>
      </c>
      <c r="H85" s="148" t="s">
        <v>151</v>
      </c>
      <c r="I85" s="148" t="s">
        <v>152</v>
      </c>
      <c r="J85" s="148" t="s">
        <v>137</v>
      </c>
      <c r="K85" s="149" t="s">
        <v>153</v>
      </c>
      <c r="L85" s="61"/>
      <c r="M85" s="150" t="s">
        <v>154</v>
      </c>
      <c r="N85" s="151" t="s">
        <v>43</v>
      </c>
      <c r="O85" s="151" t="s">
        <v>155</v>
      </c>
      <c r="P85" s="151" t="s">
        <v>156</v>
      </c>
      <c r="Q85" s="152" t="s">
        <v>157</v>
      </c>
      <c r="R85" s="152" t="s">
        <v>158</v>
      </c>
      <c r="S85" s="151" t="s">
        <v>159</v>
      </c>
      <c r="T85" s="153" t="s">
        <v>160</v>
      </c>
      <c r="U85" s="64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29.25" customHeight="1" x14ac:dyDescent="0.35">
      <c r="A86" s="22"/>
      <c r="B86" s="26"/>
      <c r="C86" s="154" t="s">
        <v>138</v>
      </c>
      <c r="D86" s="62"/>
      <c r="E86" s="62"/>
      <c r="F86" s="62"/>
      <c r="G86" s="62"/>
      <c r="H86" s="62"/>
      <c r="I86" s="118"/>
      <c r="J86" s="155">
        <f>BK86</f>
        <v>0</v>
      </c>
      <c r="K86" s="119"/>
      <c r="L86" s="61"/>
      <c r="M86" s="75"/>
      <c r="N86" s="62"/>
      <c r="O86" s="62"/>
      <c r="P86" s="156">
        <f>P87+P102+P111+P117</f>
        <v>0</v>
      </c>
      <c r="Q86" s="62"/>
      <c r="R86" s="156">
        <f>R87+R102+R111+R117</f>
        <v>0</v>
      </c>
      <c r="S86" s="62"/>
      <c r="T86" s="157">
        <f>T87+T102+T111+T117</f>
        <v>0</v>
      </c>
      <c r="U86" s="64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40" t="s">
        <v>72</v>
      </c>
      <c r="AU86" s="140" t="s">
        <v>139</v>
      </c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58">
        <f>BK87+BK102+BK111+BK117</f>
        <v>0</v>
      </c>
      <c r="BL86" s="19"/>
      <c r="BM86" s="19"/>
      <c r="BN86" s="19"/>
      <c r="BO86" s="19"/>
      <c r="BP86" s="19"/>
      <c r="BQ86" s="19"/>
      <c r="BR86" s="21"/>
    </row>
    <row r="87" spans="1:70" ht="37.35" customHeight="1" x14ac:dyDescent="0.35">
      <c r="A87" s="22"/>
      <c r="B87" s="26"/>
      <c r="C87" s="59"/>
      <c r="D87" s="166" t="s">
        <v>72</v>
      </c>
      <c r="E87" s="141" t="s">
        <v>1654</v>
      </c>
      <c r="F87" s="141" t="s">
        <v>2291</v>
      </c>
      <c r="G87" s="59"/>
      <c r="H87" s="59"/>
      <c r="I87" s="116"/>
      <c r="J87" s="241">
        <f>BK87</f>
        <v>0</v>
      </c>
      <c r="K87" s="117"/>
      <c r="L87" s="61"/>
      <c r="M87" s="169"/>
      <c r="N87" s="19"/>
      <c r="O87" s="19"/>
      <c r="P87" s="162">
        <f>SUM(P88:P101)</f>
        <v>0</v>
      </c>
      <c r="Q87" s="19"/>
      <c r="R87" s="162">
        <f>SUM(R88:R101)</f>
        <v>0</v>
      </c>
      <c r="S87" s="19"/>
      <c r="T87" s="163">
        <f>SUM(T88:T101)</f>
        <v>0</v>
      </c>
      <c r="U87" s="64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59" t="s">
        <v>83</v>
      </c>
      <c r="AS87" s="19"/>
      <c r="AT87" s="164" t="s">
        <v>72</v>
      </c>
      <c r="AU87" s="164" t="s">
        <v>73</v>
      </c>
      <c r="AV87" s="19"/>
      <c r="AW87" s="19"/>
      <c r="AX87" s="19"/>
      <c r="AY87" s="159" t="s">
        <v>163</v>
      </c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65">
        <f>SUM(BK88:BK101)</f>
        <v>0</v>
      </c>
      <c r="BL87" s="19"/>
      <c r="BM87" s="19"/>
      <c r="BN87" s="19"/>
      <c r="BO87" s="19"/>
      <c r="BP87" s="19"/>
      <c r="BQ87" s="19"/>
      <c r="BR87" s="21"/>
    </row>
    <row r="88" spans="1:70" ht="16.5" customHeight="1" x14ac:dyDescent="0.3">
      <c r="A88" s="22"/>
      <c r="B88" s="61"/>
      <c r="C88" s="170" t="s">
        <v>81</v>
      </c>
      <c r="D88" s="170" t="s">
        <v>166</v>
      </c>
      <c r="E88" s="171" t="s">
        <v>2292</v>
      </c>
      <c r="F88" s="171" t="s">
        <v>2293</v>
      </c>
      <c r="G88" s="172" t="s">
        <v>1675</v>
      </c>
      <c r="H88" s="365">
        <f>'[1]05 - VZT celkem'!H88-'[1]05 - VZT rozvody v kanálech'!H88</f>
        <v>1</v>
      </c>
      <c r="I88" s="174"/>
      <c r="J88" s="175">
        <f t="shared" ref="J88:J101" si="0">ROUND(I88*H88,2)</f>
        <v>0</v>
      </c>
      <c r="K88" s="194"/>
      <c r="L88" s="61"/>
      <c r="M88" s="177"/>
      <c r="N88" s="178" t="s">
        <v>44</v>
      </c>
      <c r="O88" s="19"/>
      <c r="P88" s="179">
        <f t="shared" ref="P88:P101" si="1">O88*H88</f>
        <v>0</v>
      </c>
      <c r="Q88" s="179">
        <v>0</v>
      </c>
      <c r="R88" s="179">
        <f t="shared" ref="R88:R101" si="2">Q88*H88</f>
        <v>0</v>
      </c>
      <c r="S88" s="179">
        <v>0</v>
      </c>
      <c r="T88" s="180">
        <f t="shared" ref="T88:T101" si="3">S88*H88</f>
        <v>0</v>
      </c>
      <c r="U88" s="64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40" t="s">
        <v>233</v>
      </c>
      <c r="AS88" s="19"/>
      <c r="AT88" s="140" t="s">
        <v>166</v>
      </c>
      <c r="AU88" s="140" t="s">
        <v>81</v>
      </c>
      <c r="AV88" s="19"/>
      <c r="AW88" s="19"/>
      <c r="AX88" s="19"/>
      <c r="AY88" s="140" t="s">
        <v>163</v>
      </c>
      <c r="AZ88" s="19"/>
      <c r="BA88" s="19"/>
      <c r="BB88" s="19"/>
      <c r="BC88" s="19"/>
      <c r="BD88" s="19"/>
      <c r="BE88" s="181">
        <f t="shared" ref="BE88:BE101" si="4">IF(N88="základní",J88,0)</f>
        <v>0</v>
      </c>
      <c r="BF88" s="181">
        <f t="shared" ref="BF88:BF101" si="5">IF(N88="snížená",J88,0)</f>
        <v>0</v>
      </c>
      <c r="BG88" s="181">
        <f t="shared" ref="BG88:BG101" si="6">IF(N88="zákl. přenesená",J88,0)</f>
        <v>0</v>
      </c>
      <c r="BH88" s="181">
        <f t="shared" ref="BH88:BH101" si="7">IF(N88="sníž. přenesená",J88,0)</f>
        <v>0</v>
      </c>
      <c r="BI88" s="181">
        <f t="shared" ref="BI88:BI101" si="8">IF(N88="nulová",J88,0)</f>
        <v>0</v>
      </c>
      <c r="BJ88" s="140" t="s">
        <v>81</v>
      </c>
      <c r="BK88" s="181">
        <f t="shared" ref="BK88:BK101" si="9">ROUND(I88*H88,2)</f>
        <v>0</v>
      </c>
      <c r="BL88" s="140" t="s">
        <v>233</v>
      </c>
      <c r="BM88" s="140" t="s">
        <v>83</v>
      </c>
      <c r="BN88" s="19"/>
      <c r="BO88" s="19"/>
      <c r="BP88" s="19"/>
      <c r="BQ88" s="19"/>
      <c r="BR88" s="21"/>
    </row>
    <row r="89" spans="1:70" ht="16.5" customHeight="1" x14ac:dyDescent="0.3">
      <c r="A89" s="22"/>
      <c r="B89" s="61"/>
      <c r="C89" s="170" t="s">
        <v>83</v>
      </c>
      <c r="D89" s="170" t="s">
        <v>166</v>
      </c>
      <c r="E89" s="171" t="s">
        <v>2294</v>
      </c>
      <c r="F89" s="171" t="s">
        <v>2295</v>
      </c>
      <c r="G89" s="172" t="s">
        <v>1675</v>
      </c>
      <c r="H89" s="365">
        <f>'[1]05 - VZT celkem'!H89-'[1]05 - VZT rozvody v kanálech'!H89</f>
        <v>2</v>
      </c>
      <c r="I89" s="174"/>
      <c r="J89" s="175">
        <f t="shared" si="0"/>
        <v>0</v>
      </c>
      <c r="K89" s="194"/>
      <c r="L89" s="61"/>
      <c r="M89" s="177"/>
      <c r="N89" s="178" t="s">
        <v>44</v>
      </c>
      <c r="O89" s="19"/>
      <c r="P89" s="179">
        <f t="shared" si="1"/>
        <v>0</v>
      </c>
      <c r="Q89" s="179">
        <v>0</v>
      </c>
      <c r="R89" s="179">
        <f t="shared" si="2"/>
        <v>0</v>
      </c>
      <c r="S89" s="179">
        <v>0</v>
      </c>
      <c r="T89" s="180">
        <f t="shared" si="3"/>
        <v>0</v>
      </c>
      <c r="U89" s="64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40" t="s">
        <v>233</v>
      </c>
      <c r="AS89" s="19"/>
      <c r="AT89" s="140" t="s">
        <v>166</v>
      </c>
      <c r="AU89" s="140" t="s">
        <v>81</v>
      </c>
      <c r="AV89" s="19"/>
      <c r="AW89" s="19"/>
      <c r="AX89" s="19"/>
      <c r="AY89" s="140" t="s">
        <v>163</v>
      </c>
      <c r="AZ89" s="19"/>
      <c r="BA89" s="19"/>
      <c r="BB89" s="19"/>
      <c r="BC89" s="19"/>
      <c r="BD89" s="19"/>
      <c r="BE89" s="181">
        <f t="shared" si="4"/>
        <v>0</v>
      </c>
      <c r="BF89" s="181">
        <f t="shared" si="5"/>
        <v>0</v>
      </c>
      <c r="BG89" s="181">
        <f t="shared" si="6"/>
        <v>0</v>
      </c>
      <c r="BH89" s="181">
        <f t="shared" si="7"/>
        <v>0</v>
      </c>
      <c r="BI89" s="181">
        <f t="shared" si="8"/>
        <v>0</v>
      </c>
      <c r="BJ89" s="140" t="s">
        <v>81</v>
      </c>
      <c r="BK89" s="181">
        <f t="shared" si="9"/>
        <v>0</v>
      </c>
      <c r="BL89" s="140" t="s">
        <v>233</v>
      </c>
      <c r="BM89" s="140" t="s">
        <v>182</v>
      </c>
      <c r="BN89" s="19"/>
      <c r="BO89" s="19"/>
      <c r="BP89" s="19"/>
      <c r="BQ89" s="19"/>
      <c r="BR89" s="21"/>
    </row>
    <row r="90" spans="1:70" ht="16.5" customHeight="1" x14ac:dyDescent="0.3">
      <c r="A90" s="22"/>
      <c r="B90" s="61"/>
      <c r="C90" s="170" t="s">
        <v>178</v>
      </c>
      <c r="D90" s="170" t="s">
        <v>166</v>
      </c>
      <c r="E90" s="171" t="s">
        <v>2296</v>
      </c>
      <c r="F90" s="171" t="s">
        <v>2297</v>
      </c>
      <c r="G90" s="172" t="s">
        <v>1675</v>
      </c>
      <c r="H90" s="365">
        <f>'[1]05 - VZT celkem'!H90-'[1]05 - VZT rozvody v kanálech'!H90</f>
        <v>2</v>
      </c>
      <c r="I90" s="174"/>
      <c r="J90" s="175">
        <f t="shared" si="0"/>
        <v>0</v>
      </c>
      <c r="K90" s="194"/>
      <c r="L90" s="61"/>
      <c r="M90" s="177"/>
      <c r="N90" s="178" t="s">
        <v>44</v>
      </c>
      <c r="O90" s="19"/>
      <c r="P90" s="179">
        <f t="shared" si="1"/>
        <v>0</v>
      </c>
      <c r="Q90" s="179">
        <v>0</v>
      </c>
      <c r="R90" s="179">
        <f t="shared" si="2"/>
        <v>0</v>
      </c>
      <c r="S90" s="179">
        <v>0</v>
      </c>
      <c r="T90" s="180">
        <f t="shared" si="3"/>
        <v>0</v>
      </c>
      <c r="U90" s="64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40" t="s">
        <v>233</v>
      </c>
      <c r="AS90" s="19"/>
      <c r="AT90" s="140" t="s">
        <v>166</v>
      </c>
      <c r="AU90" s="140" t="s">
        <v>81</v>
      </c>
      <c r="AV90" s="19"/>
      <c r="AW90" s="19"/>
      <c r="AX90" s="19"/>
      <c r="AY90" s="140" t="s">
        <v>163</v>
      </c>
      <c r="AZ90" s="19"/>
      <c r="BA90" s="19"/>
      <c r="BB90" s="19"/>
      <c r="BC90" s="19"/>
      <c r="BD90" s="19"/>
      <c r="BE90" s="181">
        <f t="shared" si="4"/>
        <v>0</v>
      </c>
      <c r="BF90" s="181">
        <f t="shared" si="5"/>
        <v>0</v>
      </c>
      <c r="BG90" s="181">
        <f t="shared" si="6"/>
        <v>0</v>
      </c>
      <c r="BH90" s="181">
        <f t="shared" si="7"/>
        <v>0</v>
      </c>
      <c r="BI90" s="181">
        <f t="shared" si="8"/>
        <v>0</v>
      </c>
      <c r="BJ90" s="140" t="s">
        <v>81</v>
      </c>
      <c r="BK90" s="181">
        <f t="shared" si="9"/>
        <v>0</v>
      </c>
      <c r="BL90" s="140" t="s">
        <v>233</v>
      </c>
      <c r="BM90" s="140" t="s">
        <v>189</v>
      </c>
      <c r="BN90" s="19"/>
      <c r="BO90" s="19"/>
      <c r="BP90" s="19"/>
      <c r="BQ90" s="19"/>
      <c r="BR90" s="21"/>
    </row>
    <row r="91" spans="1:70" ht="16.5" customHeight="1" x14ac:dyDescent="0.3">
      <c r="A91" s="22"/>
      <c r="B91" s="61"/>
      <c r="C91" s="170" t="s">
        <v>182</v>
      </c>
      <c r="D91" s="170" t="s">
        <v>166</v>
      </c>
      <c r="E91" s="171" t="s">
        <v>2298</v>
      </c>
      <c r="F91" s="171" t="s">
        <v>2299</v>
      </c>
      <c r="G91" s="172" t="s">
        <v>1675</v>
      </c>
      <c r="H91" s="365">
        <f>'[1]05 - VZT celkem'!H91-'[1]05 - VZT rozvody v kanálech'!H91</f>
        <v>1</v>
      </c>
      <c r="I91" s="174"/>
      <c r="J91" s="175">
        <f t="shared" si="0"/>
        <v>0</v>
      </c>
      <c r="K91" s="194"/>
      <c r="L91" s="61"/>
      <c r="M91" s="177"/>
      <c r="N91" s="178" t="s">
        <v>44</v>
      </c>
      <c r="O91" s="19"/>
      <c r="P91" s="179">
        <f t="shared" si="1"/>
        <v>0</v>
      </c>
      <c r="Q91" s="179">
        <v>0</v>
      </c>
      <c r="R91" s="179">
        <f t="shared" si="2"/>
        <v>0</v>
      </c>
      <c r="S91" s="179">
        <v>0</v>
      </c>
      <c r="T91" s="180">
        <f t="shared" si="3"/>
        <v>0</v>
      </c>
      <c r="U91" s="64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40" t="s">
        <v>233</v>
      </c>
      <c r="AS91" s="19"/>
      <c r="AT91" s="140" t="s">
        <v>166</v>
      </c>
      <c r="AU91" s="140" t="s">
        <v>81</v>
      </c>
      <c r="AV91" s="19"/>
      <c r="AW91" s="19"/>
      <c r="AX91" s="19"/>
      <c r="AY91" s="140" t="s">
        <v>163</v>
      </c>
      <c r="AZ91" s="19"/>
      <c r="BA91" s="19"/>
      <c r="BB91" s="19"/>
      <c r="BC91" s="19"/>
      <c r="BD91" s="19"/>
      <c r="BE91" s="181">
        <f t="shared" si="4"/>
        <v>0</v>
      </c>
      <c r="BF91" s="181">
        <f t="shared" si="5"/>
        <v>0</v>
      </c>
      <c r="BG91" s="181">
        <f t="shared" si="6"/>
        <v>0</v>
      </c>
      <c r="BH91" s="181">
        <f t="shared" si="7"/>
        <v>0</v>
      </c>
      <c r="BI91" s="181">
        <f t="shared" si="8"/>
        <v>0</v>
      </c>
      <c r="BJ91" s="140" t="s">
        <v>81</v>
      </c>
      <c r="BK91" s="181">
        <f t="shared" si="9"/>
        <v>0</v>
      </c>
      <c r="BL91" s="140" t="s">
        <v>233</v>
      </c>
      <c r="BM91" s="140" t="s">
        <v>197</v>
      </c>
      <c r="BN91" s="19"/>
      <c r="BO91" s="19"/>
      <c r="BP91" s="19"/>
      <c r="BQ91" s="19"/>
      <c r="BR91" s="21"/>
    </row>
    <row r="92" spans="1:70" ht="16.5" customHeight="1" x14ac:dyDescent="0.3">
      <c r="A92" s="22"/>
      <c r="B92" s="61"/>
      <c r="C92" s="170" t="s">
        <v>162</v>
      </c>
      <c r="D92" s="170" t="s">
        <v>166</v>
      </c>
      <c r="E92" s="171" t="s">
        <v>2300</v>
      </c>
      <c r="F92" s="171" t="s">
        <v>2301</v>
      </c>
      <c r="G92" s="172" t="s">
        <v>1675</v>
      </c>
      <c r="H92" s="365">
        <f>'[1]05 - VZT celkem'!H92-'[1]05 - VZT rozvody v kanálech'!H92</f>
        <v>1</v>
      </c>
      <c r="I92" s="174"/>
      <c r="J92" s="175">
        <f t="shared" si="0"/>
        <v>0</v>
      </c>
      <c r="K92" s="194"/>
      <c r="L92" s="61"/>
      <c r="M92" s="177"/>
      <c r="N92" s="178" t="s">
        <v>44</v>
      </c>
      <c r="O92" s="19"/>
      <c r="P92" s="179">
        <f t="shared" si="1"/>
        <v>0</v>
      </c>
      <c r="Q92" s="179">
        <v>0</v>
      </c>
      <c r="R92" s="179">
        <f t="shared" si="2"/>
        <v>0</v>
      </c>
      <c r="S92" s="179">
        <v>0</v>
      </c>
      <c r="T92" s="180">
        <f t="shared" si="3"/>
        <v>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40" t="s">
        <v>233</v>
      </c>
      <c r="AS92" s="19"/>
      <c r="AT92" s="140" t="s">
        <v>166</v>
      </c>
      <c r="AU92" s="140" t="s">
        <v>81</v>
      </c>
      <c r="AV92" s="19"/>
      <c r="AW92" s="19"/>
      <c r="AX92" s="19"/>
      <c r="AY92" s="140" t="s">
        <v>163</v>
      </c>
      <c r="AZ92" s="19"/>
      <c r="BA92" s="19"/>
      <c r="BB92" s="19"/>
      <c r="BC92" s="19"/>
      <c r="BD92" s="19"/>
      <c r="BE92" s="181">
        <f t="shared" si="4"/>
        <v>0</v>
      </c>
      <c r="BF92" s="181">
        <f t="shared" si="5"/>
        <v>0</v>
      </c>
      <c r="BG92" s="181">
        <f t="shared" si="6"/>
        <v>0</v>
      </c>
      <c r="BH92" s="181">
        <f t="shared" si="7"/>
        <v>0</v>
      </c>
      <c r="BI92" s="181">
        <f t="shared" si="8"/>
        <v>0</v>
      </c>
      <c r="BJ92" s="140" t="s">
        <v>81</v>
      </c>
      <c r="BK92" s="181">
        <f t="shared" si="9"/>
        <v>0</v>
      </c>
      <c r="BL92" s="140" t="s">
        <v>233</v>
      </c>
      <c r="BM92" s="140" t="s">
        <v>207</v>
      </c>
      <c r="BN92" s="19"/>
      <c r="BO92" s="19"/>
      <c r="BP92" s="19"/>
      <c r="BQ92" s="19"/>
      <c r="BR92" s="21"/>
    </row>
    <row r="93" spans="1:70" ht="16.5" customHeight="1" x14ac:dyDescent="0.3">
      <c r="A93" s="22"/>
      <c r="B93" s="61"/>
      <c r="C93" s="170" t="s">
        <v>189</v>
      </c>
      <c r="D93" s="170" t="s">
        <v>166</v>
      </c>
      <c r="E93" s="171" t="s">
        <v>2302</v>
      </c>
      <c r="F93" s="171" t="s">
        <v>2303</v>
      </c>
      <c r="G93" s="172" t="s">
        <v>1675</v>
      </c>
      <c r="H93" s="365">
        <f>'[1]05 - VZT celkem'!H93-'[1]05 - VZT rozvody v kanálech'!H93</f>
        <v>1</v>
      </c>
      <c r="I93" s="174"/>
      <c r="J93" s="175">
        <f t="shared" si="0"/>
        <v>0</v>
      </c>
      <c r="K93" s="194"/>
      <c r="L93" s="61"/>
      <c r="M93" s="177"/>
      <c r="N93" s="178" t="s">
        <v>44</v>
      </c>
      <c r="O93" s="19"/>
      <c r="P93" s="179">
        <f t="shared" si="1"/>
        <v>0</v>
      </c>
      <c r="Q93" s="179">
        <v>0</v>
      </c>
      <c r="R93" s="179">
        <f t="shared" si="2"/>
        <v>0</v>
      </c>
      <c r="S93" s="179">
        <v>0</v>
      </c>
      <c r="T93" s="180">
        <f t="shared" si="3"/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40" t="s">
        <v>233</v>
      </c>
      <c r="AS93" s="19"/>
      <c r="AT93" s="140" t="s">
        <v>166</v>
      </c>
      <c r="AU93" s="140" t="s">
        <v>81</v>
      </c>
      <c r="AV93" s="19"/>
      <c r="AW93" s="19"/>
      <c r="AX93" s="19"/>
      <c r="AY93" s="140" t="s">
        <v>163</v>
      </c>
      <c r="AZ93" s="19"/>
      <c r="BA93" s="19"/>
      <c r="BB93" s="19"/>
      <c r="BC93" s="19"/>
      <c r="BD93" s="19"/>
      <c r="BE93" s="181">
        <f t="shared" si="4"/>
        <v>0</v>
      </c>
      <c r="BF93" s="181">
        <f t="shared" si="5"/>
        <v>0</v>
      </c>
      <c r="BG93" s="181">
        <f t="shared" si="6"/>
        <v>0</v>
      </c>
      <c r="BH93" s="181">
        <f t="shared" si="7"/>
        <v>0</v>
      </c>
      <c r="BI93" s="181">
        <f t="shared" si="8"/>
        <v>0</v>
      </c>
      <c r="BJ93" s="140" t="s">
        <v>81</v>
      </c>
      <c r="BK93" s="181">
        <f t="shared" si="9"/>
        <v>0</v>
      </c>
      <c r="BL93" s="140" t="s">
        <v>233</v>
      </c>
      <c r="BM93" s="140" t="s">
        <v>216</v>
      </c>
      <c r="BN93" s="19"/>
      <c r="BO93" s="19"/>
      <c r="BP93" s="19"/>
      <c r="BQ93" s="19"/>
      <c r="BR93" s="21"/>
    </row>
    <row r="94" spans="1:70" ht="16.5" customHeight="1" x14ac:dyDescent="0.3">
      <c r="A94" s="22"/>
      <c r="B94" s="61"/>
      <c r="C94" s="170" t="s">
        <v>193</v>
      </c>
      <c r="D94" s="170" t="s">
        <v>166</v>
      </c>
      <c r="E94" s="171" t="s">
        <v>2304</v>
      </c>
      <c r="F94" s="171" t="s">
        <v>2305</v>
      </c>
      <c r="G94" s="172" t="s">
        <v>1675</v>
      </c>
      <c r="H94" s="365">
        <f>'[1]05 - VZT celkem'!H94-'[1]05 - VZT rozvody v kanálech'!H94</f>
        <v>2</v>
      </c>
      <c r="I94" s="174"/>
      <c r="J94" s="175">
        <f t="shared" si="0"/>
        <v>0</v>
      </c>
      <c r="K94" s="194"/>
      <c r="L94" s="61"/>
      <c r="M94" s="177"/>
      <c r="N94" s="178" t="s">
        <v>44</v>
      </c>
      <c r="O94" s="19"/>
      <c r="P94" s="179">
        <f t="shared" si="1"/>
        <v>0</v>
      </c>
      <c r="Q94" s="179">
        <v>0</v>
      </c>
      <c r="R94" s="179">
        <f t="shared" si="2"/>
        <v>0</v>
      </c>
      <c r="S94" s="179">
        <v>0</v>
      </c>
      <c r="T94" s="180">
        <f t="shared" si="3"/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40" t="s">
        <v>233</v>
      </c>
      <c r="AS94" s="19"/>
      <c r="AT94" s="140" t="s">
        <v>166</v>
      </c>
      <c r="AU94" s="140" t="s">
        <v>81</v>
      </c>
      <c r="AV94" s="19"/>
      <c r="AW94" s="19"/>
      <c r="AX94" s="19"/>
      <c r="AY94" s="140" t="s">
        <v>163</v>
      </c>
      <c r="AZ94" s="19"/>
      <c r="BA94" s="19"/>
      <c r="BB94" s="19"/>
      <c r="BC94" s="19"/>
      <c r="BD94" s="19"/>
      <c r="BE94" s="181">
        <f t="shared" si="4"/>
        <v>0</v>
      </c>
      <c r="BF94" s="181">
        <f t="shared" si="5"/>
        <v>0</v>
      </c>
      <c r="BG94" s="181">
        <f t="shared" si="6"/>
        <v>0</v>
      </c>
      <c r="BH94" s="181">
        <f t="shared" si="7"/>
        <v>0</v>
      </c>
      <c r="BI94" s="181">
        <f t="shared" si="8"/>
        <v>0</v>
      </c>
      <c r="BJ94" s="140" t="s">
        <v>81</v>
      </c>
      <c r="BK94" s="181">
        <f t="shared" si="9"/>
        <v>0</v>
      </c>
      <c r="BL94" s="140" t="s">
        <v>233</v>
      </c>
      <c r="BM94" s="140" t="s">
        <v>224</v>
      </c>
      <c r="BN94" s="19"/>
      <c r="BO94" s="19"/>
      <c r="BP94" s="19"/>
      <c r="BQ94" s="19"/>
      <c r="BR94" s="21"/>
    </row>
    <row r="95" spans="1:70" ht="16.5" customHeight="1" x14ac:dyDescent="0.3">
      <c r="A95" s="22"/>
      <c r="B95" s="61"/>
      <c r="C95" s="170" t="s">
        <v>201</v>
      </c>
      <c r="D95" s="170" t="s">
        <v>166</v>
      </c>
      <c r="E95" s="171" t="s">
        <v>2306</v>
      </c>
      <c r="F95" s="171" t="s">
        <v>2307</v>
      </c>
      <c r="G95" s="172" t="s">
        <v>1675</v>
      </c>
      <c r="H95" s="365">
        <f>'[1]05 - VZT celkem'!H96-'[1]05 - VZT rozvody v kanálech'!H96</f>
        <v>10</v>
      </c>
      <c r="I95" s="174"/>
      <c r="J95" s="175">
        <f t="shared" si="0"/>
        <v>0</v>
      </c>
      <c r="K95" s="194"/>
      <c r="L95" s="61"/>
      <c r="M95" s="177"/>
      <c r="N95" s="178" t="s">
        <v>44</v>
      </c>
      <c r="O95" s="19"/>
      <c r="P95" s="179">
        <f t="shared" si="1"/>
        <v>0</v>
      </c>
      <c r="Q95" s="179">
        <v>0</v>
      </c>
      <c r="R95" s="179">
        <f t="shared" si="2"/>
        <v>0</v>
      </c>
      <c r="S95" s="179">
        <v>0</v>
      </c>
      <c r="T95" s="180">
        <f t="shared" si="3"/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40" t="s">
        <v>233</v>
      </c>
      <c r="AS95" s="19"/>
      <c r="AT95" s="140" t="s">
        <v>166</v>
      </c>
      <c r="AU95" s="140" t="s">
        <v>81</v>
      </c>
      <c r="AV95" s="19"/>
      <c r="AW95" s="19"/>
      <c r="AX95" s="19"/>
      <c r="AY95" s="140" t="s">
        <v>163</v>
      </c>
      <c r="AZ95" s="19"/>
      <c r="BA95" s="19"/>
      <c r="BB95" s="19"/>
      <c r="BC95" s="19"/>
      <c r="BD95" s="19"/>
      <c r="BE95" s="181">
        <f t="shared" si="4"/>
        <v>0</v>
      </c>
      <c r="BF95" s="181">
        <f t="shared" si="5"/>
        <v>0</v>
      </c>
      <c r="BG95" s="181">
        <f t="shared" si="6"/>
        <v>0</v>
      </c>
      <c r="BH95" s="181">
        <f t="shared" si="7"/>
        <v>0</v>
      </c>
      <c r="BI95" s="181">
        <f t="shared" si="8"/>
        <v>0</v>
      </c>
      <c r="BJ95" s="140" t="s">
        <v>81</v>
      </c>
      <c r="BK95" s="181">
        <f t="shared" si="9"/>
        <v>0</v>
      </c>
      <c r="BL95" s="140" t="s">
        <v>233</v>
      </c>
      <c r="BM95" s="140" t="s">
        <v>238</v>
      </c>
      <c r="BN95" s="19"/>
      <c r="BO95" s="19"/>
      <c r="BP95" s="19"/>
      <c r="BQ95" s="19"/>
      <c r="BR95" s="21"/>
    </row>
    <row r="96" spans="1:70" ht="16.5" customHeight="1" x14ac:dyDescent="0.3">
      <c r="A96" s="22"/>
      <c r="B96" s="61"/>
      <c r="C96" s="170" t="s">
        <v>207</v>
      </c>
      <c r="D96" s="170" t="s">
        <v>166</v>
      </c>
      <c r="E96" s="171" t="s">
        <v>2308</v>
      </c>
      <c r="F96" s="171" t="s">
        <v>2309</v>
      </c>
      <c r="G96" s="172" t="s">
        <v>1675</v>
      </c>
      <c r="H96" s="365">
        <f>'[1]05 - VZT celkem'!H97-'[1]05 - VZT rozvody v kanálech'!H97</f>
        <v>5</v>
      </c>
      <c r="I96" s="174"/>
      <c r="J96" s="175">
        <f t="shared" si="0"/>
        <v>0</v>
      </c>
      <c r="K96" s="194"/>
      <c r="L96" s="61"/>
      <c r="M96" s="177"/>
      <c r="N96" s="178" t="s">
        <v>44</v>
      </c>
      <c r="O96" s="19"/>
      <c r="P96" s="179">
        <f t="shared" si="1"/>
        <v>0</v>
      </c>
      <c r="Q96" s="179">
        <v>0</v>
      </c>
      <c r="R96" s="179">
        <f t="shared" si="2"/>
        <v>0</v>
      </c>
      <c r="S96" s="179">
        <v>0</v>
      </c>
      <c r="T96" s="180">
        <f t="shared" si="3"/>
        <v>0</v>
      </c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40" t="s">
        <v>233</v>
      </c>
      <c r="AS96" s="19"/>
      <c r="AT96" s="140" t="s">
        <v>166</v>
      </c>
      <c r="AU96" s="140" t="s">
        <v>81</v>
      </c>
      <c r="AV96" s="19"/>
      <c r="AW96" s="19"/>
      <c r="AX96" s="19"/>
      <c r="AY96" s="140" t="s">
        <v>163</v>
      </c>
      <c r="AZ96" s="19"/>
      <c r="BA96" s="19"/>
      <c r="BB96" s="19"/>
      <c r="BC96" s="19"/>
      <c r="BD96" s="19"/>
      <c r="BE96" s="181">
        <f t="shared" si="4"/>
        <v>0</v>
      </c>
      <c r="BF96" s="181">
        <f t="shared" si="5"/>
        <v>0</v>
      </c>
      <c r="BG96" s="181">
        <f t="shared" si="6"/>
        <v>0</v>
      </c>
      <c r="BH96" s="181">
        <f t="shared" si="7"/>
        <v>0</v>
      </c>
      <c r="BI96" s="181">
        <f t="shared" si="8"/>
        <v>0</v>
      </c>
      <c r="BJ96" s="140" t="s">
        <v>81</v>
      </c>
      <c r="BK96" s="181">
        <f t="shared" si="9"/>
        <v>0</v>
      </c>
      <c r="BL96" s="140" t="s">
        <v>233</v>
      </c>
      <c r="BM96" s="140" t="s">
        <v>246</v>
      </c>
      <c r="BN96" s="19"/>
      <c r="BO96" s="19"/>
      <c r="BP96" s="19"/>
      <c r="BQ96" s="19"/>
      <c r="BR96" s="21"/>
    </row>
    <row r="97" spans="1:70" ht="16.5" customHeight="1" x14ac:dyDescent="0.3">
      <c r="A97" s="22"/>
      <c r="B97" s="61"/>
      <c r="C97" s="170" t="s">
        <v>211</v>
      </c>
      <c r="D97" s="170" t="s">
        <v>166</v>
      </c>
      <c r="E97" s="171" t="s">
        <v>2310</v>
      </c>
      <c r="F97" s="171" t="s">
        <v>2311</v>
      </c>
      <c r="G97" s="172" t="s">
        <v>1675</v>
      </c>
      <c r="H97" s="365">
        <f>'[1]05 - VZT celkem'!H98-'[1]05 - VZT rozvody v kanálech'!H98</f>
        <v>4</v>
      </c>
      <c r="I97" s="174"/>
      <c r="J97" s="175">
        <f t="shared" si="0"/>
        <v>0</v>
      </c>
      <c r="K97" s="194"/>
      <c r="L97" s="61"/>
      <c r="M97" s="177"/>
      <c r="N97" s="178" t="s">
        <v>44</v>
      </c>
      <c r="O97" s="19"/>
      <c r="P97" s="179">
        <f t="shared" si="1"/>
        <v>0</v>
      </c>
      <c r="Q97" s="179">
        <v>0</v>
      </c>
      <c r="R97" s="179">
        <f t="shared" si="2"/>
        <v>0</v>
      </c>
      <c r="S97" s="179">
        <v>0</v>
      </c>
      <c r="T97" s="180">
        <f t="shared" si="3"/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233</v>
      </c>
      <c r="AS97" s="19"/>
      <c r="AT97" s="140" t="s">
        <v>166</v>
      </c>
      <c r="AU97" s="140" t="s">
        <v>81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 t="shared" si="4"/>
        <v>0</v>
      </c>
      <c r="BF97" s="181">
        <f t="shared" si="5"/>
        <v>0</v>
      </c>
      <c r="BG97" s="181">
        <f t="shared" si="6"/>
        <v>0</v>
      </c>
      <c r="BH97" s="181">
        <f t="shared" si="7"/>
        <v>0</v>
      </c>
      <c r="BI97" s="181">
        <f t="shared" si="8"/>
        <v>0</v>
      </c>
      <c r="BJ97" s="140" t="s">
        <v>81</v>
      </c>
      <c r="BK97" s="181">
        <f t="shared" si="9"/>
        <v>0</v>
      </c>
      <c r="BL97" s="140" t="s">
        <v>233</v>
      </c>
      <c r="BM97" s="140" t="s">
        <v>252</v>
      </c>
      <c r="BN97" s="19"/>
      <c r="BO97" s="19"/>
      <c r="BP97" s="19"/>
      <c r="BQ97" s="19"/>
      <c r="BR97" s="21"/>
    </row>
    <row r="98" spans="1:70" ht="16.5" customHeight="1" x14ac:dyDescent="0.3">
      <c r="A98" s="22"/>
      <c r="B98" s="61"/>
      <c r="C98" s="170" t="s">
        <v>216</v>
      </c>
      <c r="D98" s="170" t="s">
        <v>166</v>
      </c>
      <c r="E98" s="171" t="s">
        <v>2312</v>
      </c>
      <c r="F98" s="171" t="s">
        <v>2313</v>
      </c>
      <c r="G98" s="172" t="s">
        <v>1675</v>
      </c>
      <c r="H98" s="365">
        <f>'[1]05 - VZT celkem'!H99-'[1]05 - VZT rozvody v kanálech'!H99</f>
        <v>2</v>
      </c>
      <c r="I98" s="174"/>
      <c r="J98" s="175">
        <f t="shared" si="0"/>
        <v>0</v>
      </c>
      <c r="K98" s="194"/>
      <c r="L98" s="61"/>
      <c r="M98" s="177"/>
      <c r="N98" s="178" t="s">
        <v>44</v>
      </c>
      <c r="O98" s="19"/>
      <c r="P98" s="179">
        <f t="shared" si="1"/>
        <v>0</v>
      </c>
      <c r="Q98" s="179">
        <v>0</v>
      </c>
      <c r="R98" s="179">
        <f t="shared" si="2"/>
        <v>0</v>
      </c>
      <c r="S98" s="179">
        <v>0</v>
      </c>
      <c r="T98" s="180">
        <f t="shared" si="3"/>
        <v>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40" t="s">
        <v>233</v>
      </c>
      <c r="AS98" s="19"/>
      <c r="AT98" s="140" t="s">
        <v>166</v>
      </c>
      <c r="AU98" s="140" t="s">
        <v>81</v>
      </c>
      <c r="AV98" s="19"/>
      <c r="AW98" s="19"/>
      <c r="AX98" s="19"/>
      <c r="AY98" s="140" t="s">
        <v>163</v>
      </c>
      <c r="AZ98" s="19"/>
      <c r="BA98" s="19"/>
      <c r="BB98" s="19"/>
      <c r="BC98" s="19"/>
      <c r="BD98" s="19"/>
      <c r="BE98" s="181">
        <f t="shared" si="4"/>
        <v>0</v>
      </c>
      <c r="BF98" s="181">
        <f t="shared" si="5"/>
        <v>0</v>
      </c>
      <c r="BG98" s="181">
        <f t="shared" si="6"/>
        <v>0</v>
      </c>
      <c r="BH98" s="181">
        <f t="shared" si="7"/>
        <v>0</v>
      </c>
      <c r="BI98" s="181">
        <f t="shared" si="8"/>
        <v>0</v>
      </c>
      <c r="BJ98" s="140" t="s">
        <v>81</v>
      </c>
      <c r="BK98" s="181">
        <f t="shared" si="9"/>
        <v>0</v>
      </c>
      <c r="BL98" s="140" t="s">
        <v>233</v>
      </c>
      <c r="BM98" s="140" t="s">
        <v>287</v>
      </c>
      <c r="BN98" s="19"/>
      <c r="BO98" s="19"/>
      <c r="BP98" s="19"/>
      <c r="BQ98" s="19"/>
      <c r="BR98" s="21"/>
    </row>
    <row r="99" spans="1:70" ht="16.5" customHeight="1" x14ac:dyDescent="0.3">
      <c r="A99" s="22"/>
      <c r="B99" s="61"/>
      <c r="C99" s="170" t="s">
        <v>220</v>
      </c>
      <c r="D99" s="170" t="s">
        <v>166</v>
      </c>
      <c r="E99" s="171" t="s">
        <v>2314</v>
      </c>
      <c r="F99" s="171" t="s">
        <v>2315</v>
      </c>
      <c r="G99" s="172" t="s">
        <v>1675</v>
      </c>
      <c r="H99" s="365">
        <f>'[1]05 - VZT celkem'!H100-'[1]05 - VZT rozvody v kanálech'!H100</f>
        <v>1</v>
      </c>
      <c r="I99" s="174"/>
      <c r="J99" s="175">
        <f t="shared" si="0"/>
        <v>0</v>
      </c>
      <c r="K99" s="194"/>
      <c r="L99" s="61"/>
      <c r="M99" s="177"/>
      <c r="N99" s="178" t="s">
        <v>44</v>
      </c>
      <c r="O99" s="19"/>
      <c r="P99" s="179">
        <f t="shared" si="1"/>
        <v>0</v>
      </c>
      <c r="Q99" s="179">
        <v>0</v>
      </c>
      <c r="R99" s="179">
        <f t="shared" si="2"/>
        <v>0</v>
      </c>
      <c r="S99" s="179">
        <v>0</v>
      </c>
      <c r="T99" s="180">
        <f t="shared" si="3"/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233</v>
      </c>
      <c r="AS99" s="19"/>
      <c r="AT99" s="140" t="s">
        <v>166</v>
      </c>
      <c r="AU99" s="140" t="s">
        <v>81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 t="shared" si="4"/>
        <v>0</v>
      </c>
      <c r="BF99" s="181">
        <f t="shared" si="5"/>
        <v>0</v>
      </c>
      <c r="BG99" s="181">
        <f t="shared" si="6"/>
        <v>0</v>
      </c>
      <c r="BH99" s="181">
        <f t="shared" si="7"/>
        <v>0</v>
      </c>
      <c r="BI99" s="181">
        <f t="shared" si="8"/>
        <v>0</v>
      </c>
      <c r="BJ99" s="140" t="s">
        <v>81</v>
      </c>
      <c r="BK99" s="181">
        <f t="shared" si="9"/>
        <v>0</v>
      </c>
      <c r="BL99" s="140" t="s">
        <v>233</v>
      </c>
      <c r="BM99" s="140" t="s">
        <v>289</v>
      </c>
      <c r="BN99" s="19"/>
      <c r="BO99" s="19"/>
      <c r="BP99" s="19"/>
      <c r="BQ99" s="19"/>
      <c r="BR99" s="21"/>
    </row>
    <row r="100" spans="1:70" ht="16.5" customHeight="1" x14ac:dyDescent="0.3">
      <c r="A100" s="22"/>
      <c r="B100" s="61"/>
      <c r="C100" s="170" t="s">
        <v>224</v>
      </c>
      <c r="D100" s="170" t="s">
        <v>166</v>
      </c>
      <c r="E100" s="171" t="s">
        <v>2316</v>
      </c>
      <c r="F100" s="171" t="s">
        <v>2317</v>
      </c>
      <c r="G100" s="172" t="s">
        <v>1675</v>
      </c>
      <c r="H100" s="365">
        <f>'[1]05 - VZT celkem'!H101-'[1]05 - VZT rozvody v kanálech'!H101</f>
        <v>5</v>
      </c>
      <c r="I100" s="174"/>
      <c r="J100" s="175">
        <f t="shared" si="0"/>
        <v>0</v>
      </c>
      <c r="K100" s="194"/>
      <c r="L100" s="61"/>
      <c r="M100" s="177"/>
      <c r="N100" s="178" t="s">
        <v>44</v>
      </c>
      <c r="O100" s="19"/>
      <c r="P100" s="179">
        <f t="shared" si="1"/>
        <v>0</v>
      </c>
      <c r="Q100" s="179">
        <v>0</v>
      </c>
      <c r="R100" s="179">
        <f t="shared" si="2"/>
        <v>0</v>
      </c>
      <c r="S100" s="179">
        <v>0</v>
      </c>
      <c r="T100" s="180">
        <f t="shared" si="3"/>
        <v>0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40" t="s">
        <v>233</v>
      </c>
      <c r="AS100" s="19"/>
      <c r="AT100" s="140" t="s">
        <v>166</v>
      </c>
      <c r="AU100" s="140" t="s">
        <v>81</v>
      </c>
      <c r="AV100" s="19"/>
      <c r="AW100" s="19"/>
      <c r="AX100" s="19"/>
      <c r="AY100" s="140" t="s">
        <v>163</v>
      </c>
      <c r="AZ100" s="19"/>
      <c r="BA100" s="19"/>
      <c r="BB100" s="19"/>
      <c r="BC100" s="19"/>
      <c r="BD100" s="19"/>
      <c r="BE100" s="181">
        <f t="shared" si="4"/>
        <v>0</v>
      </c>
      <c r="BF100" s="181">
        <f t="shared" si="5"/>
        <v>0</v>
      </c>
      <c r="BG100" s="181">
        <f t="shared" si="6"/>
        <v>0</v>
      </c>
      <c r="BH100" s="181">
        <f t="shared" si="7"/>
        <v>0</v>
      </c>
      <c r="BI100" s="181">
        <f t="shared" si="8"/>
        <v>0</v>
      </c>
      <c r="BJ100" s="140" t="s">
        <v>81</v>
      </c>
      <c r="BK100" s="181">
        <f t="shared" si="9"/>
        <v>0</v>
      </c>
      <c r="BL100" s="140" t="s">
        <v>233</v>
      </c>
      <c r="BM100" s="140" t="s">
        <v>296</v>
      </c>
      <c r="BN100" s="19"/>
      <c r="BO100" s="19"/>
      <c r="BP100" s="19"/>
      <c r="BQ100" s="19"/>
      <c r="BR100" s="21"/>
    </row>
    <row r="101" spans="1:70" ht="16.5" customHeight="1" x14ac:dyDescent="0.3">
      <c r="A101" s="22"/>
      <c r="B101" s="61"/>
      <c r="C101" s="170" t="s">
        <v>16</v>
      </c>
      <c r="D101" s="170" t="s">
        <v>166</v>
      </c>
      <c r="E101" s="171" t="s">
        <v>2318</v>
      </c>
      <c r="F101" s="171" t="s">
        <v>2319</v>
      </c>
      <c r="G101" s="172" t="s">
        <v>1670</v>
      </c>
      <c r="H101" s="365">
        <f>'[1]05 - VZT celkem'!H102-'[1]05 - VZT rozvody v kanálech'!H102</f>
        <v>6</v>
      </c>
      <c r="I101" s="174"/>
      <c r="J101" s="175">
        <f t="shared" si="0"/>
        <v>0</v>
      </c>
      <c r="K101" s="194"/>
      <c r="L101" s="61"/>
      <c r="M101" s="177"/>
      <c r="N101" s="178" t="s">
        <v>44</v>
      </c>
      <c r="O101" s="19"/>
      <c r="P101" s="179">
        <f t="shared" si="1"/>
        <v>0</v>
      </c>
      <c r="Q101" s="179">
        <v>0</v>
      </c>
      <c r="R101" s="179">
        <f t="shared" si="2"/>
        <v>0</v>
      </c>
      <c r="S101" s="179">
        <v>0</v>
      </c>
      <c r="T101" s="180">
        <f t="shared" si="3"/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233</v>
      </c>
      <c r="AS101" s="19"/>
      <c r="AT101" s="140" t="s">
        <v>166</v>
      </c>
      <c r="AU101" s="140" t="s">
        <v>81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 t="shared" si="4"/>
        <v>0</v>
      </c>
      <c r="BF101" s="181">
        <f t="shared" si="5"/>
        <v>0</v>
      </c>
      <c r="BG101" s="181">
        <f t="shared" si="6"/>
        <v>0</v>
      </c>
      <c r="BH101" s="181">
        <f t="shared" si="7"/>
        <v>0</v>
      </c>
      <c r="BI101" s="181">
        <f t="shared" si="8"/>
        <v>0</v>
      </c>
      <c r="BJ101" s="140" t="s">
        <v>81</v>
      </c>
      <c r="BK101" s="181">
        <f t="shared" si="9"/>
        <v>0</v>
      </c>
      <c r="BL101" s="140" t="s">
        <v>233</v>
      </c>
      <c r="BM101" s="140" t="s">
        <v>299</v>
      </c>
      <c r="BN101" s="19"/>
      <c r="BO101" s="19"/>
      <c r="BP101" s="19"/>
      <c r="BQ101" s="19"/>
      <c r="BR101" s="21"/>
    </row>
    <row r="102" spans="1:70" ht="37.35" customHeight="1" x14ac:dyDescent="0.35">
      <c r="A102" s="22"/>
      <c r="B102" s="26"/>
      <c r="C102" s="144"/>
      <c r="D102" s="182" t="s">
        <v>72</v>
      </c>
      <c r="E102" s="219" t="s">
        <v>1656</v>
      </c>
      <c r="F102" s="219" t="s">
        <v>2320</v>
      </c>
      <c r="G102" s="144"/>
      <c r="H102" s="365"/>
      <c r="I102" s="145"/>
      <c r="J102" s="242">
        <f>BK102</f>
        <v>0</v>
      </c>
      <c r="K102" s="184"/>
      <c r="L102" s="61"/>
      <c r="M102" s="185"/>
      <c r="N102" s="19"/>
      <c r="O102" s="19"/>
      <c r="P102" s="162">
        <f>SUM(P103:P110)</f>
        <v>0</v>
      </c>
      <c r="Q102" s="19"/>
      <c r="R102" s="162">
        <f>SUM(R103:R110)</f>
        <v>0</v>
      </c>
      <c r="S102" s="19"/>
      <c r="T102" s="163">
        <f>SUM(T103:T110)</f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59" t="s">
        <v>83</v>
      </c>
      <c r="AS102" s="19"/>
      <c r="AT102" s="164" t="s">
        <v>72</v>
      </c>
      <c r="AU102" s="164" t="s">
        <v>73</v>
      </c>
      <c r="AV102" s="19"/>
      <c r="AW102" s="19"/>
      <c r="AX102" s="19"/>
      <c r="AY102" s="159" t="s">
        <v>163</v>
      </c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65">
        <f>SUM(BK103:BK110)</f>
        <v>0</v>
      </c>
      <c r="BL102" s="19"/>
      <c r="BM102" s="19"/>
      <c r="BN102" s="19"/>
      <c r="BO102" s="19"/>
      <c r="BP102" s="19"/>
      <c r="BQ102" s="19"/>
      <c r="BR102" s="21"/>
    </row>
    <row r="103" spans="1:70" ht="16.5" customHeight="1" x14ac:dyDescent="0.3">
      <c r="A103" s="22"/>
      <c r="B103" s="61"/>
      <c r="C103" s="170" t="s">
        <v>233</v>
      </c>
      <c r="D103" s="170" t="s">
        <v>166</v>
      </c>
      <c r="E103" s="171" t="s">
        <v>2321</v>
      </c>
      <c r="F103" s="171" t="s">
        <v>2322</v>
      </c>
      <c r="G103" s="172" t="s">
        <v>1675</v>
      </c>
      <c r="H103" s="365">
        <f>'[1]05 - VZT celkem'!H104-'[1]05 - VZT rozvody v kanálech'!H104</f>
        <v>2</v>
      </c>
      <c r="I103" s="174"/>
      <c r="J103" s="175">
        <f t="shared" ref="J103:J110" si="10">ROUND(I103*H103,2)</f>
        <v>0</v>
      </c>
      <c r="K103" s="194"/>
      <c r="L103" s="61"/>
      <c r="M103" s="177"/>
      <c r="N103" s="178" t="s">
        <v>44</v>
      </c>
      <c r="O103" s="19"/>
      <c r="P103" s="179">
        <f t="shared" ref="P103:P110" si="11">O103*H103</f>
        <v>0</v>
      </c>
      <c r="Q103" s="179">
        <v>0</v>
      </c>
      <c r="R103" s="179">
        <f t="shared" ref="R103:R110" si="12">Q103*H103</f>
        <v>0</v>
      </c>
      <c r="S103" s="179">
        <v>0</v>
      </c>
      <c r="T103" s="180">
        <f t="shared" ref="T103:T110" si="13">S103*H103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233</v>
      </c>
      <c r="AS103" s="19"/>
      <c r="AT103" s="140" t="s">
        <v>166</v>
      </c>
      <c r="AU103" s="140" t="s">
        <v>81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 t="shared" ref="BE103:BE110" si="14">IF(N103="základní",J103,0)</f>
        <v>0</v>
      </c>
      <c r="BF103" s="181">
        <f t="shared" ref="BF103:BF110" si="15">IF(N103="snížená",J103,0)</f>
        <v>0</v>
      </c>
      <c r="BG103" s="181">
        <f t="shared" ref="BG103:BG110" si="16">IF(N103="zákl. přenesená",J103,0)</f>
        <v>0</v>
      </c>
      <c r="BH103" s="181">
        <f t="shared" ref="BH103:BH110" si="17">IF(N103="sníž. přenesená",J103,0)</f>
        <v>0</v>
      </c>
      <c r="BI103" s="181">
        <f t="shared" ref="BI103:BI110" si="18">IF(N103="nulová",J103,0)</f>
        <v>0</v>
      </c>
      <c r="BJ103" s="140" t="s">
        <v>81</v>
      </c>
      <c r="BK103" s="181">
        <f t="shared" ref="BK103:BK110" si="19">ROUND(I103*H103,2)</f>
        <v>0</v>
      </c>
      <c r="BL103" s="140" t="s">
        <v>233</v>
      </c>
      <c r="BM103" s="140" t="s">
        <v>325</v>
      </c>
      <c r="BN103" s="19"/>
      <c r="BO103" s="19"/>
      <c r="BP103" s="19"/>
      <c r="BQ103" s="19"/>
      <c r="BR103" s="21"/>
    </row>
    <row r="104" spans="1:70" ht="16.5" customHeight="1" x14ac:dyDescent="0.3">
      <c r="A104" s="22"/>
      <c r="B104" s="61"/>
      <c r="C104" s="170" t="s">
        <v>237</v>
      </c>
      <c r="D104" s="170" t="s">
        <v>166</v>
      </c>
      <c r="E104" s="171" t="s">
        <v>2323</v>
      </c>
      <c r="F104" s="171" t="s">
        <v>2324</v>
      </c>
      <c r="G104" s="172" t="s">
        <v>1675</v>
      </c>
      <c r="H104" s="365">
        <f>'[1]05 - VZT celkem'!H105-'[1]05 - VZT rozvody v kanálech'!H105</f>
        <v>2</v>
      </c>
      <c r="I104" s="174"/>
      <c r="J104" s="175">
        <f t="shared" si="10"/>
        <v>0</v>
      </c>
      <c r="K104" s="194"/>
      <c r="L104" s="61"/>
      <c r="M104" s="177"/>
      <c r="N104" s="178" t="s">
        <v>44</v>
      </c>
      <c r="O104" s="19"/>
      <c r="P104" s="179">
        <f t="shared" si="11"/>
        <v>0</v>
      </c>
      <c r="Q104" s="179">
        <v>0</v>
      </c>
      <c r="R104" s="179">
        <f t="shared" si="12"/>
        <v>0</v>
      </c>
      <c r="S104" s="179">
        <v>0</v>
      </c>
      <c r="T104" s="180">
        <f t="shared" si="13"/>
        <v>0</v>
      </c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40" t="s">
        <v>233</v>
      </c>
      <c r="AS104" s="19"/>
      <c r="AT104" s="140" t="s">
        <v>166</v>
      </c>
      <c r="AU104" s="140" t="s">
        <v>81</v>
      </c>
      <c r="AV104" s="19"/>
      <c r="AW104" s="19"/>
      <c r="AX104" s="19"/>
      <c r="AY104" s="140" t="s">
        <v>163</v>
      </c>
      <c r="AZ104" s="19"/>
      <c r="BA104" s="19"/>
      <c r="BB104" s="19"/>
      <c r="BC104" s="19"/>
      <c r="BD104" s="19"/>
      <c r="BE104" s="181">
        <f t="shared" si="14"/>
        <v>0</v>
      </c>
      <c r="BF104" s="181">
        <f t="shared" si="15"/>
        <v>0</v>
      </c>
      <c r="BG104" s="181">
        <f t="shared" si="16"/>
        <v>0</v>
      </c>
      <c r="BH104" s="181">
        <f t="shared" si="17"/>
        <v>0</v>
      </c>
      <c r="BI104" s="181">
        <f t="shared" si="18"/>
        <v>0</v>
      </c>
      <c r="BJ104" s="140" t="s">
        <v>81</v>
      </c>
      <c r="BK104" s="181">
        <f t="shared" si="19"/>
        <v>0</v>
      </c>
      <c r="BL104" s="140" t="s">
        <v>233</v>
      </c>
      <c r="BM104" s="140" t="s">
        <v>329</v>
      </c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70" t="s">
        <v>238</v>
      </c>
      <c r="D105" s="170" t="s">
        <v>166</v>
      </c>
      <c r="E105" s="171" t="s">
        <v>2325</v>
      </c>
      <c r="F105" s="171" t="s">
        <v>2326</v>
      </c>
      <c r="G105" s="172" t="s">
        <v>1675</v>
      </c>
      <c r="H105" s="365">
        <f>'[1]05 - VZT celkem'!H106-'[1]05 - VZT rozvody v kanálech'!H106</f>
        <v>2</v>
      </c>
      <c r="I105" s="174"/>
      <c r="J105" s="175">
        <f t="shared" si="10"/>
        <v>0</v>
      </c>
      <c r="K105" s="194"/>
      <c r="L105" s="61"/>
      <c r="M105" s="177"/>
      <c r="N105" s="178" t="s">
        <v>44</v>
      </c>
      <c r="O105" s="19"/>
      <c r="P105" s="179">
        <f t="shared" si="11"/>
        <v>0</v>
      </c>
      <c r="Q105" s="179">
        <v>0</v>
      </c>
      <c r="R105" s="179">
        <f t="shared" si="12"/>
        <v>0</v>
      </c>
      <c r="S105" s="179">
        <v>0</v>
      </c>
      <c r="T105" s="180">
        <f t="shared" si="13"/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233</v>
      </c>
      <c r="AS105" s="19"/>
      <c r="AT105" s="140" t="s">
        <v>166</v>
      </c>
      <c r="AU105" s="140" t="s">
        <v>81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 t="shared" si="14"/>
        <v>0</v>
      </c>
      <c r="BF105" s="181">
        <f t="shared" si="15"/>
        <v>0</v>
      </c>
      <c r="BG105" s="181">
        <f t="shared" si="16"/>
        <v>0</v>
      </c>
      <c r="BH105" s="181">
        <f t="shared" si="17"/>
        <v>0</v>
      </c>
      <c r="BI105" s="181">
        <f t="shared" si="18"/>
        <v>0</v>
      </c>
      <c r="BJ105" s="140" t="s">
        <v>81</v>
      </c>
      <c r="BK105" s="181">
        <f t="shared" si="19"/>
        <v>0</v>
      </c>
      <c r="BL105" s="140" t="s">
        <v>233</v>
      </c>
      <c r="BM105" s="140" t="s">
        <v>333</v>
      </c>
      <c r="BN105" s="19"/>
      <c r="BO105" s="19"/>
      <c r="BP105" s="19"/>
      <c r="BQ105" s="19"/>
      <c r="BR105" s="21"/>
    </row>
    <row r="106" spans="1:70" ht="16.5" customHeight="1" x14ac:dyDescent="0.3">
      <c r="A106" s="22"/>
      <c r="B106" s="61"/>
      <c r="C106" s="170" t="s">
        <v>242</v>
      </c>
      <c r="D106" s="170" t="s">
        <v>166</v>
      </c>
      <c r="E106" s="171" t="s">
        <v>2327</v>
      </c>
      <c r="F106" s="171" t="s">
        <v>2328</v>
      </c>
      <c r="G106" s="172" t="s">
        <v>1675</v>
      </c>
      <c r="H106" s="365">
        <f>'[1]05 - VZT celkem'!H107-'[1]05 - VZT rozvody v kanálech'!H107</f>
        <v>1</v>
      </c>
      <c r="I106" s="174"/>
      <c r="J106" s="175">
        <f t="shared" si="10"/>
        <v>0</v>
      </c>
      <c r="K106" s="194"/>
      <c r="L106" s="61"/>
      <c r="M106" s="177"/>
      <c r="N106" s="178" t="s">
        <v>44</v>
      </c>
      <c r="O106" s="19"/>
      <c r="P106" s="179">
        <f t="shared" si="11"/>
        <v>0</v>
      </c>
      <c r="Q106" s="179">
        <v>0</v>
      </c>
      <c r="R106" s="179">
        <f t="shared" si="12"/>
        <v>0</v>
      </c>
      <c r="S106" s="179">
        <v>0</v>
      </c>
      <c r="T106" s="180">
        <f t="shared" si="13"/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40" t="s">
        <v>233</v>
      </c>
      <c r="AS106" s="19"/>
      <c r="AT106" s="140" t="s">
        <v>166</v>
      </c>
      <c r="AU106" s="140" t="s">
        <v>81</v>
      </c>
      <c r="AV106" s="19"/>
      <c r="AW106" s="19"/>
      <c r="AX106" s="19"/>
      <c r="AY106" s="140" t="s">
        <v>163</v>
      </c>
      <c r="AZ106" s="19"/>
      <c r="BA106" s="19"/>
      <c r="BB106" s="19"/>
      <c r="BC106" s="19"/>
      <c r="BD106" s="19"/>
      <c r="BE106" s="181">
        <f t="shared" si="14"/>
        <v>0</v>
      </c>
      <c r="BF106" s="181">
        <f t="shared" si="15"/>
        <v>0</v>
      </c>
      <c r="BG106" s="181">
        <f t="shared" si="16"/>
        <v>0</v>
      </c>
      <c r="BH106" s="181">
        <f t="shared" si="17"/>
        <v>0</v>
      </c>
      <c r="BI106" s="181">
        <f t="shared" si="18"/>
        <v>0</v>
      </c>
      <c r="BJ106" s="140" t="s">
        <v>81</v>
      </c>
      <c r="BK106" s="181">
        <f t="shared" si="19"/>
        <v>0</v>
      </c>
      <c r="BL106" s="140" t="s">
        <v>233</v>
      </c>
      <c r="BM106" s="140" t="s">
        <v>323</v>
      </c>
      <c r="BN106" s="19"/>
      <c r="BO106" s="19"/>
      <c r="BP106" s="19"/>
      <c r="BQ106" s="19"/>
      <c r="BR106" s="21"/>
    </row>
    <row r="107" spans="1:70" ht="16.5" customHeight="1" x14ac:dyDescent="0.3">
      <c r="A107" s="22"/>
      <c r="B107" s="61"/>
      <c r="C107" s="170" t="s">
        <v>246</v>
      </c>
      <c r="D107" s="170" t="s">
        <v>166</v>
      </c>
      <c r="E107" s="171" t="s">
        <v>2329</v>
      </c>
      <c r="F107" s="171" t="s">
        <v>2330</v>
      </c>
      <c r="G107" s="172" t="s">
        <v>1675</v>
      </c>
      <c r="H107" s="365">
        <f>'[1]05 - VZT celkem'!H108-'[1]05 - VZT rozvody v kanálech'!H108</f>
        <v>6</v>
      </c>
      <c r="I107" s="174"/>
      <c r="J107" s="175">
        <f t="shared" si="10"/>
        <v>0</v>
      </c>
      <c r="K107" s="194"/>
      <c r="L107" s="61"/>
      <c r="M107" s="177"/>
      <c r="N107" s="178" t="s">
        <v>44</v>
      </c>
      <c r="O107" s="19"/>
      <c r="P107" s="179">
        <f t="shared" si="11"/>
        <v>0</v>
      </c>
      <c r="Q107" s="179">
        <v>0</v>
      </c>
      <c r="R107" s="179">
        <f t="shared" si="12"/>
        <v>0</v>
      </c>
      <c r="S107" s="179">
        <v>0</v>
      </c>
      <c r="T107" s="180">
        <f t="shared" si="13"/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233</v>
      </c>
      <c r="AS107" s="19"/>
      <c r="AT107" s="140" t="s">
        <v>166</v>
      </c>
      <c r="AU107" s="140" t="s">
        <v>81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 t="shared" si="14"/>
        <v>0</v>
      </c>
      <c r="BF107" s="181">
        <f t="shared" si="15"/>
        <v>0</v>
      </c>
      <c r="BG107" s="181">
        <f t="shared" si="16"/>
        <v>0</v>
      </c>
      <c r="BH107" s="181">
        <f t="shared" si="17"/>
        <v>0</v>
      </c>
      <c r="BI107" s="181">
        <f t="shared" si="18"/>
        <v>0</v>
      </c>
      <c r="BJ107" s="140" t="s">
        <v>81</v>
      </c>
      <c r="BK107" s="181">
        <f t="shared" si="19"/>
        <v>0</v>
      </c>
      <c r="BL107" s="140" t="s">
        <v>233</v>
      </c>
      <c r="BM107" s="140" t="s">
        <v>340</v>
      </c>
      <c r="BN107" s="19"/>
      <c r="BO107" s="19"/>
      <c r="BP107" s="19"/>
      <c r="BQ107" s="19"/>
      <c r="BR107" s="21"/>
    </row>
    <row r="108" spans="1:70" ht="16.5" customHeight="1" x14ac:dyDescent="0.3">
      <c r="A108" s="22"/>
      <c r="B108" s="61"/>
      <c r="C108" s="170" t="s">
        <v>15</v>
      </c>
      <c r="D108" s="170" t="s">
        <v>166</v>
      </c>
      <c r="E108" s="171" t="s">
        <v>2331</v>
      </c>
      <c r="F108" s="171" t="s">
        <v>2332</v>
      </c>
      <c r="G108" s="172" t="s">
        <v>1675</v>
      </c>
      <c r="H108" s="365">
        <f>'[1]05 - VZT celkem'!H109-'[1]05 - VZT rozvody v kanálech'!H109</f>
        <v>1</v>
      </c>
      <c r="I108" s="174"/>
      <c r="J108" s="175">
        <f t="shared" si="10"/>
        <v>0</v>
      </c>
      <c r="K108" s="194"/>
      <c r="L108" s="61"/>
      <c r="M108" s="177"/>
      <c r="N108" s="178" t="s">
        <v>44</v>
      </c>
      <c r="O108" s="19"/>
      <c r="P108" s="179">
        <f t="shared" si="11"/>
        <v>0</v>
      </c>
      <c r="Q108" s="179">
        <v>0</v>
      </c>
      <c r="R108" s="179">
        <f t="shared" si="12"/>
        <v>0</v>
      </c>
      <c r="S108" s="179">
        <v>0</v>
      </c>
      <c r="T108" s="180">
        <f t="shared" si="13"/>
        <v>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40" t="s">
        <v>233</v>
      </c>
      <c r="AS108" s="19"/>
      <c r="AT108" s="140" t="s">
        <v>166</v>
      </c>
      <c r="AU108" s="140" t="s">
        <v>81</v>
      </c>
      <c r="AV108" s="19"/>
      <c r="AW108" s="19"/>
      <c r="AX108" s="19"/>
      <c r="AY108" s="140" t="s">
        <v>163</v>
      </c>
      <c r="AZ108" s="19"/>
      <c r="BA108" s="19"/>
      <c r="BB108" s="19"/>
      <c r="BC108" s="19"/>
      <c r="BD108" s="19"/>
      <c r="BE108" s="181">
        <f t="shared" si="14"/>
        <v>0</v>
      </c>
      <c r="BF108" s="181">
        <f t="shared" si="15"/>
        <v>0</v>
      </c>
      <c r="BG108" s="181">
        <f t="shared" si="16"/>
        <v>0</v>
      </c>
      <c r="BH108" s="181">
        <f t="shared" si="17"/>
        <v>0</v>
      </c>
      <c r="BI108" s="181">
        <f t="shared" si="18"/>
        <v>0</v>
      </c>
      <c r="BJ108" s="140" t="s">
        <v>81</v>
      </c>
      <c r="BK108" s="181">
        <f t="shared" si="19"/>
        <v>0</v>
      </c>
      <c r="BL108" s="140" t="s">
        <v>233</v>
      </c>
      <c r="BM108" s="140" t="s">
        <v>345</v>
      </c>
      <c r="BN108" s="19"/>
      <c r="BO108" s="19"/>
      <c r="BP108" s="19"/>
      <c r="BQ108" s="19"/>
      <c r="BR108" s="21"/>
    </row>
    <row r="109" spans="1:70" ht="16.5" customHeight="1" x14ac:dyDescent="0.3">
      <c r="A109" s="22"/>
      <c r="B109" s="61"/>
      <c r="C109" s="170" t="s">
        <v>252</v>
      </c>
      <c r="D109" s="170" t="s">
        <v>166</v>
      </c>
      <c r="E109" s="171" t="s">
        <v>2333</v>
      </c>
      <c r="F109" s="171" t="s">
        <v>2334</v>
      </c>
      <c r="G109" s="172" t="s">
        <v>1675</v>
      </c>
      <c r="H109" s="365">
        <f>'[1]05 - VZT celkem'!H110-'[1]05 - VZT rozvody v kanálech'!H110</f>
        <v>2</v>
      </c>
      <c r="I109" s="174"/>
      <c r="J109" s="175">
        <f t="shared" si="10"/>
        <v>0</v>
      </c>
      <c r="K109" s="194"/>
      <c r="L109" s="61"/>
      <c r="M109" s="177"/>
      <c r="N109" s="178" t="s">
        <v>44</v>
      </c>
      <c r="O109" s="19"/>
      <c r="P109" s="179">
        <f t="shared" si="11"/>
        <v>0</v>
      </c>
      <c r="Q109" s="179">
        <v>0</v>
      </c>
      <c r="R109" s="179">
        <f t="shared" si="12"/>
        <v>0</v>
      </c>
      <c r="S109" s="179">
        <v>0</v>
      </c>
      <c r="T109" s="180">
        <f t="shared" si="13"/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233</v>
      </c>
      <c r="AS109" s="19"/>
      <c r="AT109" s="140" t="s">
        <v>166</v>
      </c>
      <c r="AU109" s="140" t="s">
        <v>81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 t="shared" si="14"/>
        <v>0</v>
      </c>
      <c r="BF109" s="181">
        <f t="shared" si="15"/>
        <v>0</v>
      </c>
      <c r="BG109" s="181">
        <f t="shared" si="16"/>
        <v>0</v>
      </c>
      <c r="BH109" s="181">
        <f t="shared" si="17"/>
        <v>0</v>
      </c>
      <c r="BI109" s="181">
        <f t="shared" si="18"/>
        <v>0</v>
      </c>
      <c r="BJ109" s="140" t="s">
        <v>81</v>
      </c>
      <c r="BK109" s="181">
        <f t="shared" si="19"/>
        <v>0</v>
      </c>
      <c r="BL109" s="140" t="s">
        <v>233</v>
      </c>
      <c r="BM109" s="140" t="s">
        <v>353</v>
      </c>
      <c r="BN109" s="19"/>
      <c r="BO109" s="19"/>
      <c r="BP109" s="19"/>
      <c r="BQ109" s="19"/>
      <c r="BR109" s="21"/>
    </row>
    <row r="110" spans="1:70" ht="16.5" customHeight="1" x14ac:dyDescent="0.3">
      <c r="A110" s="22"/>
      <c r="B110" s="61"/>
      <c r="C110" s="170" t="s">
        <v>258</v>
      </c>
      <c r="D110" s="170" t="s">
        <v>166</v>
      </c>
      <c r="E110" s="171" t="s">
        <v>2335</v>
      </c>
      <c r="F110" s="171" t="s">
        <v>2336</v>
      </c>
      <c r="G110" s="172" t="s">
        <v>1675</v>
      </c>
      <c r="H110" s="365">
        <f>'[1]05 - VZT celkem'!H111-'[1]05 - VZT rozvody v kanálech'!H111</f>
        <v>1</v>
      </c>
      <c r="I110" s="174"/>
      <c r="J110" s="175">
        <f t="shared" si="10"/>
        <v>0</v>
      </c>
      <c r="K110" s="194"/>
      <c r="L110" s="61"/>
      <c r="M110" s="177"/>
      <c r="N110" s="178" t="s">
        <v>44</v>
      </c>
      <c r="O110" s="19"/>
      <c r="P110" s="179">
        <f t="shared" si="11"/>
        <v>0</v>
      </c>
      <c r="Q110" s="179">
        <v>0</v>
      </c>
      <c r="R110" s="179">
        <f t="shared" si="12"/>
        <v>0</v>
      </c>
      <c r="S110" s="179">
        <v>0</v>
      </c>
      <c r="T110" s="180">
        <f t="shared" si="13"/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40" t="s">
        <v>233</v>
      </c>
      <c r="AS110" s="19"/>
      <c r="AT110" s="140" t="s">
        <v>166</v>
      </c>
      <c r="AU110" s="140" t="s">
        <v>81</v>
      </c>
      <c r="AV110" s="19"/>
      <c r="AW110" s="19"/>
      <c r="AX110" s="19"/>
      <c r="AY110" s="140" t="s">
        <v>163</v>
      </c>
      <c r="AZ110" s="19"/>
      <c r="BA110" s="19"/>
      <c r="BB110" s="19"/>
      <c r="BC110" s="19"/>
      <c r="BD110" s="19"/>
      <c r="BE110" s="181">
        <f t="shared" si="14"/>
        <v>0</v>
      </c>
      <c r="BF110" s="181">
        <f t="shared" si="15"/>
        <v>0</v>
      </c>
      <c r="BG110" s="181">
        <f t="shared" si="16"/>
        <v>0</v>
      </c>
      <c r="BH110" s="181">
        <f t="shared" si="17"/>
        <v>0</v>
      </c>
      <c r="BI110" s="181">
        <f t="shared" si="18"/>
        <v>0</v>
      </c>
      <c r="BJ110" s="140" t="s">
        <v>81</v>
      </c>
      <c r="BK110" s="181">
        <f t="shared" si="19"/>
        <v>0</v>
      </c>
      <c r="BL110" s="140" t="s">
        <v>233</v>
      </c>
      <c r="BM110" s="140" t="s">
        <v>355</v>
      </c>
      <c r="BN110" s="19"/>
      <c r="BO110" s="19"/>
      <c r="BP110" s="19"/>
      <c r="BQ110" s="19"/>
      <c r="BR110" s="21"/>
    </row>
    <row r="111" spans="1:70" ht="37.35" customHeight="1" x14ac:dyDescent="0.35">
      <c r="A111" s="22"/>
      <c r="B111" s="26"/>
      <c r="C111" s="144"/>
      <c r="D111" s="182" t="s">
        <v>72</v>
      </c>
      <c r="E111" s="219" t="s">
        <v>1671</v>
      </c>
      <c r="F111" s="219" t="s">
        <v>1870</v>
      </c>
      <c r="G111" s="144"/>
      <c r="H111" s="365"/>
      <c r="I111" s="145"/>
      <c r="J111" s="242">
        <f>BK111</f>
        <v>0</v>
      </c>
      <c r="K111" s="184"/>
      <c r="L111" s="61"/>
      <c r="M111" s="185"/>
      <c r="N111" s="19"/>
      <c r="O111" s="19"/>
      <c r="P111" s="162">
        <f>SUM(P112:P116)</f>
        <v>0</v>
      </c>
      <c r="Q111" s="19"/>
      <c r="R111" s="162">
        <f>SUM(R112:R116)</f>
        <v>0</v>
      </c>
      <c r="S111" s="19"/>
      <c r="T111" s="163">
        <f>SUM(T112:T116)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59" t="s">
        <v>83</v>
      </c>
      <c r="AS111" s="19"/>
      <c r="AT111" s="164" t="s">
        <v>72</v>
      </c>
      <c r="AU111" s="164" t="s">
        <v>73</v>
      </c>
      <c r="AV111" s="19"/>
      <c r="AW111" s="19"/>
      <c r="AX111" s="19"/>
      <c r="AY111" s="159" t="s">
        <v>163</v>
      </c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65">
        <f>SUM(BK112:BK116)</f>
        <v>0</v>
      </c>
      <c r="BL111" s="19"/>
      <c r="BM111" s="19"/>
      <c r="BN111" s="19"/>
      <c r="BO111" s="19"/>
      <c r="BP111" s="19"/>
      <c r="BQ111" s="19"/>
      <c r="BR111" s="21"/>
    </row>
    <row r="112" spans="1:70" ht="16.5" customHeight="1" x14ac:dyDescent="0.3">
      <c r="A112" s="22"/>
      <c r="B112" s="61"/>
      <c r="C112" s="170" t="s">
        <v>287</v>
      </c>
      <c r="D112" s="170" t="s">
        <v>166</v>
      </c>
      <c r="E112" s="171" t="s">
        <v>2337</v>
      </c>
      <c r="F112" s="171" t="s">
        <v>2338</v>
      </c>
      <c r="G112" s="172" t="s">
        <v>269</v>
      </c>
      <c r="H112" s="365">
        <f>'[1]05 - VZT celkem'!H113-'[1]05 - VZT rozvody v kanálech'!H113</f>
        <v>52</v>
      </c>
      <c r="I112" s="174"/>
      <c r="J112" s="175">
        <f>ROUND(I112*H112,2)</f>
        <v>0</v>
      </c>
      <c r="K112" s="194"/>
      <c r="L112" s="61"/>
      <c r="M112" s="177"/>
      <c r="N112" s="178" t="s">
        <v>44</v>
      </c>
      <c r="O112" s="19"/>
      <c r="P112" s="179">
        <f>O112*H112</f>
        <v>0</v>
      </c>
      <c r="Q112" s="179">
        <v>0</v>
      </c>
      <c r="R112" s="179">
        <f>Q112*H112</f>
        <v>0</v>
      </c>
      <c r="S112" s="179">
        <v>0</v>
      </c>
      <c r="T112" s="180">
        <f>S112*H112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233</v>
      </c>
      <c r="AS112" s="19"/>
      <c r="AT112" s="140" t="s">
        <v>166</v>
      </c>
      <c r="AU112" s="140" t="s">
        <v>81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40" t="s">
        <v>81</v>
      </c>
      <c r="BK112" s="181">
        <f>ROUND(I112*H112,2)</f>
        <v>0</v>
      </c>
      <c r="BL112" s="140" t="s">
        <v>233</v>
      </c>
      <c r="BM112" s="140" t="s">
        <v>357</v>
      </c>
      <c r="BN112" s="19"/>
      <c r="BO112" s="19"/>
      <c r="BP112" s="19"/>
      <c r="BQ112" s="19"/>
      <c r="BR112" s="21"/>
    </row>
    <row r="113" spans="1:70" ht="16.5" customHeight="1" x14ac:dyDescent="0.3">
      <c r="A113" s="22"/>
      <c r="B113" s="61"/>
      <c r="C113" s="170" t="s">
        <v>288</v>
      </c>
      <c r="D113" s="170" t="s">
        <v>166</v>
      </c>
      <c r="E113" s="171" t="s">
        <v>2339</v>
      </c>
      <c r="F113" s="344" t="s">
        <v>2615</v>
      </c>
      <c r="G113" s="172" t="s">
        <v>281</v>
      </c>
      <c r="H113" s="365">
        <f>'[1]05 - VZT celkem'!H114-'[1]05 - VZT rozvody v kanálech'!H114</f>
        <v>7</v>
      </c>
      <c r="I113" s="174"/>
      <c r="J113" s="175">
        <f>ROUND(I113*H113,2)</f>
        <v>0</v>
      </c>
      <c r="K113" s="194"/>
      <c r="L113" s="61"/>
      <c r="M113" s="177"/>
      <c r="N113" s="178" t="s">
        <v>44</v>
      </c>
      <c r="O113" s="19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40" t="s">
        <v>233</v>
      </c>
      <c r="AS113" s="19"/>
      <c r="AT113" s="140" t="s">
        <v>166</v>
      </c>
      <c r="AU113" s="140" t="s">
        <v>81</v>
      </c>
      <c r="AV113" s="19"/>
      <c r="AW113" s="19"/>
      <c r="AX113" s="19"/>
      <c r="AY113" s="140" t="s">
        <v>163</v>
      </c>
      <c r="AZ113" s="19"/>
      <c r="BA113" s="19"/>
      <c r="BB113" s="19"/>
      <c r="BC113" s="19"/>
      <c r="BD113" s="19"/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40" t="s">
        <v>81</v>
      </c>
      <c r="BK113" s="181">
        <f>ROUND(I113*H113,2)</f>
        <v>0</v>
      </c>
      <c r="BL113" s="140" t="s">
        <v>233</v>
      </c>
      <c r="BM113" s="140" t="s">
        <v>359</v>
      </c>
      <c r="BN113" s="19"/>
      <c r="BO113" s="19"/>
      <c r="BP113" s="19"/>
      <c r="BQ113" s="19"/>
      <c r="BR113" s="21"/>
    </row>
    <row r="114" spans="1:70" ht="16.5" customHeight="1" x14ac:dyDescent="0.3">
      <c r="A114" s="22"/>
      <c r="B114" s="61"/>
      <c r="C114" s="170" t="s">
        <v>289</v>
      </c>
      <c r="D114" s="170" t="s">
        <v>166</v>
      </c>
      <c r="E114" s="171" t="s">
        <v>2340</v>
      </c>
      <c r="F114" s="344" t="s">
        <v>2616</v>
      </c>
      <c r="G114" s="172" t="s">
        <v>281</v>
      </c>
      <c r="H114" s="365">
        <f>'[1]05 - VZT celkem'!H115-'[1]05 - VZT rozvody v kanálech'!H115</f>
        <v>5</v>
      </c>
      <c r="I114" s="174"/>
      <c r="J114" s="175">
        <f>ROUND(I114*H114,2)</f>
        <v>0</v>
      </c>
      <c r="K114" s="194"/>
      <c r="L114" s="61"/>
      <c r="M114" s="177"/>
      <c r="N114" s="178" t="s">
        <v>44</v>
      </c>
      <c r="O114" s="19"/>
      <c r="P114" s="179">
        <f>O114*H114</f>
        <v>0</v>
      </c>
      <c r="Q114" s="179">
        <v>0</v>
      </c>
      <c r="R114" s="179">
        <f>Q114*H114</f>
        <v>0</v>
      </c>
      <c r="S114" s="179">
        <v>0</v>
      </c>
      <c r="T114" s="180">
        <f>S114*H114</f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40" t="s">
        <v>233</v>
      </c>
      <c r="AS114" s="19"/>
      <c r="AT114" s="140" t="s">
        <v>166</v>
      </c>
      <c r="AU114" s="140" t="s">
        <v>81</v>
      </c>
      <c r="AV114" s="19"/>
      <c r="AW114" s="19"/>
      <c r="AX114" s="19"/>
      <c r="AY114" s="140" t="s">
        <v>163</v>
      </c>
      <c r="AZ114" s="19"/>
      <c r="BA114" s="19"/>
      <c r="BB114" s="19"/>
      <c r="BC114" s="19"/>
      <c r="BD114" s="19"/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140" t="s">
        <v>81</v>
      </c>
      <c r="BK114" s="181">
        <f>ROUND(I114*H114,2)</f>
        <v>0</v>
      </c>
      <c r="BL114" s="140" t="s">
        <v>233</v>
      </c>
      <c r="BM114" s="140" t="s">
        <v>361</v>
      </c>
      <c r="BN114" s="19"/>
      <c r="BO114" s="19"/>
      <c r="BP114" s="19"/>
      <c r="BQ114" s="19"/>
      <c r="BR114" s="21"/>
    </row>
    <row r="115" spans="1:70" ht="16.5" customHeight="1" x14ac:dyDescent="0.3">
      <c r="A115" s="22"/>
      <c r="B115" s="61"/>
      <c r="C115" s="170" t="s">
        <v>293</v>
      </c>
      <c r="D115" s="170" t="s">
        <v>166</v>
      </c>
      <c r="E115" s="171" t="s">
        <v>2341</v>
      </c>
      <c r="F115" s="344" t="s">
        <v>2617</v>
      </c>
      <c r="G115" s="172" t="s">
        <v>281</v>
      </c>
      <c r="H115" s="365">
        <f>'[1]05 - VZT celkem'!H116-'[1]05 - VZT rozvody v kanálech'!H116</f>
        <v>6</v>
      </c>
      <c r="I115" s="174"/>
      <c r="J115" s="175">
        <f>ROUND(I115*H115,2)</f>
        <v>0</v>
      </c>
      <c r="K115" s="194"/>
      <c r="L115" s="61"/>
      <c r="M115" s="177"/>
      <c r="N115" s="178" t="s">
        <v>44</v>
      </c>
      <c r="O115" s="19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233</v>
      </c>
      <c r="AS115" s="19"/>
      <c r="AT115" s="140" t="s">
        <v>166</v>
      </c>
      <c r="AU115" s="140" t="s">
        <v>81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40" t="s">
        <v>81</v>
      </c>
      <c r="BK115" s="181">
        <f>ROUND(I115*H115,2)</f>
        <v>0</v>
      </c>
      <c r="BL115" s="140" t="s">
        <v>233</v>
      </c>
      <c r="BM115" s="140" t="s">
        <v>363</v>
      </c>
      <c r="BN115" s="19"/>
      <c r="BO115" s="19"/>
      <c r="BP115" s="19"/>
      <c r="BQ115" s="19"/>
      <c r="BR115" s="21"/>
    </row>
    <row r="116" spans="1:70" ht="16.5" customHeight="1" x14ac:dyDescent="0.3">
      <c r="A116" s="22"/>
      <c r="B116" s="61"/>
      <c r="C116" s="170" t="s">
        <v>296</v>
      </c>
      <c r="D116" s="170" t="s">
        <v>166</v>
      </c>
      <c r="E116" s="171" t="s">
        <v>2342</v>
      </c>
      <c r="F116" s="171" t="s">
        <v>2343</v>
      </c>
      <c r="G116" s="172" t="s">
        <v>269</v>
      </c>
      <c r="H116" s="365">
        <f>'[1]05 - VZT celkem'!H117-'[1]05 - VZT rozvody v kanálech'!H117</f>
        <v>5</v>
      </c>
      <c r="I116" s="174"/>
      <c r="J116" s="175">
        <f>ROUND(I116*H116,2)</f>
        <v>0</v>
      </c>
      <c r="K116" s="194"/>
      <c r="L116" s="61"/>
      <c r="M116" s="177"/>
      <c r="N116" s="178" t="s">
        <v>44</v>
      </c>
      <c r="O116" s="19"/>
      <c r="P116" s="179">
        <f>O116*H116</f>
        <v>0</v>
      </c>
      <c r="Q116" s="179">
        <v>0</v>
      </c>
      <c r="R116" s="179">
        <f>Q116*H116</f>
        <v>0</v>
      </c>
      <c r="S116" s="179">
        <v>0</v>
      </c>
      <c r="T116" s="180">
        <f>S116*H116</f>
        <v>0</v>
      </c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40" t="s">
        <v>233</v>
      </c>
      <c r="AS116" s="19"/>
      <c r="AT116" s="140" t="s">
        <v>166</v>
      </c>
      <c r="AU116" s="140" t="s">
        <v>81</v>
      </c>
      <c r="AV116" s="19"/>
      <c r="AW116" s="19"/>
      <c r="AX116" s="19"/>
      <c r="AY116" s="140" t="s">
        <v>163</v>
      </c>
      <c r="AZ116" s="19"/>
      <c r="BA116" s="19"/>
      <c r="BB116" s="19"/>
      <c r="BC116" s="19"/>
      <c r="BD116" s="19"/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40" t="s">
        <v>81</v>
      </c>
      <c r="BK116" s="181">
        <f>ROUND(I116*H116,2)</f>
        <v>0</v>
      </c>
      <c r="BL116" s="140" t="s">
        <v>233</v>
      </c>
      <c r="BM116" s="140" t="s">
        <v>369</v>
      </c>
      <c r="BN116" s="19"/>
      <c r="BO116" s="19"/>
      <c r="BP116" s="19"/>
      <c r="BQ116" s="19"/>
      <c r="BR116" s="21"/>
    </row>
    <row r="117" spans="1:70" ht="37.35" customHeight="1" x14ac:dyDescent="0.35">
      <c r="A117" s="22"/>
      <c r="B117" s="26"/>
      <c r="C117" s="144"/>
      <c r="D117" s="182" t="s">
        <v>72</v>
      </c>
      <c r="E117" s="219" t="s">
        <v>1684</v>
      </c>
      <c r="F117" s="219" t="s">
        <v>1733</v>
      </c>
      <c r="G117" s="144"/>
      <c r="H117" s="365"/>
      <c r="I117" s="145"/>
      <c r="J117" s="242">
        <f>BK117</f>
        <v>0</v>
      </c>
      <c r="K117" s="184"/>
      <c r="L117" s="61"/>
      <c r="M117" s="185"/>
      <c r="N117" s="19"/>
      <c r="O117" s="19"/>
      <c r="P117" s="162">
        <f>P118</f>
        <v>0</v>
      </c>
      <c r="Q117" s="19"/>
      <c r="R117" s="162">
        <f>R118</f>
        <v>0</v>
      </c>
      <c r="S117" s="19"/>
      <c r="T117" s="163">
        <f>T118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59" t="s">
        <v>83</v>
      </c>
      <c r="AS117" s="19"/>
      <c r="AT117" s="164" t="s">
        <v>72</v>
      </c>
      <c r="AU117" s="164" t="s">
        <v>73</v>
      </c>
      <c r="AV117" s="19"/>
      <c r="AW117" s="19"/>
      <c r="AX117" s="19"/>
      <c r="AY117" s="159" t="s">
        <v>163</v>
      </c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65">
        <f>BK118</f>
        <v>0</v>
      </c>
      <c r="BL117" s="19"/>
      <c r="BM117" s="19"/>
      <c r="BN117" s="19"/>
      <c r="BO117" s="19"/>
      <c r="BP117" s="19"/>
      <c r="BQ117" s="19"/>
      <c r="BR117" s="21"/>
    </row>
    <row r="118" spans="1:70" ht="16.5" customHeight="1" x14ac:dyDescent="0.3">
      <c r="A118" s="22"/>
      <c r="B118" s="61"/>
      <c r="C118" s="170" t="s">
        <v>297</v>
      </c>
      <c r="D118" s="170" t="s">
        <v>166</v>
      </c>
      <c r="E118" s="171" t="s">
        <v>2344</v>
      </c>
      <c r="F118" s="171" t="s">
        <v>2345</v>
      </c>
      <c r="G118" s="172" t="s">
        <v>1104</v>
      </c>
      <c r="H118" s="365">
        <v>1</v>
      </c>
      <c r="I118" s="174"/>
      <c r="J118" s="175">
        <f>ROUND(I118*H118,2)</f>
        <v>0</v>
      </c>
      <c r="K118" s="194"/>
      <c r="L118" s="61"/>
      <c r="M118" s="177"/>
      <c r="N118" s="186" t="s">
        <v>44</v>
      </c>
      <c r="O118" s="59"/>
      <c r="P118" s="187">
        <f>O118*H118</f>
        <v>0</v>
      </c>
      <c r="Q118" s="187">
        <v>0</v>
      </c>
      <c r="R118" s="187">
        <f>Q118*H118</f>
        <v>0</v>
      </c>
      <c r="S118" s="187">
        <v>0</v>
      </c>
      <c r="T118" s="188">
        <f>S118*H118</f>
        <v>0</v>
      </c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40" t="s">
        <v>233</v>
      </c>
      <c r="AS118" s="19"/>
      <c r="AT118" s="140" t="s">
        <v>166</v>
      </c>
      <c r="AU118" s="140" t="s">
        <v>81</v>
      </c>
      <c r="AV118" s="19"/>
      <c r="AW118" s="19"/>
      <c r="AX118" s="19"/>
      <c r="AY118" s="140" t="s">
        <v>163</v>
      </c>
      <c r="AZ118" s="19"/>
      <c r="BA118" s="19"/>
      <c r="BB118" s="19"/>
      <c r="BC118" s="19"/>
      <c r="BD118" s="19"/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40" t="s">
        <v>81</v>
      </c>
      <c r="BK118" s="181">
        <f>ROUND(I118*H118,2)</f>
        <v>0</v>
      </c>
      <c r="BL118" s="140" t="s">
        <v>233</v>
      </c>
      <c r="BM118" s="140" t="s">
        <v>373</v>
      </c>
      <c r="BN118" s="19"/>
      <c r="BO118" s="19"/>
      <c r="BP118" s="19"/>
      <c r="BQ118" s="19"/>
      <c r="BR118" s="21"/>
    </row>
    <row r="119" spans="1:70" ht="7.9" customHeight="1" x14ac:dyDescent="0.3">
      <c r="A119" s="101"/>
      <c r="B119" s="51"/>
      <c r="C119" s="189"/>
      <c r="D119" s="189"/>
      <c r="E119" s="189"/>
      <c r="F119" s="189"/>
      <c r="G119" s="189"/>
      <c r="H119" s="189"/>
      <c r="I119" s="190"/>
      <c r="J119" s="189"/>
      <c r="K119" s="191"/>
      <c r="L119" s="102"/>
      <c r="M119" s="192"/>
      <c r="N119" s="192"/>
      <c r="O119" s="192"/>
      <c r="P119" s="192"/>
      <c r="Q119" s="192"/>
      <c r="R119" s="192"/>
      <c r="S119" s="192"/>
      <c r="T119" s="192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4"/>
    </row>
  </sheetData>
  <mergeCells count="13">
    <mergeCell ref="E78:H78"/>
    <mergeCell ref="G1:H1"/>
    <mergeCell ref="L2:V2"/>
    <mergeCell ref="E49:H49"/>
    <mergeCell ref="E51:H51"/>
    <mergeCell ref="J55:J56"/>
    <mergeCell ref="E74:H74"/>
    <mergeCell ref="E76:H76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showGridLines="0" topLeftCell="A87" workbookViewId="0">
      <selection activeCell="F88" sqref="F88"/>
    </sheetView>
  </sheetViews>
  <sheetFormatPr defaultColWidth="9.33203125" defaultRowHeight="13.5" x14ac:dyDescent="0.3"/>
  <cols>
    <col min="1" max="1" width="8.33203125" style="246" customWidth="1"/>
    <col min="2" max="2" width="2" style="246" customWidth="1"/>
    <col min="3" max="4" width="4.33203125" style="246" customWidth="1"/>
    <col min="5" max="5" width="17.33203125" style="246" customWidth="1"/>
    <col min="6" max="6" width="75" style="246" customWidth="1"/>
    <col min="7" max="7" width="8.6640625" style="246" customWidth="1"/>
    <col min="8" max="8" width="11.33203125" style="246" customWidth="1"/>
    <col min="9" max="9" width="12.6640625" style="246" customWidth="1"/>
    <col min="10" max="10" width="23.5" style="246" customWidth="1"/>
    <col min="11" max="11" width="15.5" style="246" customWidth="1"/>
    <col min="12" max="18" width="9.33203125" style="246"/>
    <col min="19" max="19" width="8.33203125" style="246" customWidth="1"/>
    <col min="20" max="20" width="29.6640625" style="246" customWidth="1"/>
    <col min="21" max="16384" width="9.33203125" style="246"/>
  </cols>
  <sheetData>
    <row r="1" spans="1:20" ht="15" x14ac:dyDescent="0.3">
      <c r="A1" s="106"/>
      <c r="B1" s="7"/>
      <c r="C1" s="7"/>
      <c r="D1" s="8" t="s">
        <v>7</v>
      </c>
      <c r="E1" s="7"/>
      <c r="F1" s="351" t="s">
        <v>126</v>
      </c>
      <c r="G1" s="430" t="s">
        <v>127</v>
      </c>
      <c r="H1" s="431"/>
      <c r="I1" s="7"/>
      <c r="J1" s="351" t="s">
        <v>128</v>
      </c>
      <c r="K1" s="8" t="s">
        <v>129</v>
      </c>
      <c r="L1" s="351" t="s">
        <v>130</v>
      </c>
      <c r="M1" s="352"/>
      <c r="N1" s="352"/>
      <c r="O1" s="352"/>
      <c r="P1" s="352"/>
      <c r="Q1" s="352"/>
      <c r="R1" s="352"/>
      <c r="S1" s="352"/>
      <c r="T1" s="352"/>
    </row>
    <row r="2" spans="1:20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</row>
    <row r="3" spans="1:20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346"/>
      <c r="N3" s="346"/>
      <c r="O3" s="346"/>
      <c r="P3" s="346"/>
      <c r="Q3" s="346"/>
      <c r="R3" s="346"/>
      <c r="S3" s="346"/>
      <c r="T3" s="346"/>
    </row>
    <row r="4" spans="1:20" ht="21" x14ac:dyDescent="0.3">
      <c r="A4" s="22"/>
      <c r="B4" s="26"/>
      <c r="C4" s="346"/>
      <c r="D4" s="27" t="s">
        <v>131</v>
      </c>
      <c r="E4" s="346"/>
      <c r="F4" s="346"/>
      <c r="G4" s="346"/>
      <c r="H4" s="346"/>
      <c r="I4" s="112"/>
      <c r="J4" s="346"/>
      <c r="K4" s="28"/>
      <c r="L4" s="26"/>
      <c r="M4" s="29" t="s">
        <v>18</v>
      </c>
      <c r="N4" s="346"/>
      <c r="O4" s="346"/>
      <c r="P4" s="346"/>
      <c r="Q4" s="346"/>
      <c r="R4" s="346"/>
      <c r="S4" s="346"/>
      <c r="T4" s="346"/>
    </row>
    <row r="5" spans="1:20" x14ac:dyDescent="0.3">
      <c r="A5" s="22"/>
      <c r="B5" s="26"/>
      <c r="C5" s="346"/>
      <c r="D5" s="346"/>
      <c r="E5" s="346"/>
      <c r="F5" s="346"/>
      <c r="G5" s="346"/>
      <c r="H5" s="346"/>
      <c r="I5" s="112"/>
      <c r="J5" s="346"/>
      <c r="K5" s="28"/>
      <c r="L5" s="26"/>
      <c r="M5" s="346"/>
      <c r="N5" s="346"/>
      <c r="O5" s="346"/>
      <c r="P5" s="346"/>
      <c r="Q5" s="346"/>
      <c r="R5" s="346"/>
      <c r="S5" s="346"/>
      <c r="T5" s="346"/>
    </row>
    <row r="6" spans="1:20" ht="15" x14ac:dyDescent="0.3">
      <c r="A6" s="22"/>
      <c r="B6" s="26"/>
      <c r="C6" s="346"/>
      <c r="D6" s="34" t="s">
        <v>24</v>
      </c>
      <c r="E6" s="346"/>
      <c r="F6" s="346"/>
      <c r="G6" s="346"/>
      <c r="H6" s="346"/>
      <c r="I6" s="112"/>
      <c r="J6" s="346"/>
      <c r="K6" s="28"/>
      <c r="L6" s="26"/>
      <c r="M6" s="346"/>
      <c r="N6" s="346"/>
      <c r="O6" s="346"/>
      <c r="P6" s="346"/>
      <c r="Q6" s="346"/>
      <c r="R6" s="346"/>
      <c r="S6" s="346"/>
      <c r="T6" s="346"/>
    </row>
    <row r="7" spans="1:20" ht="15" x14ac:dyDescent="0.3">
      <c r="A7" s="22"/>
      <c r="B7" s="26"/>
      <c r="C7" s="346"/>
      <c r="D7" s="346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346"/>
      <c r="K7" s="28"/>
      <c r="L7" s="26"/>
      <c r="M7" s="346"/>
      <c r="N7" s="346"/>
      <c r="O7" s="346"/>
      <c r="P7" s="346"/>
      <c r="Q7" s="346"/>
      <c r="R7" s="346"/>
      <c r="S7" s="346"/>
      <c r="T7" s="346"/>
    </row>
    <row r="8" spans="1:20" ht="15" x14ac:dyDescent="0.3">
      <c r="A8" s="22"/>
      <c r="B8" s="26"/>
      <c r="C8" s="346"/>
      <c r="D8" s="34" t="s">
        <v>132</v>
      </c>
      <c r="E8" s="346"/>
      <c r="F8" s="346"/>
      <c r="G8" s="346"/>
      <c r="H8" s="346"/>
      <c r="I8" s="112"/>
      <c r="J8" s="346"/>
      <c r="K8" s="28"/>
      <c r="L8" s="26"/>
      <c r="M8" s="346"/>
      <c r="N8" s="346"/>
      <c r="O8" s="346"/>
      <c r="P8" s="346"/>
      <c r="Q8" s="346"/>
      <c r="R8" s="346"/>
      <c r="S8" s="346"/>
      <c r="T8" s="346"/>
    </row>
    <row r="9" spans="1:20" x14ac:dyDescent="0.3">
      <c r="A9" s="22"/>
      <c r="B9" s="26"/>
      <c r="C9" s="346"/>
      <c r="D9" s="346"/>
      <c r="E9" s="428" t="s">
        <v>1638</v>
      </c>
      <c r="F9" s="377"/>
      <c r="G9" s="377"/>
      <c r="H9" s="377"/>
      <c r="I9" s="112"/>
      <c r="J9" s="346"/>
      <c r="K9" s="28"/>
      <c r="L9" s="26"/>
      <c r="M9" s="346"/>
      <c r="N9" s="346"/>
      <c r="O9" s="346"/>
      <c r="P9" s="346"/>
      <c r="Q9" s="346"/>
      <c r="R9" s="346"/>
      <c r="S9" s="346"/>
      <c r="T9" s="346"/>
    </row>
    <row r="10" spans="1:20" ht="15" x14ac:dyDescent="0.35">
      <c r="A10" s="22"/>
      <c r="B10" s="26"/>
      <c r="C10" s="346"/>
      <c r="D10" s="54" t="s">
        <v>263</v>
      </c>
      <c r="E10" s="346"/>
      <c r="F10" s="346"/>
      <c r="G10" s="346"/>
      <c r="H10" s="346"/>
      <c r="I10" s="112"/>
      <c r="J10" s="346"/>
      <c r="K10" s="28"/>
      <c r="L10" s="26"/>
      <c r="M10" s="346"/>
      <c r="N10" s="346"/>
      <c r="O10" s="346"/>
      <c r="P10" s="346"/>
      <c r="Q10" s="346"/>
      <c r="R10" s="346"/>
      <c r="S10" s="346"/>
      <c r="T10" s="346"/>
    </row>
    <row r="11" spans="1:20" x14ac:dyDescent="0.3">
      <c r="A11" s="22"/>
      <c r="B11" s="26"/>
      <c r="C11" s="346"/>
      <c r="D11" s="346"/>
      <c r="E11" s="391" t="s">
        <v>2610</v>
      </c>
      <c r="F11" s="377"/>
      <c r="G11" s="377"/>
      <c r="H11" s="377"/>
      <c r="I11" s="112"/>
      <c r="J11" s="346"/>
      <c r="K11" s="28"/>
      <c r="L11" s="26"/>
      <c r="M11" s="346"/>
      <c r="N11" s="346"/>
      <c r="O11" s="346"/>
      <c r="P11" s="346"/>
      <c r="Q11" s="346"/>
      <c r="R11" s="346"/>
      <c r="S11" s="346"/>
      <c r="T11" s="346"/>
    </row>
    <row r="12" spans="1:20" x14ac:dyDescent="0.3">
      <c r="A12" s="22"/>
      <c r="B12" s="26"/>
      <c r="C12" s="346"/>
      <c r="D12" s="346"/>
      <c r="E12" s="346"/>
      <c r="F12" s="346"/>
      <c r="G12" s="346"/>
      <c r="H12" s="346"/>
      <c r="I12" s="112"/>
      <c r="J12" s="346"/>
      <c r="K12" s="28"/>
      <c r="L12" s="26"/>
      <c r="M12" s="346"/>
      <c r="N12" s="346"/>
      <c r="O12" s="346"/>
      <c r="P12" s="346"/>
      <c r="Q12" s="346"/>
      <c r="R12" s="346"/>
      <c r="S12" s="346"/>
      <c r="T12" s="346"/>
    </row>
    <row r="13" spans="1:20" ht="15" x14ac:dyDescent="0.35">
      <c r="A13" s="22"/>
      <c r="B13" s="26"/>
      <c r="C13" s="346"/>
      <c r="D13" s="54" t="s">
        <v>25</v>
      </c>
      <c r="E13" s="346"/>
      <c r="F13" s="354"/>
      <c r="G13" s="346"/>
      <c r="H13" s="346"/>
      <c r="I13" s="114" t="s">
        <v>26</v>
      </c>
      <c r="J13" s="354"/>
      <c r="K13" s="28"/>
      <c r="L13" s="26"/>
      <c r="M13" s="346"/>
      <c r="N13" s="346"/>
      <c r="O13" s="346"/>
      <c r="P13" s="346"/>
      <c r="Q13" s="346"/>
      <c r="R13" s="346"/>
      <c r="S13" s="346"/>
      <c r="T13" s="346"/>
    </row>
    <row r="14" spans="1:20" ht="15" x14ac:dyDescent="0.35">
      <c r="A14" s="22"/>
      <c r="B14" s="26"/>
      <c r="C14" s="346"/>
      <c r="D14" s="54" t="s">
        <v>27</v>
      </c>
      <c r="E14" s="346"/>
      <c r="F14" s="353" t="s">
        <v>28</v>
      </c>
      <c r="G14" s="346"/>
      <c r="H14" s="346"/>
      <c r="I14" s="114" t="s">
        <v>29</v>
      </c>
      <c r="J14" s="349">
        <f>'Rekapitulace stavby'!AN8</f>
        <v>44136</v>
      </c>
      <c r="K14" s="28"/>
      <c r="L14" s="26"/>
      <c r="M14" s="346"/>
      <c r="N14" s="346"/>
      <c r="O14" s="346"/>
      <c r="P14" s="346"/>
      <c r="Q14" s="346"/>
      <c r="R14" s="346"/>
      <c r="S14" s="346"/>
      <c r="T14" s="346"/>
    </row>
    <row r="15" spans="1:20" x14ac:dyDescent="0.3">
      <c r="A15" s="22"/>
      <c r="B15" s="26"/>
      <c r="C15" s="346"/>
      <c r="D15" s="346"/>
      <c r="E15" s="346"/>
      <c r="F15" s="346"/>
      <c r="G15" s="346"/>
      <c r="H15" s="346"/>
      <c r="I15" s="112"/>
      <c r="J15" s="346"/>
      <c r="K15" s="28"/>
      <c r="L15" s="26"/>
      <c r="M15" s="346"/>
      <c r="N15" s="346"/>
      <c r="O15" s="346"/>
      <c r="P15" s="346"/>
      <c r="Q15" s="346"/>
      <c r="R15" s="346"/>
      <c r="S15" s="346"/>
      <c r="T15" s="346"/>
    </row>
    <row r="16" spans="1:20" ht="15" x14ac:dyDescent="0.35">
      <c r="A16" s="22"/>
      <c r="B16" s="26"/>
      <c r="C16" s="346"/>
      <c r="D16" s="54" t="s">
        <v>30</v>
      </c>
      <c r="E16" s="346"/>
      <c r="F16" s="346"/>
      <c r="G16" s="346"/>
      <c r="H16" s="346"/>
      <c r="I16" s="114" t="s">
        <v>31</v>
      </c>
      <c r="J16" s="353" t="s">
        <v>32</v>
      </c>
      <c r="K16" s="28"/>
      <c r="L16" s="26"/>
      <c r="M16" s="346"/>
      <c r="N16" s="346"/>
      <c r="O16" s="346"/>
      <c r="P16" s="346"/>
      <c r="Q16" s="346"/>
      <c r="R16" s="346"/>
      <c r="S16" s="346"/>
      <c r="T16" s="346"/>
    </row>
    <row r="17" spans="1:20" ht="15" x14ac:dyDescent="0.35">
      <c r="A17" s="22"/>
      <c r="B17" s="26"/>
      <c r="C17" s="346"/>
      <c r="D17" s="346"/>
      <c r="E17" s="353" t="s">
        <v>33</v>
      </c>
      <c r="F17" s="346"/>
      <c r="G17" s="346"/>
      <c r="H17" s="346"/>
      <c r="I17" s="114" t="s">
        <v>34</v>
      </c>
      <c r="J17" s="354"/>
      <c r="K17" s="28"/>
      <c r="L17" s="26"/>
      <c r="M17" s="346"/>
      <c r="N17" s="346"/>
      <c r="O17" s="346"/>
      <c r="P17" s="346"/>
      <c r="Q17" s="346"/>
      <c r="R17" s="346"/>
      <c r="S17" s="346"/>
      <c r="T17" s="346"/>
    </row>
    <row r="18" spans="1:20" x14ac:dyDescent="0.3">
      <c r="A18" s="22"/>
      <c r="B18" s="26"/>
      <c r="C18" s="346"/>
      <c r="D18" s="346"/>
      <c r="E18" s="346"/>
      <c r="F18" s="346"/>
      <c r="G18" s="346"/>
      <c r="H18" s="346"/>
      <c r="I18" s="112"/>
      <c r="J18" s="346"/>
      <c r="K18" s="28"/>
      <c r="L18" s="26"/>
      <c r="M18" s="346"/>
      <c r="N18" s="346"/>
      <c r="O18" s="346"/>
      <c r="P18" s="346"/>
      <c r="Q18" s="346"/>
      <c r="R18" s="346"/>
      <c r="S18" s="346"/>
      <c r="T18" s="346"/>
    </row>
    <row r="19" spans="1:20" ht="15" x14ac:dyDescent="0.35">
      <c r="A19" s="22"/>
      <c r="B19" s="26"/>
      <c r="C19" s="346"/>
      <c r="D19" s="54" t="s">
        <v>35</v>
      </c>
      <c r="E19" s="346"/>
      <c r="F19" s="346"/>
      <c r="G19" s="346"/>
      <c r="H19" s="346"/>
      <c r="I19" s="114" t="s">
        <v>31</v>
      </c>
      <c r="J19" s="353" t="str">
        <f>IF('Rekapitulace stavby'!AN13="Vyplň údaj","",IF('Rekapitulace stavby'!AN13="","",'Rekapitulace stavby'!AN13))</f>
        <v/>
      </c>
      <c r="K19" s="28"/>
      <c r="L19" s="26"/>
      <c r="M19" s="346"/>
      <c r="N19" s="346"/>
      <c r="O19" s="346"/>
      <c r="P19" s="346"/>
      <c r="Q19" s="346"/>
      <c r="R19" s="346"/>
      <c r="S19" s="346"/>
      <c r="T19" s="346"/>
    </row>
    <row r="20" spans="1:20" ht="15" x14ac:dyDescent="0.35">
      <c r="A20" s="22"/>
      <c r="B20" s="26"/>
      <c r="C20" s="346"/>
      <c r="D20" s="346"/>
      <c r="E20" s="353" t="str">
        <f>IF('Rekapitulace stavby'!E14="Vyplň údaj","",IF('Rekapitulace stavby'!E14="","",'Rekapitulace stavby'!E14))</f>
        <v/>
      </c>
      <c r="F20" s="346"/>
      <c r="G20" s="346"/>
      <c r="H20" s="346"/>
      <c r="I20" s="114" t="s">
        <v>34</v>
      </c>
      <c r="J20" s="353" t="str">
        <f>IF('Rekapitulace stavby'!AN14="Vyplň údaj","",IF('Rekapitulace stavby'!AN14="","",'Rekapitulace stavby'!AN14))</f>
        <v/>
      </c>
      <c r="K20" s="28"/>
      <c r="L20" s="26"/>
      <c r="M20" s="346"/>
      <c r="N20" s="346"/>
      <c r="O20" s="346"/>
      <c r="P20" s="346"/>
      <c r="Q20" s="346"/>
      <c r="R20" s="346"/>
      <c r="S20" s="346"/>
      <c r="T20" s="346"/>
    </row>
    <row r="21" spans="1:20" x14ac:dyDescent="0.3">
      <c r="A21" s="22"/>
      <c r="B21" s="26"/>
      <c r="C21" s="346"/>
      <c r="D21" s="346"/>
      <c r="E21" s="346"/>
      <c r="F21" s="346"/>
      <c r="G21" s="346"/>
      <c r="H21" s="346"/>
      <c r="I21" s="112"/>
      <c r="J21" s="346"/>
      <c r="K21" s="28"/>
      <c r="L21" s="26"/>
      <c r="M21" s="346"/>
      <c r="N21" s="346"/>
      <c r="O21" s="346"/>
      <c r="P21" s="346"/>
      <c r="Q21" s="346"/>
      <c r="R21" s="346"/>
      <c r="S21" s="346"/>
      <c r="T21" s="346"/>
    </row>
    <row r="22" spans="1:20" ht="15" x14ac:dyDescent="0.35">
      <c r="A22" s="22"/>
      <c r="B22" s="26"/>
      <c r="C22" s="346"/>
      <c r="D22" s="54" t="s">
        <v>36</v>
      </c>
      <c r="E22" s="346"/>
      <c r="F22" s="346"/>
      <c r="G22" s="346"/>
      <c r="H22" s="346"/>
      <c r="I22" s="114" t="s">
        <v>31</v>
      </c>
      <c r="J22" s="353" t="s">
        <v>32</v>
      </c>
      <c r="K22" s="28"/>
      <c r="L22" s="26"/>
      <c r="M22" s="346"/>
      <c r="N22" s="346"/>
      <c r="O22" s="346"/>
      <c r="P22" s="346"/>
      <c r="Q22" s="346"/>
      <c r="R22" s="346"/>
      <c r="S22" s="346"/>
      <c r="T22" s="346"/>
    </row>
    <row r="23" spans="1:20" ht="15" x14ac:dyDescent="0.35">
      <c r="A23" s="22"/>
      <c r="B23" s="26"/>
      <c r="C23" s="346"/>
      <c r="D23" s="346"/>
      <c r="E23" s="353" t="s">
        <v>33</v>
      </c>
      <c r="F23" s="346"/>
      <c r="G23" s="346"/>
      <c r="H23" s="346"/>
      <c r="I23" s="114" t="s">
        <v>34</v>
      </c>
      <c r="J23" s="354"/>
      <c r="K23" s="28"/>
      <c r="L23" s="26"/>
      <c r="M23" s="346"/>
      <c r="N23" s="346"/>
      <c r="O23" s="346"/>
      <c r="P23" s="346"/>
      <c r="Q23" s="346"/>
      <c r="R23" s="346"/>
      <c r="S23" s="346"/>
      <c r="T23" s="346"/>
    </row>
    <row r="24" spans="1:20" x14ac:dyDescent="0.3">
      <c r="A24" s="22"/>
      <c r="B24" s="26"/>
      <c r="C24" s="346"/>
      <c r="D24" s="346"/>
      <c r="E24" s="346"/>
      <c r="F24" s="346"/>
      <c r="G24" s="346"/>
      <c r="H24" s="346"/>
      <c r="I24" s="112"/>
      <c r="J24" s="346"/>
      <c r="K24" s="28"/>
      <c r="L24" s="26"/>
      <c r="M24" s="346"/>
      <c r="N24" s="346"/>
      <c r="O24" s="346"/>
      <c r="P24" s="346"/>
      <c r="Q24" s="346"/>
      <c r="R24" s="346"/>
      <c r="S24" s="346"/>
      <c r="T24" s="346"/>
    </row>
    <row r="25" spans="1:20" ht="15" x14ac:dyDescent="0.35">
      <c r="A25" s="22"/>
      <c r="B25" s="26"/>
      <c r="C25" s="346"/>
      <c r="D25" s="54" t="s">
        <v>38</v>
      </c>
      <c r="E25" s="346"/>
      <c r="F25" s="346"/>
      <c r="G25" s="346"/>
      <c r="H25" s="346"/>
      <c r="I25" s="112"/>
      <c r="J25" s="346"/>
      <c r="K25" s="28"/>
      <c r="L25" s="26"/>
      <c r="M25" s="346"/>
      <c r="N25" s="346"/>
      <c r="O25" s="346"/>
      <c r="P25" s="346"/>
      <c r="Q25" s="346"/>
      <c r="R25" s="346"/>
      <c r="S25" s="346"/>
      <c r="T25" s="346"/>
    </row>
    <row r="26" spans="1:20" ht="15" x14ac:dyDescent="0.35">
      <c r="A26" s="22"/>
      <c r="B26" s="26"/>
      <c r="C26" s="346"/>
      <c r="D26" s="346"/>
      <c r="E26" s="434"/>
      <c r="F26" s="434"/>
      <c r="G26" s="434"/>
      <c r="H26" s="434"/>
      <c r="I26" s="112"/>
      <c r="J26" s="346"/>
      <c r="K26" s="28"/>
      <c r="L26" s="26"/>
      <c r="M26" s="346"/>
      <c r="N26" s="346"/>
      <c r="O26" s="346"/>
      <c r="P26" s="346"/>
      <c r="Q26" s="346"/>
      <c r="R26" s="346"/>
      <c r="S26" s="346"/>
      <c r="T26" s="346"/>
    </row>
    <row r="27" spans="1:20" x14ac:dyDescent="0.3">
      <c r="A27" s="22"/>
      <c r="B27" s="26"/>
      <c r="C27" s="346"/>
      <c r="D27" s="59"/>
      <c r="E27" s="59"/>
      <c r="F27" s="59"/>
      <c r="G27" s="59"/>
      <c r="H27" s="59"/>
      <c r="I27" s="116"/>
      <c r="J27" s="59"/>
      <c r="K27" s="117"/>
      <c r="L27" s="26"/>
      <c r="M27" s="346"/>
      <c r="N27" s="346"/>
      <c r="O27" s="346"/>
      <c r="P27" s="346"/>
      <c r="Q27" s="346"/>
      <c r="R27" s="346"/>
      <c r="S27" s="346"/>
      <c r="T27" s="346"/>
    </row>
    <row r="28" spans="1:20" x14ac:dyDescent="0.3">
      <c r="A28" s="22"/>
      <c r="B28" s="26"/>
      <c r="C28" s="346"/>
      <c r="D28" s="62"/>
      <c r="E28" s="62"/>
      <c r="F28" s="62"/>
      <c r="G28" s="62"/>
      <c r="H28" s="62"/>
      <c r="I28" s="118"/>
      <c r="J28" s="62"/>
      <c r="K28" s="119"/>
      <c r="L28" s="26"/>
      <c r="M28" s="346"/>
      <c r="N28" s="346"/>
      <c r="O28" s="346"/>
      <c r="P28" s="346"/>
      <c r="Q28" s="346"/>
      <c r="R28" s="346"/>
      <c r="S28" s="346"/>
      <c r="T28" s="346"/>
    </row>
    <row r="29" spans="1:20" ht="18" x14ac:dyDescent="0.35">
      <c r="A29" s="22"/>
      <c r="B29" s="26"/>
      <c r="C29" s="346"/>
      <c r="D29" s="120" t="s">
        <v>39</v>
      </c>
      <c r="E29" s="59"/>
      <c r="F29" s="59"/>
      <c r="G29" s="59"/>
      <c r="H29" s="59"/>
      <c r="I29" s="116"/>
      <c r="J29" s="121">
        <f>ROUND(J86,2)</f>
        <v>0</v>
      </c>
      <c r="K29" s="117"/>
      <c r="L29" s="26"/>
      <c r="M29" s="346"/>
      <c r="N29" s="346"/>
      <c r="O29" s="346"/>
      <c r="P29" s="346"/>
      <c r="Q29" s="346"/>
      <c r="R29" s="346"/>
      <c r="S29" s="346"/>
      <c r="T29" s="346"/>
    </row>
    <row r="30" spans="1:20" x14ac:dyDescent="0.3">
      <c r="A30" s="22"/>
      <c r="B30" s="26"/>
      <c r="C30" s="346"/>
      <c r="D30" s="62"/>
      <c r="E30" s="62"/>
      <c r="F30" s="62"/>
      <c r="G30" s="62"/>
      <c r="H30" s="62"/>
      <c r="I30" s="118"/>
      <c r="J30" s="62"/>
      <c r="K30" s="119"/>
      <c r="L30" s="26"/>
      <c r="M30" s="346"/>
      <c r="N30" s="346"/>
      <c r="O30" s="346"/>
      <c r="P30" s="346"/>
      <c r="Q30" s="346"/>
      <c r="R30" s="346"/>
      <c r="S30" s="346"/>
      <c r="T30" s="346"/>
    </row>
    <row r="31" spans="1:20" x14ac:dyDescent="0.3">
      <c r="A31" s="22"/>
      <c r="B31" s="26"/>
      <c r="C31" s="346"/>
      <c r="D31" s="346"/>
      <c r="E31" s="346"/>
      <c r="F31" s="348" t="s">
        <v>41</v>
      </c>
      <c r="G31" s="346"/>
      <c r="H31" s="346"/>
      <c r="I31" s="122" t="s">
        <v>40</v>
      </c>
      <c r="J31" s="348" t="s">
        <v>42</v>
      </c>
      <c r="K31" s="28"/>
      <c r="L31" s="26"/>
      <c r="M31" s="346"/>
      <c r="N31" s="346"/>
      <c r="O31" s="346"/>
      <c r="P31" s="346"/>
      <c r="Q31" s="346"/>
      <c r="R31" s="346"/>
      <c r="S31" s="346"/>
      <c r="T31" s="346"/>
    </row>
    <row r="32" spans="1:20" x14ac:dyDescent="0.3">
      <c r="A32" s="22"/>
      <c r="B32" s="26"/>
      <c r="C32" s="346"/>
      <c r="D32" s="44" t="s">
        <v>43</v>
      </c>
      <c r="E32" s="44" t="s">
        <v>44</v>
      </c>
      <c r="F32" s="123">
        <f>ROUND(SUM(BE86:BE116),2)</f>
        <v>0</v>
      </c>
      <c r="G32" s="346"/>
      <c r="H32" s="346"/>
      <c r="I32" s="124">
        <v>0.21</v>
      </c>
      <c r="J32" s="123">
        <f>ROUND(ROUND((SUM(BE86:BE116)),2)*I32,2)</f>
        <v>0</v>
      </c>
      <c r="K32" s="28"/>
      <c r="L32" s="26"/>
      <c r="M32" s="346"/>
      <c r="N32" s="346"/>
      <c r="O32" s="346"/>
      <c r="P32" s="346"/>
      <c r="Q32" s="346"/>
      <c r="R32" s="346"/>
      <c r="S32" s="346"/>
      <c r="T32" s="346"/>
    </row>
    <row r="33" spans="1:20" x14ac:dyDescent="0.3">
      <c r="A33" s="22"/>
      <c r="B33" s="26"/>
      <c r="C33" s="346"/>
      <c r="D33" s="346"/>
      <c r="E33" s="44" t="s">
        <v>45</v>
      </c>
      <c r="F33" s="123">
        <f>ROUND(SUM(BF86:BF116),2)</f>
        <v>0</v>
      </c>
      <c r="G33" s="346"/>
      <c r="H33" s="346"/>
      <c r="I33" s="124">
        <v>0.15</v>
      </c>
      <c r="J33" s="123">
        <f>ROUND(ROUND((SUM(BF86:BF116)),2)*I33,2)</f>
        <v>0</v>
      </c>
      <c r="K33" s="28"/>
      <c r="L33" s="26"/>
      <c r="M33" s="346"/>
      <c r="N33" s="346"/>
      <c r="O33" s="346"/>
      <c r="P33" s="346"/>
      <c r="Q33" s="346"/>
      <c r="R33" s="346"/>
      <c r="S33" s="346"/>
      <c r="T33" s="346"/>
    </row>
    <row r="34" spans="1:20" x14ac:dyDescent="0.3">
      <c r="A34" s="22"/>
      <c r="B34" s="26"/>
      <c r="C34" s="346"/>
      <c r="D34" s="346"/>
      <c r="E34" s="44" t="s">
        <v>46</v>
      </c>
      <c r="F34" s="123">
        <f>ROUND(SUM(BG86:BG116),2)</f>
        <v>0</v>
      </c>
      <c r="G34" s="346"/>
      <c r="H34" s="346"/>
      <c r="I34" s="124">
        <v>0.21</v>
      </c>
      <c r="J34" s="123">
        <v>0</v>
      </c>
      <c r="K34" s="28"/>
      <c r="L34" s="26"/>
      <c r="M34" s="346"/>
      <c r="N34" s="346"/>
      <c r="O34" s="346"/>
      <c r="P34" s="346"/>
      <c r="Q34" s="346"/>
      <c r="R34" s="346"/>
      <c r="S34" s="346"/>
      <c r="T34" s="346"/>
    </row>
    <row r="35" spans="1:20" x14ac:dyDescent="0.3">
      <c r="A35" s="22"/>
      <c r="B35" s="26"/>
      <c r="C35" s="346"/>
      <c r="D35" s="346"/>
      <c r="E35" s="44" t="s">
        <v>47</v>
      </c>
      <c r="F35" s="123">
        <f>ROUND(SUM(BH86:BH116),2)</f>
        <v>0</v>
      </c>
      <c r="G35" s="346"/>
      <c r="H35" s="346"/>
      <c r="I35" s="124">
        <v>0.15</v>
      </c>
      <c r="J35" s="123">
        <v>0</v>
      </c>
      <c r="K35" s="28"/>
      <c r="L35" s="26"/>
      <c r="M35" s="346"/>
      <c r="N35" s="346"/>
      <c r="O35" s="346"/>
      <c r="P35" s="346"/>
      <c r="Q35" s="346"/>
      <c r="R35" s="346"/>
      <c r="S35" s="346"/>
      <c r="T35" s="346"/>
    </row>
    <row r="36" spans="1:20" x14ac:dyDescent="0.3">
      <c r="A36" s="22"/>
      <c r="B36" s="26"/>
      <c r="C36" s="346"/>
      <c r="D36" s="346"/>
      <c r="E36" s="44" t="s">
        <v>48</v>
      </c>
      <c r="F36" s="123">
        <f>ROUND(SUM(BI86:BI116),2)</f>
        <v>0</v>
      </c>
      <c r="G36" s="346"/>
      <c r="H36" s="346"/>
      <c r="I36" s="124">
        <v>0</v>
      </c>
      <c r="J36" s="123">
        <v>0</v>
      </c>
      <c r="K36" s="28"/>
      <c r="L36" s="26"/>
      <c r="M36" s="346"/>
      <c r="N36" s="346"/>
      <c r="O36" s="346"/>
      <c r="P36" s="346"/>
      <c r="Q36" s="346"/>
      <c r="R36" s="346"/>
      <c r="S36" s="346"/>
      <c r="T36" s="346"/>
    </row>
    <row r="37" spans="1:20" x14ac:dyDescent="0.3">
      <c r="A37" s="22"/>
      <c r="B37" s="26"/>
      <c r="C37" s="346"/>
      <c r="D37" s="347"/>
      <c r="E37" s="347"/>
      <c r="F37" s="347"/>
      <c r="G37" s="347"/>
      <c r="H37" s="347"/>
      <c r="I37" s="125"/>
      <c r="J37" s="347"/>
      <c r="K37" s="66"/>
      <c r="L37" s="26"/>
      <c r="M37" s="346"/>
      <c r="N37" s="346"/>
      <c r="O37" s="346"/>
      <c r="P37" s="346"/>
      <c r="Q37" s="346"/>
      <c r="R37" s="346"/>
      <c r="S37" s="346"/>
      <c r="T37" s="346"/>
    </row>
    <row r="38" spans="1:20" ht="18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346"/>
      <c r="N38" s="346"/>
      <c r="O38" s="346"/>
      <c r="P38" s="346"/>
      <c r="Q38" s="346"/>
      <c r="R38" s="346"/>
      <c r="S38" s="346"/>
      <c r="T38" s="346"/>
    </row>
    <row r="39" spans="1:20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346"/>
      <c r="N39" s="346"/>
      <c r="O39" s="346"/>
      <c r="P39" s="346"/>
      <c r="Q39" s="346"/>
      <c r="R39" s="346"/>
      <c r="S39" s="346"/>
      <c r="T39" s="346"/>
    </row>
    <row r="40" spans="1:20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346"/>
      <c r="M40" s="346"/>
      <c r="N40" s="346"/>
      <c r="O40" s="346"/>
      <c r="P40" s="346"/>
      <c r="Q40" s="346"/>
      <c r="R40" s="346"/>
      <c r="S40" s="346"/>
      <c r="T40" s="346"/>
    </row>
    <row r="41" spans="1:20" x14ac:dyDescent="0.3">
      <c r="A41" s="17"/>
      <c r="B41" s="346"/>
      <c r="C41" s="346"/>
      <c r="D41" s="346"/>
      <c r="E41" s="346"/>
      <c r="F41" s="346"/>
      <c r="G41" s="346"/>
      <c r="H41" s="346"/>
      <c r="I41" s="112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</row>
    <row r="42" spans="1:20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346"/>
      <c r="M42" s="346"/>
      <c r="N42" s="346"/>
      <c r="O42" s="346"/>
      <c r="P42" s="346"/>
      <c r="Q42" s="346"/>
      <c r="R42" s="346"/>
      <c r="S42" s="346"/>
      <c r="T42" s="346"/>
    </row>
    <row r="43" spans="1:20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346"/>
      <c r="N43" s="346"/>
      <c r="O43" s="346"/>
      <c r="P43" s="346"/>
      <c r="Q43" s="346"/>
      <c r="R43" s="346"/>
      <c r="S43" s="346"/>
      <c r="T43" s="346"/>
    </row>
    <row r="44" spans="1:20" ht="21" x14ac:dyDescent="0.35">
      <c r="A44" s="22"/>
      <c r="B44" s="26"/>
      <c r="C44" s="53" t="s">
        <v>135</v>
      </c>
      <c r="D44" s="346"/>
      <c r="E44" s="346"/>
      <c r="F44" s="346"/>
      <c r="G44" s="346"/>
      <c r="H44" s="346"/>
      <c r="I44" s="112"/>
      <c r="J44" s="346"/>
      <c r="K44" s="28"/>
      <c r="L44" s="26"/>
      <c r="M44" s="346"/>
      <c r="N44" s="346"/>
      <c r="O44" s="346"/>
      <c r="P44" s="346"/>
      <c r="Q44" s="346"/>
      <c r="R44" s="346"/>
      <c r="S44" s="346"/>
      <c r="T44" s="346"/>
    </row>
    <row r="45" spans="1:20" x14ac:dyDescent="0.3">
      <c r="A45" s="22"/>
      <c r="B45" s="26"/>
      <c r="C45" s="346"/>
      <c r="D45" s="346"/>
      <c r="E45" s="346"/>
      <c r="F45" s="346"/>
      <c r="G45" s="346"/>
      <c r="H45" s="346"/>
      <c r="I45" s="112"/>
      <c r="J45" s="346"/>
      <c r="K45" s="28"/>
      <c r="L45" s="26"/>
      <c r="M45" s="346"/>
      <c r="N45" s="346"/>
      <c r="O45" s="346"/>
      <c r="P45" s="346"/>
      <c r="Q45" s="346"/>
      <c r="R45" s="346"/>
      <c r="S45" s="346"/>
      <c r="T45" s="346"/>
    </row>
    <row r="46" spans="1:20" ht="15" x14ac:dyDescent="0.35">
      <c r="A46" s="22"/>
      <c r="B46" s="26"/>
      <c r="C46" s="54" t="s">
        <v>24</v>
      </c>
      <c r="D46" s="346"/>
      <c r="E46" s="346"/>
      <c r="F46" s="346"/>
      <c r="G46" s="346"/>
      <c r="H46" s="346"/>
      <c r="I46" s="112"/>
      <c r="J46" s="346"/>
      <c r="K46" s="28"/>
      <c r="L46" s="26"/>
      <c r="M46" s="346"/>
      <c r="N46" s="346"/>
      <c r="O46" s="346"/>
      <c r="P46" s="346"/>
      <c r="Q46" s="346"/>
      <c r="R46" s="346"/>
      <c r="S46" s="346"/>
      <c r="T46" s="346"/>
    </row>
    <row r="47" spans="1:20" ht="15" x14ac:dyDescent="0.35">
      <c r="A47" s="22"/>
      <c r="B47" s="26"/>
      <c r="C47" s="346"/>
      <c r="D47" s="346"/>
      <c r="E47" s="428" t="str">
        <f>E7</f>
        <v>Novostavba víceúčelového objektu (dostavba objektu)</v>
      </c>
      <c r="F47" s="429"/>
      <c r="G47" s="429"/>
      <c r="H47" s="429"/>
      <c r="I47" s="112"/>
      <c r="J47" s="346"/>
      <c r="K47" s="28"/>
      <c r="L47" s="26"/>
      <c r="M47" s="346"/>
      <c r="N47" s="346"/>
      <c r="O47" s="346"/>
      <c r="P47" s="346"/>
      <c r="Q47" s="346"/>
      <c r="R47" s="346"/>
      <c r="S47" s="346"/>
      <c r="T47" s="346"/>
    </row>
    <row r="48" spans="1:20" ht="15" x14ac:dyDescent="0.3">
      <c r="A48" s="22"/>
      <c r="B48" s="26"/>
      <c r="C48" s="34" t="s">
        <v>132</v>
      </c>
      <c r="D48" s="346"/>
      <c r="E48" s="346"/>
      <c r="F48" s="346"/>
      <c r="G48" s="346"/>
      <c r="H48" s="346"/>
      <c r="I48" s="112"/>
      <c r="J48" s="346"/>
      <c r="K48" s="28"/>
      <c r="L48" s="26"/>
      <c r="M48" s="346"/>
      <c r="N48" s="346"/>
      <c r="O48" s="346"/>
      <c r="P48" s="346"/>
      <c r="Q48" s="346"/>
      <c r="R48" s="346"/>
      <c r="S48" s="346"/>
      <c r="T48" s="346"/>
    </row>
    <row r="49" spans="1:20" x14ac:dyDescent="0.3">
      <c r="A49" s="22"/>
      <c r="B49" s="26"/>
      <c r="C49" s="346"/>
      <c r="D49" s="346"/>
      <c r="E49" s="428" t="s">
        <v>1638</v>
      </c>
      <c r="F49" s="377"/>
      <c r="G49" s="377"/>
      <c r="H49" s="377"/>
      <c r="I49" s="112"/>
      <c r="J49" s="346"/>
      <c r="K49" s="28"/>
      <c r="L49" s="26"/>
      <c r="M49" s="346"/>
      <c r="N49" s="346"/>
      <c r="O49" s="346"/>
      <c r="P49" s="346"/>
      <c r="Q49" s="346"/>
      <c r="R49" s="346"/>
      <c r="S49" s="346"/>
      <c r="T49" s="346"/>
    </row>
    <row r="50" spans="1:20" ht="15" x14ac:dyDescent="0.35">
      <c r="A50" s="22"/>
      <c r="B50" s="26"/>
      <c r="C50" s="54" t="s">
        <v>263</v>
      </c>
      <c r="D50" s="346"/>
      <c r="E50" s="346"/>
      <c r="F50" s="346"/>
      <c r="G50" s="346"/>
      <c r="H50" s="346"/>
      <c r="I50" s="112"/>
      <c r="J50" s="346"/>
      <c r="K50" s="28"/>
      <c r="L50" s="26"/>
      <c r="M50" s="346"/>
      <c r="N50" s="346"/>
      <c r="O50" s="346"/>
      <c r="P50" s="346"/>
      <c r="Q50" s="346"/>
      <c r="R50" s="346"/>
      <c r="S50" s="346"/>
      <c r="T50" s="346"/>
    </row>
    <row r="51" spans="1:20" x14ac:dyDescent="0.3">
      <c r="A51" s="22"/>
      <c r="B51" s="26"/>
      <c r="C51" s="346"/>
      <c r="D51" s="346"/>
      <c r="E51" s="391" t="str">
        <f>E11</f>
        <v>06 - FVE</v>
      </c>
      <c r="F51" s="377"/>
      <c r="G51" s="377"/>
      <c r="H51" s="377"/>
      <c r="I51" s="112"/>
      <c r="J51" s="346"/>
      <c r="K51" s="28"/>
      <c r="L51" s="26"/>
      <c r="M51" s="346"/>
      <c r="N51" s="346"/>
      <c r="O51" s="346"/>
      <c r="P51" s="346"/>
      <c r="Q51" s="346"/>
      <c r="R51" s="346"/>
      <c r="S51" s="346"/>
      <c r="T51" s="346"/>
    </row>
    <row r="52" spans="1:20" x14ac:dyDescent="0.3">
      <c r="A52" s="22"/>
      <c r="B52" s="26"/>
      <c r="C52" s="346"/>
      <c r="D52" s="346"/>
      <c r="E52" s="346"/>
      <c r="F52" s="346"/>
      <c r="G52" s="346"/>
      <c r="H52" s="346"/>
      <c r="I52" s="112"/>
      <c r="J52" s="346"/>
      <c r="K52" s="28"/>
      <c r="L52" s="26"/>
      <c r="M52" s="346"/>
      <c r="N52" s="346"/>
      <c r="O52" s="346"/>
      <c r="P52" s="346"/>
      <c r="Q52" s="346"/>
      <c r="R52" s="346"/>
      <c r="S52" s="346"/>
      <c r="T52" s="346"/>
    </row>
    <row r="53" spans="1:20" ht="15" x14ac:dyDescent="0.35">
      <c r="A53" s="22"/>
      <c r="B53" s="26"/>
      <c r="C53" s="54" t="s">
        <v>27</v>
      </c>
      <c r="D53" s="346"/>
      <c r="E53" s="346"/>
      <c r="F53" s="353" t="str">
        <f>F14</f>
        <v>ulice L. Zápotockého a Klikorkova</v>
      </c>
      <c r="G53" s="346"/>
      <c r="H53" s="346"/>
      <c r="I53" s="114" t="s">
        <v>29</v>
      </c>
      <c r="J53" s="349">
        <f>IF(J14="","",J14)</f>
        <v>44136</v>
      </c>
      <c r="K53" s="28"/>
      <c r="L53" s="26"/>
      <c r="M53" s="346"/>
      <c r="N53" s="346"/>
      <c r="O53" s="346"/>
      <c r="P53" s="346"/>
      <c r="Q53" s="346"/>
      <c r="R53" s="346"/>
      <c r="S53" s="346"/>
      <c r="T53" s="346"/>
    </row>
    <row r="54" spans="1:20" x14ac:dyDescent="0.3">
      <c r="A54" s="22"/>
      <c r="B54" s="26"/>
      <c r="C54" s="346"/>
      <c r="D54" s="346"/>
      <c r="E54" s="346"/>
      <c r="F54" s="346"/>
      <c r="G54" s="346"/>
      <c r="H54" s="346"/>
      <c r="I54" s="112"/>
      <c r="J54" s="346"/>
      <c r="K54" s="28"/>
      <c r="L54" s="26"/>
      <c r="M54" s="346"/>
      <c r="N54" s="346"/>
      <c r="O54" s="346"/>
      <c r="P54" s="346"/>
      <c r="Q54" s="346"/>
      <c r="R54" s="346"/>
      <c r="S54" s="346"/>
      <c r="T54" s="346"/>
    </row>
    <row r="55" spans="1:20" ht="15" x14ac:dyDescent="0.35">
      <c r="A55" s="22"/>
      <c r="B55" s="26"/>
      <c r="C55" s="54" t="s">
        <v>30</v>
      </c>
      <c r="D55" s="346"/>
      <c r="E55" s="346"/>
      <c r="F55" s="353" t="str">
        <f>E17</f>
        <v>Qarta architektura, s.r.o., Jindřišská 17, Praha 1</v>
      </c>
      <c r="G55" s="346"/>
      <c r="H55" s="346"/>
      <c r="I55" s="114" t="s">
        <v>36</v>
      </c>
      <c r="J55" s="405" t="str">
        <f>E23</f>
        <v>Qarta architektura, s.r.o., Jindřišská 17, Praha 1</v>
      </c>
      <c r="K55" s="28"/>
      <c r="L55" s="26"/>
      <c r="M55" s="346"/>
      <c r="N55" s="346"/>
      <c r="O55" s="346"/>
      <c r="P55" s="346"/>
      <c r="Q55" s="346"/>
      <c r="R55" s="346"/>
      <c r="S55" s="346"/>
      <c r="T55" s="346"/>
    </row>
    <row r="56" spans="1:20" ht="15" x14ac:dyDescent="0.35">
      <c r="A56" s="22"/>
      <c r="B56" s="26"/>
      <c r="C56" s="54" t="s">
        <v>35</v>
      </c>
      <c r="D56" s="346"/>
      <c r="E56" s="346"/>
      <c r="F56" s="353" t="str">
        <f>IF(E20="","",E20)</f>
        <v/>
      </c>
      <c r="G56" s="346"/>
      <c r="H56" s="346"/>
      <c r="I56" s="112"/>
      <c r="J56" s="427"/>
      <c r="K56" s="28"/>
      <c r="L56" s="26"/>
      <c r="M56" s="346"/>
      <c r="N56" s="346"/>
      <c r="O56" s="346"/>
      <c r="P56" s="346"/>
      <c r="Q56" s="346"/>
      <c r="R56" s="346"/>
      <c r="S56" s="346"/>
      <c r="T56" s="346"/>
    </row>
    <row r="57" spans="1:20" x14ac:dyDescent="0.3">
      <c r="A57" s="22"/>
      <c r="B57" s="26"/>
      <c r="C57" s="346"/>
      <c r="D57" s="346"/>
      <c r="E57" s="346"/>
      <c r="F57" s="346"/>
      <c r="G57" s="346"/>
      <c r="H57" s="346"/>
      <c r="I57" s="112"/>
      <c r="J57" s="346"/>
      <c r="K57" s="28"/>
      <c r="L57" s="26"/>
      <c r="M57" s="346"/>
      <c r="N57" s="346"/>
      <c r="O57" s="346"/>
      <c r="P57" s="346"/>
      <c r="Q57" s="346"/>
      <c r="R57" s="346"/>
      <c r="S57" s="346"/>
      <c r="T57" s="346"/>
    </row>
    <row r="58" spans="1:20" ht="15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346"/>
      <c r="N58" s="346"/>
      <c r="O58" s="346"/>
      <c r="P58" s="346"/>
      <c r="Q58" s="346"/>
      <c r="R58" s="346"/>
      <c r="S58" s="346"/>
      <c r="T58" s="346"/>
    </row>
    <row r="59" spans="1:20" x14ac:dyDescent="0.3">
      <c r="A59" s="22"/>
      <c r="B59" s="26"/>
      <c r="C59" s="346"/>
      <c r="D59" s="346"/>
      <c r="E59" s="346"/>
      <c r="F59" s="346"/>
      <c r="G59" s="346"/>
      <c r="H59" s="346"/>
      <c r="I59" s="112"/>
      <c r="J59" s="346"/>
      <c r="K59" s="28"/>
      <c r="L59" s="26"/>
      <c r="M59" s="346"/>
      <c r="N59" s="346"/>
      <c r="O59" s="346"/>
      <c r="P59" s="346"/>
      <c r="Q59" s="346"/>
      <c r="R59" s="346"/>
      <c r="S59" s="346"/>
      <c r="T59" s="346"/>
    </row>
    <row r="60" spans="1:20" ht="18" x14ac:dyDescent="0.35">
      <c r="A60" s="22"/>
      <c r="B60" s="26"/>
      <c r="C60" s="139" t="s">
        <v>138</v>
      </c>
      <c r="D60" s="346"/>
      <c r="E60" s="346"/>
      <c r="F60" s="346"/>
      <c r="G60" s="346"/>
      <c r="H60" s="346"/>
      <c r="I60" s="112"/>
      <c r="J60" s="350">
        <f>J86</f>
        <v>0</v>
      </c>
      <c r="K60" s="28"/>
      <c r="L60" s="26"/>
      <c r="M60" s="346"/>
      <c r="N60" s="346"/>
      <c r="O60" s="346"/>
      <c r="P60" s="346"/>
      <c r="Q60" s="346"/>
      <c r="R60" s="346"/>
      <c r="S60" s="346"/>
      <c r="T60" s="346"/>
    </row>
    <row r="61" spans="1:20" ht="18" x14ac:dyDescent="0.35">
      <c r="A61" s="22"/>
      <c r="B61" s="26"/>
      <c r="C61" s="346"/>
      <c r="D61" s="160" t="s">
        <v>2584</v>
      </c>
      <c r="E61" s="346"/>
      <c r="F61" s="346"/>
      <c r="G61" s="346"/>
      <c r="H61" s="346"/>
      <c r="I61" s="112"/>
      <c r="J61" s="181">
        <f>J87</f>
        <v>0</v>
      </c>
      <c r="K61" s="28"/>
      <c r="L61" s="26"/>
      <c r="M61" s="346"/>
      <c r="N61" s="346"/>
      <c r="O61" s="346"/>
      <c r="P61" s="346"/>
      <c r="Q61" s="346"/>
      <c r="R61" s="346"/>
      <c r="S61" s="346"/>
      <c r="T61" s="346"/>
    </row>
    <row r="62" spans="1:20" ht="18" x14ac:dyDescent="0.35">
      <c r="A62" s="22"/>
      <c r="B62" s="26"/>
      <c r="C62" s="346"/>
      <c r="D62" s="160" t="s">
        <v>2599</v>
      </c>
      <c r="E62" s="346"/>
      <c r="F62" s="346"/>
      <c r="G62" s="346"/>
      <c r="H62" s="346"/>
      <c r="I62" s="112"/>
      <c r="J62" s="181">
        <f>J100</f>
        <v>0</v>
      </c>
      <c r="K62" s="28"/>
      <c r="L62" s="26"/>
      <c r="M62" s="346"/>
      <c r="N62" s="346"/>
      <c r="O62" s="346"/>
      <c r="P62" s="346"/>
      <c r="Q62" s="346"/>
      <c r="R62" s="346"/>
      <c r="S62" s="346"/>
      <c r="T62" s="346"/>
    </row>
    <row r="63" spans="1:20" ht="18" x14ac:dyDescent="0.35">
      <c r="A63" s="22"/>
      <c r="B63" s="26"/>
      <c r="C63" s="346"/>
      <c r="D63" s="160" t="s">
        <v>2600</v>
      </c>
      <c r="E63" s="346"/>
      <c r="F63" s="346"/>
      <c r="G63" s="346"/>
      <c r="H63" s="346"/>
      <c r="I63" s="112"/>
      <c r="J63" s="181">
        <f>J109</f>
        <v>0</v>
      </c>
      <c r="K63" s="28"/>
      <c r="L63" s="26"/>
      <c r="M63" s="346"/>
      <c r="N63" s="346"/>
      <c r="O63" s="346"/>
      <c r="P63" s="346"/>
      <c r="Q63" s="346"/>
      <c r="R63" s="346"/>
      <c r="S63" s="346"/>
      <c r="T63" s="346"/>
    </row>
    <row r="64" spans="1:20" ht="18" x14ac:dyDescent="0.35">
      <c r="A64" s="22"/>
      <c r="B64" s="26"/>
      <c r="C64" s="346"/>
      <c r="D64" s="160" t="s">
        <v>2601</v>
      </c>
      <c r="E64" s="346"/>
      <c r="F64" s="346"/>
      <c r="G64" s="346"/>
      <c r="H64" s="346"/>
      <c r="I64" s="112"/>
      <c r="J64" s="181">
        <f>J115</f>
        <v>0</v>
      </c>
      <c r="K64" s="28"/>
      <c r="L64" s="26"/>
      <c r="M64" s="346"/>
      <c r="N64" s="346"/>
      <c r="O64" s="346"/>
      <c r="P64" s="346"/>
      <c r="Q64" s="346"/>
      <c r="R64" s="346"/>
      <c r="S64" s="346"/>
      <c r="T64" s="346"/>
    </row>
    <row r="65" spans="1:20" x14ac:dyDescent="0.3">
      <c r="A65" s="22"/>
      <c r="B65" s="26"/>
      <c r="C65" s="346"/>
      <c r="D65" s="346"/>
      <c r="E65" s="346"/>
      <c r="F65" s="346"/>
      <c r="G65" s="346"/>
      <c r="H65" s="346"/>
      <c r="I65" s="112"/>
      <c r="J65" s="346"/>
      <c r="K65" s="28"/>
      <c r="L65" s="26"/>
      <c r="M65" s="346"/>
      <c r="N65" s="346"/>
      <c r="O65" s="346"/>
      <c r="P65" s="346"/>
      <c r="Q65" s="346"/>
      <c r="R65" s="346"/>
      <c r="S65" s="346"/>
      <c r="T65" s="346"/>
    </row>
    <row r="66" spans="1:20" x14ac:dyDescent="0.3">
      <c r="A66" s="22"/>
      <c r="B66" s="51"/>
      <c r="C66" s="18"/>
      <c r="D66" s="18"/>
      <c r="E66" s="18"/>
      <c r="F66" s="18"/>
      <c r="G66" s="18"/>
      <c r="H66" s="18"/>
      <c r="I66" s="110"/>
      <c r="J66" s="18"/>
      <c r="K66" s="52"/>
      <c r="L66" s="26"/>
      <c r="M66" s="346"/>
      <c r="N66" s="346"/>
      <c r="O66" s="346"/>
      <c r="P66" s="346"/>
      <c r="Q66" s="346"/>
      <c r="R66" s="346"/>
      <c r="S66" s="346"/>
      <c r="T66" s="346"/>
    </row>
    <row r="67" spans="1:20" x14ac:dyDescent="0.3">
      <c r="A67" s="17"/>
      <c r="B67" s="24"/>
      <c r="C67" s="24"/>
      <c r="D67" s="24"/>
      <c r="E67" s="24"/>
      <c r="F67" s="24"/>
      <c r="G67" s="24"/>
      <c r="H67" s="24"/>
      <c r="I67" s="111"/>
      <c r="J67" s="24"/>
      <c r="K67" s="24"/>
      <c r="L67" s="346"/>
      <c r="M67" s="346"/>
      <c r="N67" s="346"/>
      <c r="O67" s="346"/>
      <c r="P67" s="346"/>
      <c r="Q67" s="346"/>
      <c r="R67" s="346"/>
      <c r="S67" s="346"/>
      <c r="T67" s="346"/>
    </row>
    <row r="68" spans="1:20" x14ac:dyDescent="0.3">
      <c r="A68" s="17"/>
      <c r="B68" s="346"/>
      <c r="C68" s="346"/>
      <c r="D68" s="346"/>
      <c r="E68" s="346"/>
      <c r="F68" s="346"/>
      <c r="G68" s="346"/>
      <c r="H68" s="346"/>
      <c r="I68" s="112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</row>
    <row r="69" spans="1:20" x14ac:dyDescent="0.3">
      <c r="A69" s="17"/>
      <c r="B69" s="18"/>
      <c r="C69" s="18"/>
      <c r="D69" s="18"/>
      <c r="E69" s="18"/>
      <c r="F69" s="18"/>
      <c r="G69" s="18"/>
      <c r="H69" s="18"/>
      <c r="I69" s="110"/>
      <c r="J69" s="18"/>
      <c r="K69" s="18"/>
      <c r="L69" s="346"/>
      <c r="M69" s="346"/>
      <c r="N69" s="346"/>
      <c r="O69" s="346"/>
      <c r="P69" s="346"/>
      <c r="Q69" s="346"/>
      <c r="R69" s="346"/>
      <c r="S69" s="346"/>
      <c r="T69" s="346"/>
    </row>
    <row r="70" spans="1:20" x14ac:dyDescent="0.3">
      <c r="A70" s="22"/>
      <c r="B70" s="23"/>
      <c r="C70" s="24"/>
      <c r="D70" s="24"/>
      <c r="E70" s="24"/>
      <c r="F70" s="24"/>
      <c r="G70" s="24"/>
      <c r="H70" s="24"/>
      <c r="I70" s="111"/>
      <c r="J70" s="24"/>
      <c r="K70" s="25"/>
      <c r="L70" s="26"/>
      <c r="M70" s="346"/>
      <c r="N70" s="346"/>
      <c r="O70" s="346"/>
      <c r="P70" s="346"/>
      <c r="Q70" s="346"/>
      <c r="R70" s="346"/>
      <c r="S70" s="346"/>
      <c r="T70" s="346"/>
    </row>
    <row r="71" spans="1:20" ht="21" x14ac:dyDescent="0.35">
      <c r="A71" s="22"/>
      <c r="B71" s="26"/>
      <c r="C71" s="53" t="s">
        <v>147</v>
      </c>
      <c r="D71" s="346"/>
      <c r="E71" s="346"/>
      <c r="F71" s="346"/>
      <c r="G71" s="346"/>
      <c r="H71" s="346"/>
      <c r="I71" s="112"/>
      <c r="J71" s="346"/>
      <c r="K71" s="28"/>
      <c r="L71" s="26"/>
      <c r="M71" s="346"/>
      <c r="N71" s="346"/>
      <c r="O71" s="346"/>
      <c r="P71" s="346"/>
      <c r="Q71" s="346"/>
      <c r="R71" s="346"/>
      <c r="S71" s="346"/>
      <c r="T71" s="346"/>
    </row>
    <row r="72" spans="1:20" x14ac:dyDescent="0.3">
      <c r="A72" s="22"/>
      <c r="B72" s="26"/>
      <c r="C72" s="346"/>
      <c r="D72" s="346"/>
      <c r="E72" s="346"/>
      <c r="F72" s="346"/>
      <c r="G72" s="346"/>
      <c r="H72" s="346"/>
      <c r="I72" s="112"/>
      <c r="J72" s="346"/>
      <c r="K72" s="28"/>
      <c r="L72" s="26"/>
      <c r="M72" s="346"/>
      <c r="N72" s="346"/>
      <c r="O72" s="346"/>
      <c r="P72" s="346"/>
      <c r="Q72" s="346"/>
      <c r="R72" s="346"/>
      <c r="S72" s="346"/>
      <c r="T72" s="346"/>
    </row>
    <row r="73" spans="1:20" ht="15" x14ac:dyDescent="0.35">
      <c r="A73" s="22"/>
      <c r="B73" s="26"/>
      <c r="C73" s="54" t="s">
        <v>24</v>
      </c>
      <c r="D73" s="346"/>
      <c r="E73" s="346"/>
      <c r="F73" s="346"/>
      <c r="G73" s="346"/>
      <c r="H73" s="346"/>
      <c r="I73" s="112"/>
      <c r="J73" s="346"/>
      <c r="K73" s="28"/>
      <c r="L73" s="26"/>
      <c r="M73" s="346"/>
      <c r="N73" s="346"/>
      <c r="O73" s="346"/>
      <c r="P73" s="346"/>
      <c r="Q73" s="346"/>
      <c r="R73" s="346"/>
      <c r="S73" s="346"/>
      <c r="T73" s="346"/>
    </row>
    <row r="74" spans="1:20" ht="15" x14ac:dyDescent="0.35">
      <c r="A74" s="22"/>
      <c r="B74" s="26"/>
      <c r="C74" s="346"/>
      <c r="D74" s="346"/>
      <c r="E74" s="428" t="str">
        <f>E7</f>
        <v>Novostavba víceúčelového objektu (dostavba objektu)</v>
      </c>
      <c r="F74" s="429"/>
      <c r="G74" s="429"/>
      <c r="H74" s="429"/>
      <c r="I74" s="112"/>
      <c r="J74" s="346"/>
      <c r="K74" s="28"/>
      <c r="L74" s="26"/>
      <c r="M74" s="346"/>
      <c r="N74" s="346"/>
      <c r="O74" s="346"/>
      <c r="P74" s="346"/>
      <c r="Q74" s="346"/>
      <c r="R74" s="346"/>
      <c r="S74" s="346"/>
      <c r="T74" s="346"/>
    </row>
    <row r="75" spans="1:20" ht="15" x14ac:dyDescent="0.3">
      <c r="A75" s="22"/>
      <c r="B75" s="26"/>
      <c r="C75" s="34" t="s">
        <v>132</v>
      </c>
      <c r="D75" s="346"/>
      <c r="E75" s="346"/>
      <c r="F75" s="346"/>
      <c r="G75" s="346"/>
      <c r="H75" s="346"/>
      <c r="I75" s="112"/>
      <c r="J75" s="346"/>
      <c r="K75" s="28"/>
      <c r="L75" s="26"/>
      <c r="M75" s="346"/>
      <c r="N75" s="346"/>
      <c r="O75" s="346"/>
      <c r="P75" s="346"/>
      <c r="Q75" s="346"/>
      <c r="R75" s="346"/>
      <c r="S75" s="346"/>
      <c r="T75" s="346"/>
    </row>
    <row r="76" spans="1:20" x14ac:dyDescent="0.3">
      <c r="A76" s="22"/>
      <c r="B76" s="26"/>
      <c r="C76" s="346"/>
      <c r="D76" s="346"/>
      <c r="E76" s="428" t="s">
        <v>1638</v>
      </c>
      <c r="F76" s="377"/>
      <c r="G76" s="377"/>
      <c r="H76" s="377"/>
      <c r="I76" s="112"/>
      <c r="J76" s="346"/>
      <c r="K76" s="28"/>
      <c r="L76" s="26"/>
      <c r="M76" s="346"/>
      <c r="N76" s="346"/>
      <c r="O76" s="346"/>
      <c r="P76" s="346"/>
      <c r="Q76" s="346"/>
      <c r="R76" s="346"/>
      <c r="S76" s="346"/>
      <c r="T76" s="346"/>
    </row>
    <row r="77" spans="1:20" ht="15" x14ac:dyDescent="0.35">
      <c r="A77" s="22"/>
      <c r="B77" s="26"/>
      <c r="C77" s="54" t="s">
        <v>263</v>
      </c>
      <c r="D77" s="346"/>
      <c r="E77" s="346"/>
      <c r="F77" s="346"/>
      <c r="G77" s="346"/>
      <c r="H77" s="346"/>
      <c r="I77" s="112"/>
      <c r="J77" s="346"/>
      <c r="K77" s="28"/>
      <c r="L77" s="26"/>
      <c r="M77" s="346"/>
      <c r="N77" s="346"/>
      <c r="O77" s="346"/>
      <c r="P77" s="346"/>
      <c r="Q77" s="346"/>
      <c r="R77" s="346"/>
      <c r="S77" s="346"/>
      <c r="T77" s="346"/>
    </row>
    <row r="78" spans="1:20" x14ac:dyDescent="0.3">
      <c r="A78" s="22"/>
      <c r="B78" s="26"/>
      <c r="C78" s="346"/>
      <c r="D78" s="346"/>
      <c r="E78" s="391" t="str">
        <f>E11</f>
        <v>06 - FVE</v>
      </c>
      <c r="F78" s="377"/>
      <c r="G78" s="377"/>
      <c r="H78" s="377"/>
      <c r="I78" s="112"/>
      <c r="J78" s="346"/>
      <c r="K78" s="28"/>
      <c r="L78" s="26"/>
      <c r="M78" s="346"/>
      <c r="N78" s="346"/>
      <c r="O78" s="346"/>
      <c r="P78" s="346"/>
      <c r="Q78" s="346"/>
      <c r="R78" s="346"/>
      <c r="S78" s="346"/>
      <c r="T78" s="346"/>
    </row>
    <row r="79" spans="1:20" x14ac:dyDescent="0.3">
      <c r="A79" s="22"/>
      <c r="B79" s="26"/>
      <c r="C79" s="346"/>
      <c r="D79" s="346"/>
      <c r="E79" s="346"/>
      <c r="F79" s="346"/>
      <c r="G79" s="346"/>
      <c r="H79" s="346"/>
      <c r="I79" s="112"/>
      <c r="J79" s="346"/>
      <c r="K79" s="28"/>
      <c r="L79" s="26"/>
      <c r="M79" s="346"/>
      <c r="N79" s="346"/>
      <c r="O79" s="346"/>
      <c r="P79" s="346"/>
      <c r="Q79" s="346"/>
      <c r="R79" s="346"/>
      <c r="S79" s="346"/>
      <c r="T79" s="346"/>
    </row>
    <row r="80" spans="1:20" ht="15" x14ac:dyDescent="0.35">
      <c r="A80" s="22"/>
      <c r="B80" s="26"/>
      <c r="C80" s="54" t="s">
        <v>27</v>
      </c>
      <c r="D80" s="346"/>
      <c r="E80" s="346"/>
      <c r="F80" s="353" t="str">
        <f>F14</f>
        <v>ulice L. Zápotockého a Klikorkova</v>
      </c>
      <c r="G80" s="346"/>
      <c r="H80" s="346"/>
      <c r="I80" s="114" t="s">
        <v>29</v>
      </c>
      <c r="J80" s="349">
        <f>IF(J14="","",J14)</f>
        <v>44136</v>
      </c>
      <c r="K80" s="28"/>
      <c r="L80" s="26"/>
      <c r="M80" s="346"/>
      <c r="N80" s="346"/>
      <c r="O80" s="346"/>
      <c r="P80" s="346"/>
      <c r="Q80" s="346"/>
      <c r="R80" s="346"/>
      <c r="S80" s="346"/>
      <c r="T80" s="346"/>
    </row>
    <row r="81" spans="1:20" x14ac:dyDescent="0.3">
      <c r="A81" s="22"/>
      <c r="B81" s="26"/>
      <c r="C81" s="346"/>
      <c r="D81" s="346"/>
      <c r="E81" s="346"/>
      <c r="F81" s="346"/>
      <c r="G81" s="346"/>
      <c r="H81" s="346"/>
      <c r="I81" s="112"/>
      <c r="J81" s="346"/>
      <c r="K81" s="28"/>
      <c r="L81" s="26"/>
      <c r="M81" s="346"/>
      <c r="N81" s="346"/>
      <c r="O81" s="346"/>
      <c r="P81" s="346"/>
      <c r="Q81" s="346"/>
      <c r="R81" s="346"/>
      <c r="S81" s="346"/>
      <c r="T81" s="346"/>
    </row>
    <row r="82" spans="1:20" ht="15" x14ac:dyDescent="0.35">
      <c r="A82" s="22"/>
      <c r="B82" s="26"/>
      <c r="C82" s="54" t="s">
        <v>30</v>
      </c>
      <c r="D82" s="346"/>
      <c r="E82" s="346"/>
      <c r="F82" s="353" t="str">
        <f>E17</f>
        <v>Qarta architektura, s.r.o., Jindřišská 17, Praha 1</v>
      </c>
      <c r="G82" s="346"/>
      <c r="H82" s="346"/>
      <c r="I82" s="114" t="s">
        <v>36</v>
      </c>
      <c r="J82" s="353" t="str">
        <f>E23</f>
        <v>Qarta architektura, s.r.o., Jindřišská 17, Praha 1</v>
      </c>
      <c r="K82" s="28"/>
      <c r="L82" s="26"/>
      <c r="M82" s="346"/>
      <c r="N82" s="346"/>
      <c r="O82" s="346"/>
      <c r="P82" s="346"/>
      <c r="Q82" s="346"/>
      <c r="R82" s="346"/>
      <c r="S82" s="346"/>
      <c r="T82" s="346"/>
    </row>
    <row r="83" spans="1:20" ht="15" x14ac:dyDescent="0.35">
      <c r="A83" s="22"/>
      <c r="B83" s="26"/>
      <c r="C83" s="54" t="s">
        <v>35</v>
      </c>
      <c r="D83" s="346"/>
      <c r="E83" s="346"/>
      <c r="F83" s="353" t="str">
        <f>IF(E20="","",E20)</f>
        <v/>
      </c>
      <c r="G83" s="346"/>
      <c r="H83" s="346"/>
      <c r="I83" s="112"/>
      <c r="J83" s="346"/>
      <c r="K83" s="28"/>
      <c r="L83" s="26"/>
      <c r="M83" s="346"/>
      <c r="N83" s="346"/>
      <c r="O83" s="346"/>
      <c r="P83" s="346"/>
      <c r="Q83" s="346"/>
      <c r="R83" s="346"/>
      <c r="S83" s="346"/>
      <c r="T83" s="346"/>
    </row>
    <row r="84" spans="1:20" x14ac:dyDescent="0.3">
      <c r="A84" s="22"/>
      <c r="B84" s="51"/>
      <c r="C84" s="18"/>
      <c r="D84" s="18"/>
      <c r="E84" s="18"/>
      <c r="F84" s="18"/>
      <c r="G84" s="18"/>
      <c r="H84" s="18"/>
      <c r="I84" s="110"/>
      <c r="J84" s="18"/>
      <c r="K84" s="52"/>
      <c r="L84" s="26"/>
      <c r="M84" s="59"/>
      <c r="N84" s="59"/>
      <c r="O84" s="59"/>
      <c r="P84" s="59"/>
      <c r="Q84" s="59"/>
      <c r="R84" s="59"/>
      <c r="S84" s="59"/>
      <c r="T84" s="59"/>
    </row>
    <row r="85" spans="1:20" ht="60" x14ac:dyDescent="0.35">
      <c r="A85" s="22"/>
      <c r="B85" s="61"/>
      <c r="C85" s="355" t="s">
        <v>148</v>
      </c>
      <c r="D85" s="356" t="s">
        <v>58</v>
      </c>
      <c r="E85" s="356" t="s">
        <v>54</v>
      </c>
      <c r="F85" s="356" t="s">
        <v>149</v>
      </c>
      <c r="G85" s="356" t="s">
        <v>150</v>
      </c>
      <c r="H85" s="356" t="s">
        <v>151</v>
      </c>
      <c r="I85" s="356" t="s">
        <v>152</v>
      </c>
      <c r="J85" s="356" t="s">
        <v>137</v>
      </c>
      <c r="K85" s="357" t="s">
        <v>153</v>
      </c>
      <c r="L85" s="61"/>
      <c r="M85" s="150" t="s">
        <v>154</v>
      </c>
      <c r="N85" s="151" t="s">
        <v>43</v>
      </c>
      <c r="O85" s="151" t="s">
        <v>155</v>
      </c>
      <c r="P85" s="151" t="s">
        <v>156</v>
      </c>
      <c r="Q85" s="152" t="s">
        <v>157</v>
      </c>
      <c r="R85" s="152" t="s">
        <v>158</v>
      </c>
      <c r="S85" s="151" t="s">
        <v>159</v>
      </c>
      <c r="T85" s="153" t="s">
        <v>160</v>
      </c>
    </row>
    <row r="86" spans="1:20" ht="18" x14ac:dyDescent="0.35">
      <c r="A86" s="22"/>
      <c r="B86" s="26"/>
      <c r="C86" s="154" t="s">
        <v>138</v>
      </c>
      <c r="D86" s="62"/>
      <c r="E86" s="62"/>
      <c r="F86" s="62"/>
      <c r="G86" s="62"/>
      <c r="H86" s="62"/>
      <c r="I86" s="118"/>
      <c r="J86" s="155">
        <f>SUM(J87+J100+J109+J115)</f>
        <v>0</v>
      </c>
      <c r="K86" s="119"/>
      <c r="L86" s="61"/>
      <c r="M86" s="75"/>
      <c r="N86" s="62"/>
      <c r="O86" s="62"/>
      <c r="P86" s="156">
        <f>P87+P100+P109+P115</f>
        <v>0</v>
      </c>
      <c r="Q86" s="62"/>
      <c r="R86" s="156">
        <f>R87+R100+R109+R115</f>
        <v>0</v>
      </c>
      <c r="S86" s="62"/>
      <c r="T86" s="157">
        <f>T87+T100+T109+T115</f>
        <v>0</v>
      </c>
    </row>
    <row r="87" spans="1:20" ht="18" x14ac:dyDescent="0.35">
      <c r="A87" s="22"/>
      <c r="B87" s="26"/>
      <c r="C87" s="59"/>
      <c r="D87" s="166" t="s">
        <v>72</v>
      </c>
      <c r="E87" s="141" t="s">
        <v>1654</v>
      </c>
      <c r="F87" s="141" t="s">
        <v>2549</v>
      </c>
      <c r="G87" s="59"/>
      <c r="H87" s="59"/>
      <c r="I87" s="116"/>
      <c r="J87" s="241">
        <f>SUM(J88:J99)</f>
        <v>0</v>
      </c>
      <c r="K87" s="117"/>
      <c r="L87" s="61"/>
      <c r="M87" s="169"/>
      <c r="N87" s="346"/>
      <c r="O87" s="346"/>
      <c r="P87" s="162">
        <f>SUM(P88:P99)</f>
        <v>0</v>
      </c>
      <c r="Q87" s="346"/>
      <c r="R87" s="162">
        <f>SUM(R88:R99)</f>
        <v>0</v>
      </c>
      <c r="S87" s="346"/>
      <c r="T87" s="163">
        <f>SUM(T88:T99)</f>
        <v>0</v>
      </c>
    </row>
    <row r="88" spans="1:20" ht="67.5" x14ac:dyDescent="0.3">
      <c r="A88" s="22"/>
      <c r="B88" s="61"/>
      <c r="C88" s="170" t="s">
        <v>81</v>
      </c>
      <c r="D88" s="170" t="s">
        <v>166</v>
      </c>
      <c r="E88" s="344" t="s">
        <v>2550</v>
      </c>
      <c r="F88" s="344" t="s">
        <v>2581</v>
      </c>
      <c r="G88" s="172" t="s">
        <v>1675</v>
      </c>
      <c r="H88" s="173">
        <v>1</v>
      </c>
      <c r="I88" s="174"/>
      <c r="J88" s="175">
        <f t="shared" ref="J88:J99" si="0">ROUND(I88*H88,2)</f>
        <v>0</v>
      </c>
      <c r="K88" s="194"/>
      <c r="L88" s="61"/>
      <c r="M88" s="177"/>
      <c r="N88" s="178" t="s">
        <v>44</v>
      </c>
      <c r="O88" s="346"/>
      <c r="P88" s="179">
        <f t="shared" ref="P88:P99" si="1">O88*H88</f>
        <v>0</v>
      </c>
      <c r="Q88" s="179">
        <v>0</v>
      </c>
      <c r="R88" s="179">
        <f t="shared" ref="R88:R99" si="2">Q88*H88</f>
        <v>0</v>
      </c>
      <c r="S88" s="179">
        <v>0</v>
      </c>
      <c r="T88" s="180">
        <f t="shared" ref="T88:T99" si="3">S88*H88</f>
        <v>0</v>
      </c>
    </row>
    <row r="89" spans="1:20" ht="40.5" x14ac:dyDescent="0.3">
      <c r="A89" s="22"/>
      <c r="B89" s="61"/>
      <c r="C89" s="170" t="s">
        <v>83</v>
      </c>
      <c r="D89" s="170" t="s">
        <v>166</v>
      </c>
      <c r="E89" s="344" t="s">
        <v>2551</v>
      </c>
      <c r="F89" s="344" t="s">
        <v>2578</v>
      </c>
      <c r="G89" s="172" t="s">
        <v>1675</v>
      </c>
      <c r="H89" s="173">
        <v>2</v>
      </c>
      <c r="I89" s="174"/>
      <c r="J89" s="175">
        <f t="shared" si="0"/>
        <v>0</v>
      </c>
      <c r="K89" s="194"/>
      <c r="L89" s="61"/>
      <c r="M89" s="177"/>
      <c r="N89" s="178" t="s">
        <v>44</v>
      </c>
      <c r="O89" s="346"/>
      <c r="P89" s="179">
        <f t="shared" si="1"/>
        <v>0</v>
      </c>
      <c r="Q89" s="179">
        <v>0</v>
      </c>
      <c r="R89" s="179">
        <f t="shared" si="2"/>
        <v>0</v>
      </c>
      <c r="S89" s="179">
        <v>0</v>
      </c>
      <c r="T89" s="180">
        <f t="shared" si="3"/>
        <v>0</v>
      </c>
    </row>
    <row r="90" spans="1:20" ht="27" x14ac:dyDescent="0.3">
      <c r="A90" s="22"/>
      <c r="B90" s="61"/>
      <c r="C90" s="170" t="s">
        <v>178</v>
      </c>
      <c r="D90" s="170" t="s">
        <v>166</v>
      </c>
      <c r="E90" s="344" t="s">
        <v>2552</v>
      </c>
      <c r="F90" s="344" t="s">
        <v>2579</v>
      </c>
      <c r="G90" s="172" t="s">
        <v>1675</v>
      </c>
      <c r="H90" s="173">
        <v>1</v>
      </c>
      <c r="I90" s="174"/>
      <c r="J90" s="175">
        <f t="shared" si="0"/>
        <v>0</v>
      </c>
      <c r="K90" s="194"/>
      <c r="L90" s="61"/>
      <c r="M90" s="177"/>
      <c r="N90" s="178" t="s">
        <v>44</v>
      </c>
      <c r="O90" s="346"/>
      <c r="P90" s="179">
        <f t="shared" si="1"/>
        <v>0</v>
      </c>
      <c r="Q90" s="179">
        <v>0</v>
      </c>
      <c r="R90" s="179">
        <f t="shared" si="2"/>
        <v>0</v>
      </c>
      <c r="S90" s="179">
        <v>0</v>
      </c>
      <c r="T90" s="180">
        <f t="shared" si="3"/>
        <v>0</v>
      </c>
    </row>
    <row r="91" spans="1:20" ht="27" x14ac:dyDescent="0.3">
      <c r="A91" s="22"/>
      <c r="B91" s="61"/>
      <c r="C91" s="170" t="s">
        <v>182</v>
      </c>
      <c r="D91" s="170" t="s">
        <v>166</v>
      </c>
      <c r="E91" s="344" t="s">
        <v>2553</v>
      </c>
      <c r="F91" s="344" t="s">
        <v>2580</v>
      </c>
      <c r="G91" s="172" t="s">
        <v>1675</v>
      </c>
      <c r="H91" s="173">
        <v>1</v>
      </c>
      <c r="I91" s="174"/>
      <c r="J91" s="175">
        <f t="shared" si="0"/>
        <v>0</v>
      </c>
      <c r="K91" s="194"/>
      <c r="L91" s="61"/>
      <c r="M91" s="177"/>
      <c r="N91" s="178" t="s">
        <v>44</v>
      </c>
      <c r="O91" s="346"/>
      <c r="P91" s="179">
        <f t="shared" si="1"/>
        <v>0</v>
      </c>
      <c r="Q91" s="179">
        <v>0</v>
      </c>
      <c r="R91" s="179">
        <f t="shared" si="2"/>
        <v>0</v>
      </c>
      <c r="S91" s="179">
        <v>0</v>
      </c>
      <c r="T91" s="180">
        <f t="shared" si="3"/>
        <v>0</v>
      </c>
    </row>
    <row r="92" spans="1:20" x14ac:dyDescent="0.3">
      <c r="A92" s="22"/>
      <c r="B92" s="61"/>
      <c r="C92" s="170" t="s">
        <v>162</v>
      </c>
      <c r="D92" s="170" t="s">
        <v>166</v>
      </c>
      <c r="E92" s="344" t="s">
        <v>2554</v>
      </c>
      <c r="F92" s="344" t="s">
        <v>2573</v>
      </c>
      <c r="G92" s="172" t="s">
        <v>1675</v>
      </c>
      <c r="H92" s="173">
        <v>1</v>
      </c>
      <c r="I92" s="174"/>
      <c r="J92" s="175">
        <f t="shared" si="0"/>
        <v>0</v>
      </c>
      <c r="K92" s="194"/>
      <c r="L92" s="61"/>
      <c r="M92" s="177"/>
      <c r="N92" s="178" t="s">
        <v>44</v>
      </c>
      <c r="O92" s="346"/>
      <c r="P92" s="179">
        <f t="shared" si="1"/>
        <v>0</v>
      </c>
      <c r="Q92" s="179">
        <v>0</v>
      </c>
      <c r="R92" s="179">
        <f t="shared" si="2"/>
        <v>0</v>
      </c>
      <c r="S92" s="179">
        <v>0</v>
      </c>
      <c r="T92" s="180">
        <f t="shared" si="3"/>
        <v>0</v>
      </c>
    </row>
    <row r="93" spans="1:20" x14ac:dyDescent="0.3">
      <c r="A93" s="22"/>
      <c r="B93" s="61"/>
      <c r="C93" s="170" t="s">
        <v>189</v>
      </c>
      <c r="D93" s="170" t="s">
        <v>166</v>
      </c>
      <c r="E93" s="344" t="s">
        <v>2555</v>
      </c>
      <c r="F93" s="344" t="s">
        <v>2574</v>
      </c>
      <c r="G93" s="172" t="s">
        <v>1675</v>
      </c>
      <c r="H93" s="173">
        <v>1</v>
      </c>
      <c r="I93" s="174"/>
      <c r="J93" s="175">
        <f t="shared" si="0"/>
        <v>0</v>
      </c>
      <c r="K93" s="194"/>
      <c r="L93" s="61"/>
      <c r="M93" s="177"/>
      <c r="N93" s="178" t="s">
        <v>44</v>
      </c>
      <c r="O93" s="346"/>
      <c r="P93" s="179">
        <f t="shared" si="1"/>
        <v>0</v>
      </c>
      <c r="Q93" s="179">
        <v>0</v>
      </c>
      <c r="R93" s="179">
        <f t="shared" si="2"/>
        <v>0</v>
      </c>
      <c r="S93" s="179">
        <v>0</v>
      </c>
      <c r="T93" s="180">
        <f t="shared" si="3"/>
        <v>0</v>
      </c>
    </row>
    <row r="94" spans="1:20" ht="27" x14ac:dyDescent="0.3">
      <c r="A94" s="22"/>
      <c r="B94" s="61"/>
      <c r="C94" s="170" t="s">
        <v>193</v>
      </c>
      <c r="D94" s="170" t="s">
        <v>166</v>
      </c>
      <c r="E94" s="344" t="s">
        <v>2556</v>
      </c>
      <c r="F94" s="344" t="s">
        <v>2585</v>
      </c>
      <c r="G94" s="172" t="s">
        <v>1675</v>
      </c>
      <c r="H94" s="173">
        <v>13</v>
      </c>
      <c r="I94" s="174"/>
      <c r="J94" s="175">
        <f t="shared" si="0"/>
        <v>0</v>
      </c>
      <c r="K94" s="194"/>
      <c r="L94" s="61"/>
      <c r="M94" s="177"/>
      <c r="N94" s="178" t="s">
        <v>44</v>
      </c>
      <c r="O94" s="346"/>
      <c r="P94" s="179">
        <f t="shared" si="1"/>
        <v>0</v>
      </c>
      <c r="Q94" s="179">
        <v>0</v>
      </c>
      <c r="R94" s="179">
        <f t="shared" si="2"/>
        <v>0</v>
      </c>
      <c r="S94" s="179">
        <v>0</v>
      </c>
      <c r="T94" s="180">
        <f t="shared" si="3"/>
        <v>0</v>
      </c>
    </row>
    <row r="95" spans="1:20" x14ac:dyDescent="0.3">
      <c r="A95" s="22"/>
      <c r="B95" s="61"/>
      <c r="C95" s="170" t="s">
        <v>197</v>
      </c>
      <c r="D95" s="170" t="s">
        <v>166</v>
      </c>
      <c r="E95" s="344" t="s">
        <v>2557</v>
      </c>
      <c r="F95" s="344" t="s">
        <v>2575</v>
      </c>
      <c r="G95" s="172" t="s">
        <v>1675</v>
      </c>
      <c r="H95" s="173">
        <v>2</v>
      </c>
      <c r="I95" s="174"/>
      <c r="J95" s="175">
        <f t="shared" si="0"/>
        <v>0</v>
      </c>
      <c r="K95" s="194"/>
      <c r="L95" s="61"/>
      <c r="M95" s="177"/>
      <c r="N95" s="178" t="s">
        <v>44</v>
      </c>
      <c r="O95" s="346"/>
      <c r="P95" s="179">
        <f t="shared" si="1"/>
        <v>0</v>
      </c>
      <c r="Q95" s="179">
        <v>0</v>
      </c>
      <c r="R95" s="179">
        <f t="shared" si="2"/>
        <v>0</v>
      </c>
      <c r="S95" s="179">
        <v>0</v>
      </c>
      <c r="T95" s="180">
        <f t="shared" si="3"/>
        <v>0</v>
      </c>
    </row>
    <row r="96" spans="1:20" x14ac:dyDescent="0.3">
      <c r="A96" s="22"/>
      <c r="B96" s="61"/>
      <c r="C96" s="170" t="s">
        <v>201</v>
      </c>
      <c r="D96" s="170" t="s">
        <v>166</v>
      </c>
      <c r="E96" s="344" t="s">
        <v>2558</v>
      </c>
      <c r="F96" s="344" t="s">
        <v>2576</v>
      </c>
      <c r="G96" s="172" t="s">
        <v>1675</v>
      </c>
      <c r="H96" s="173">
        <v>1</v>
      </c>
      <c r="I96" s="174"/>
      <c r="J96" s="175">
        <f t="shared" si="0"/>
        <v>0</v>
      </c>
      <c r="K96" s="194"/>
      <c r="L96" s="61"/>
      <c r="M96" s="177"/>
      <c r="N96" s="178" t="s">
        <v>44</v>
      </c>
      <c r="O96" s="346"/>
      <c r="P96" s="179">
        <f t="shared" si="1"/>
        <v>0</v>
      </c>
      <c r="Q96" s="179">
        <v>0</v>
      </c>
      <c r="R96" s="179">
        <f t="shared" si="2"/>
        <v>0</v>
      </c>
      <c r="S96" s="179">
        <v>0</v>
      </c>
      <c r="T96" s="180">
        <f t="shared" si="3"/>
        <v>0</v>
      </c>
    </row>
    <row r="97" spans="1:20" x14ac:dyDescent="0.3">
      <c r="A97" s="22"/>
      <c r="B97" s="61"/>
      <c r="C97" s="170" t="s">
        <v>207</v>
      </c>
      <c r="D97" s="170" t="s">
        <v>166</v>
      </c>
      <c r="E97" s="344" t="s">
        <v>2559</v>
      </c>
      <c r="F97" s="344" t="s">
        <v>2577</v>
      </c>
      <c r="G97" s="172" t="s">
        <v>1675</v>
      </c>
      <c r="H97" s="173">
        <v>1</v>
      </c>
      <c r="I97" s="174"/>
      <c r="J97" s="175">
        <f t="shared" si="0"/>
        <v>0</v>
      </c>
      <c r="K97" s="194"/>
      <c r="L97" s="61"/>
      <c r="M97" s="177"/>
      <c r="N97" s="178" t="s">
        <v>44</v>
      </c>
      <c r="O97" s="346"/>
      <c r="P97" s="179">
        <f t="shared" si="1"/>
        <v>0</v>
      </c>
      <c r="Q97" s="179">
        <v>0</v>
      </c>
      <c r="R97" s="179">
        <f t="shared" si="2"/>
        <v>0</v>
      </c>
      <c r="S97" s="179">
        <v>0</v>
      </c>
      <c r="T97" s="180">
        <f t="shared" si="3"/>
        <v>0</v>
      </c>
    </row>
    <row r="98" spans="1:20" x14ac:dyDescent="0.3">
      <c r="A98" s="22"/>
      <c r="B98" s="61"/>
      <c r="C98" s="170" t="s">
        <v>211</v>
      </c>
      <c r="D98" s="170" t="s">
        <v>166</v>
      </c>
      <c r="E98" s="344" t="s">
        <v>2560</v>
      </c>
      <c r="F98" s="344" t="s">
        <v>2582</v>
      </c>
      <c r="G98" s="358" t="s">
        <v>1670</v>
      </c>
      <c r="H98" s="173">
        <v>70</v>
      </c>
      <c r="I98" s="174"/>
      <c r="J98" s="175">
        <f t="shared" si="0"/>
        <v>0</v>
      </c>
      <c r="K98" s="194"/>
      <c r="L98" s="61"/>
      <c r="M98" s="177"/>
      <c r="N98" s="178" t="s">
        <v>44</v>
      </c>
      <c r="O98" s="346"/>
      <c r="P98" s="179">
        <f t="shared" si="1"/>
        <v>0</v>
      </c>
      <c r="Q98" s="179">
        <v>0</v>
      </c>
      <c r="R98" s="179">
        <f t="shared" si="2"/>
        <v>0</v>
      </c>
      <c r="S98" s="179">
        <v>0</v>
      </c>
      <c r="T98" s="180">
        <f t="shared" si="3"/>
        <v>0</v>
      </c>
    </row>
    <row r="99" spans="1:20" x14ac:dyDescent="0.3">
      <c r="A99" s="22"/>
      <c r="B99" s="61"/>
      <c r="C99" s="170" t="s">
        <v>216</v>
      </c>
      <c r="D99" s="170" t="s">
        <v>166</v>
      </c>
      <c r="E99" s="344" t="s">
        <v>2561</v>
      </c>
      <c r="F99" s="344" t="s">
        <v>2583</v>
      </c>
      <c r="G99" s="172" t="s">
        <v>1675</v>
      </c>
      <c r="H99" s="173">
        <v>15</v>
      </c>
      <c r="I99" s="174"/>
      <c r="J99" s="175">
        <f t="shared" si="0"/>
        <v>0</v>
      </c>
      <c r="K99" s="194"/>
      <c r="L99" s="61"/>
      <c r="M99" s="177"/>
      <c r="N99" s="178" t="s">
        <v>44</v>
      </c>
      <c r="O99" s="346"/>
      <c r="P99" s="179">
        <f t="shared" si="1"/>
        <v>0</v>
      </c>
      <c r="Q99" s="179">
        <v>0</v>
      </c>
      <c r="R99" s="179">
        <f t="shared" si="2"/>
        <v>0</v>
      </c>
      <c r="S99" s="179">
        <v>0</v>
      </c>
      <c r="T99" s="180">
        <f t="shared" si="3"/>
        <v>0</v>
      </c>
    </row>
    <row r="100" spans="1:20" ht="18" x14ac:dyDescent="0.35">
      <c r="A100" s="22"/>
      <c r="B100" s="26"/>
      <c r="C100" s="144"/>
      <c r="D100" s="182" t="s">
        <v>72</v>
      </c>
      <c r="E100" s="219" t="s">
        <v>1656</v>
      </c>
      <c r="F100" s="219" t="s">
        <v>2586</v>
      </c>
      <c r="G100" s="144"/>
      <c r="H100" s="144"/>
      <c r="I100" s="145"/>
      <c r="J100" s="242">
        <f>SUM(J101:J108)</f>
        <v>0</v>
      </c>
      <c r="K100" s="184"/>
      <c r="L100" s="61"/>
      <c r="M100" s="185"/>
      <c r="N100" s="346"/>
      <c r="O100" s="346"/>
      <c r="P100" s="162">
        <f>SUM(P101:P108)</f>
        <v>0</v>
      </c>
      <c r="Q100" s="346"/>
      <c r="R100" s="162">
        <f>SUM(R101:R108)</f>
        <v>0</v>
      </c>
      <c r="S100" s="346"/>
      <c r="T100" s="163">
        <f>SUM(T101:T108)</f>
        <v>0</v>
      </c>
    </row>
    <row r="101" spans="1:20" x14ac:dyDescent="0.3">
      <c r="A101" s="22"/>
      <c r="B101" s="61"/>
      <c r="C101" s="170" t="s">
        <v>233</v>
      </c>
      <c r="D101" s="170" t="s">
        <v>166</v>
      </c>
      <c r="E101" s="344" t="s">
        <v>2562</v>
      </c>
      <c r="F101" s="344" t="s">
        <v>2591</v>
      </c>
      <c r="G101" s="172" t="s">
        <v>1675</v>
      </c>
      <c r="H101" s="173">
        <v>13</v>
      </c>
      <c r="I101" s="174"/>
      <c r="J101" s="175">
        <f t="shared" ref="J101:J108" si="4">ROUND(I101*H101,2)</f>
        <v>0</v>
      </c>
      <c r="K101" s="194"/>
      <c r="L101" s="61"/>
      <c r="M101" s="177"/>
      <c r="N101" s="178" t="s">
        <v>44</v>
      </c>
      <c r="O101" s="346"/>
      <c r="P101" s="179">
        <f t="shared" ref="P101:P108" si="5">O101*H101</f>
        <v>0</v>
      </c>
      <c r="Q101" s="179">
        <v>0</v>
      </c>
      <c r="R101" s="179">
        <f t="shared" ref="R101:R108" si="6">Q101*H101</f>
        <v>0</v>
      </c>
      <c r="S101" s="179">
        <v>0</v>
      </c>
      <c r="T101" s="180">
        <f t="shared" ref="T101:T108" si="7">S101*H101</f>
        <v>0</v>
      </c>
    </row>
    <row r="102" spans="1:20" x14ac:dyDescent="0.3">
      <c r="A102" s="22"/>
      <c r="B102" s="61"/>
      <c r="C102" s="170" t="s">
        <v>237</v>
      </c>
      <c r="D102" s="170" t="s">
        <v>166</v>
      </c>
      <c r="E102" s="344" t="s">
        <v>2563</v>
      </c>
      <c r="F102" s="344" t="s">
        <v>2587</v>
      </c>
      <c r="G102" s="172" t="s">
        <v>1675</v>
      </c>
      <c r="H102" s="173">
        <v>15</v>
      </c>
      <c r="I102" s="174"/>
      <c r="J102" s="175">
        <f t="shared" si="4"/>
        <v>0</v>
      </c>
      <c r="K102" s="194"/>
      <c r="L102" s="61"/>
      <c r="M102" s="177"/>
      <c r="N102" s="178" t="s">
        <v>44</v>
      </c>
      <c r="O102" s="346"/>
      <c r="P102" s="179">
        <f t="shared" si="5"/>
        <v>0</v>
      </c>
      <c r="Q102" s="179">
        <v>0</v>
      </c>
      <c r="R102" s="179">
        <f t="shared" si="6"/>
        <v>0</v>
      </c>
      <c r="S102" s="179">
        <v>0</v>
      </c>
      <c r="T102" s="180">
        <f t="shared" si="7"/>
        <v>0</v>
      </c>
    </row>
    <row r="103" spans="1:20" x14ac:dyDescent="0.3">
      <c r="A103" s="22"/>
      <c r="B103" s="61"/>
      <c r="C103" s="170" t="s">
        <v>238</v>
      </c>
      <c r="D103" s="170" t="s">
        <v>166</v>
      </c>
      <c r="E103" s="344" t="s">
        <v>2564</v>
      </c>
      <c r="F103" s="344" t="s">
        <v>2588</v>
      </c>
      <c r="G103" s="172" t="s">
        <v>1675</v>
      </c>
      <c r="H103" s="173">
        <v>30</v>
      </c>
      <c r="I103" s="174"/>
      <c r="J103" s="175">
        <f t="shared" si="4"/>
        <v>0</v>
      </c>
      <c r="K103" s="194"/>
      <c r="L103" s="61"/>
      <c r="M103" s="177"/>
      <c r="N103" s="178" t="s">
        <v>44</v>
      </c>
      <c r="O103" s="346"/>
      <c r="P103" s="179">
        <f t="shared" si="5"/>
        <v>0</v>
      </c>
      <c r="Q103" s="179">
        <v>0</v>
      </c>
      <c r="R103" s="179">
        <f t="shared" si="6"/>
        <v>0</v>
      </c>
      <c r="S103" s="179">
        <v>0</v>
      </c>
      <c r="T103" s="180">
        <f t="shared" si="7"/>
        <v>0</v>
      </c>
    </row>
    <row r="104" spans="1:20" x14ac:dyDescent="0.3">
      <c r="A104" s="22"/>
      <c r="B104" s="61"/>
      <c r="C104" s="170" t="s">
        <v>242</v>
      </c>
      <c r="D104" s="170" t="s">
        <v>166</v>
      </c>
      <c r="E104" s="344" t="s">
        <v>2565</v>
      </c>
      <c r="F104" s="344" t="s">
        <v>2589</v>
      </c>
      <c r="G104" s="172" t="s">
        <v>1675</v>
      </c>
      <c r="H104" s="173">
        <v>30</v>
      </c>
      <c r="I104" s="174"/>
      <c r="J104" s="175">
        <f t="shared" si="4"/>
        <v>0</v>
      </c>
      <c r="K104" s="194"/>
      <c r="L104" s="61"/>
      <c r="M104" s="177"/>
      <c r="N104" s="178" t="s">
        <v>44</v>
      </c>
      <c r="O104" s="346"/>
      <c r="P104" s="179">
        <f t="shared" si="5"/>
        <v>0</v>
      </c>
      <c r="Q104" s="179">
        <v>0</v>
      </c>
      <c r="R104" s="179">
        <f t="shared" si="6"/>
        <v>0</v>
      </c>
      <c r="S104" s="179">
        <v>0</v>
      </c>
      <c r="T104" s="180">
        <f t="shared" si="7"/>
        <v>0</v>
      </c>
    </row>
    <row r="105" spans="1:20" x14ac:dyDescent="0.3">
      <c r="A105" s="22"/>
      <c r="B105" s="61"/>
      <c r="C105" s="170" t="s">
        <v>246</v>
      </c>
      <c r="D105" s="170" t="s">
        <v>166</v>
      </c>
      <c r="E105" s="344" t="s">
        <v>2566</v>
      </c>
      <c r="F105" s="344" t="s">
        <v>2590</v>
      </c>
      <c r="G105" s="172" t="s">
        <v>1675</v>
      </c>
      <c r="H105" s="173">
        <v>8</v>
      </c>
      <c r="I105" s="174"/>
      <c r="J105" s="175">
        <f t="shared" si="4"/>
        <v>0</v>
      </c>
      <c r="K105" s="194"/>
      <c r="L105" s="61"/>
      <c r="M105" s="177"/>
      <c r="N105" s="178" t="s">
        <v>44</v>
      </c>
      <c r="O105" s="346"/>
      <c r="P105" s="179">
        <f t="shared" si="5"/>
        <v>0</v>
      </c>
      <c r="Q105" s="179">
        <v>0</v>
      </c>
      <c r="R105" s="179">
        <f t="shared" si="6"/>
        <v>0</v>
      </c>
      <c r="S105" s="179">
        <v>0</v>
      </c>
      <c r="T105" s="180">
        <f t="shared" si="7"/>
        <v>0</v>
      </c>
    </row>
    <row r="106" spans="1:20" x14ac:dyDescent="0.3">
      <c r="A106" s="22"/>
      <c r="B106" s="61"/>
      <c r="C106" s="170" t="s">
        <v>15</v>
      </c>
      <c r="D106" s="170" t="s">
        <v>166</v>
      </c>
      <c r="E106" s="344" t="s">
        <v>2567</v>
      </c>
      <c r="F106" s="344" t="s">
        <v>2593</v>
      </c>
      <c r="G106" s="172" t="s">
        <v>1675</v>
      </c>
      <c r="H106" s="173">
        <v>26</v>
      </c>
      <c r="I106" s="174"/>
      <c r="J106" s="175">
        <f t="shared" si="4"/>
        <v>0</v>
      </c>
      <c r="K106" s="194"/>
      <c r="L106" s="61"/>
      <c r="M106" s="177"/>
      <c r="N106" s="178" t="s">
        <v>44</v>
      </c>
      <c r="O106" s="346"/>
      <c r="P106" s="179">
        <f t="shared" si="5"/>
        <v>0</v>
      </c>
      <c r="Q106" s="179">
        <v>0</v>
      </c>
      <c r="R106" s="179">
        <f t="shared" si="6"/>
        <v>0</v>
      </c>
      <c r="S106" s="179">
        <v>0</v>
      </c>
      <c r="T106" s="180">
        <f t="shared" si="7"/>
        <v>0</v>
      </c>
    </row>
    <row r="107" spans="1:20" x14ac:dyDescent="0.3">
      <c r="A107" s="22"/>
      <c r="B107" s="61"/>
      <c r="C107" s="170" t="s">
        <v>252</v>
      </c>
      <c r="D107" s="170" t="s">
        <v>166</v>
      </c>
      <c r="E107" s="344" t="s">
        <v>2568</v>
      </c>
      <c r="F107" s="344" t="s">
        <v>2592</v>
      </c>
      <c r="G107" s="172" t="s">
        <v>1675</v>
      </c>
      <c r="H107" s="173">
        <v>26</v>
      </c>
      <c r="I107" s="174"/>
      <c r="J107" s="175">
        <f t="shared" si="4"/>
        <v>0</v>
      </c>
      <c r="K107" s="194"/>
      <c r="L107" s="61"/>
      <c r="M107" s="177"/>
      <c r="N107" s="178" t="s">
        <v>44</v>
      </c>
      <c r="O107" s="346"/>
      <c r="P107" s="179">
        <f t="shared" si="5"/>
        <v>0</v>
      </c>
      <c r="Q107" s="179">
        <v>0</v>
      </c>
      <c r="R107" s="179">
        <f t="shared" si="6"/>
        <v>0</v>
      </c>
      <c r="S107" s="179">
        <v>0</v>
      </c>
      <c r="T107" s="180">
        <f t="shared" si="7"/>
        <v>0</v>
      </c>
    </row>
    <row r="108" spans="1:20" x14ac:dyDescent="0.3">
      <c r="A108" s="22"/>
      <c r="B108" s="61"/>
      <c r="C108" s="170" t="s">
        <v>258</v>
      </c>
      <c r="D108" s="170" t="s">
        <v>166</v>
      </c>
      <c r="E108" s="344" t="s">
        <v>2569</v>
      </c>
      <c r="F108" s="344" t="s">
        <v>2603</v>
      </c>
      <c r="G108" s="358" t="s">
        <v>1670</v>
      </c>
      <c r="H108" s="173">
        <v>10</v>
      </c>
      <c r="I108" s="174"/>
      <c r="J108" s="175">
        <f t="shared" si="4"/>
        <v>0</v>
      </c>
      <c r="K108" s="194"/>
      <c r="L108" s="61"/>
      <c r="M108" s="177"/>
      <c r="N108" s="178" t="s">
        <v>44</v>
      </c>
      <c r="O108" s="346"/>
      <c r="P108" s="179">
        <f t="shared" si="5"/>
        <v>0</v>
      </c>
      <c r="Q108" s="179">
        <v>0</v>
      </c>
      <c r="R108" s="179">
        <f t="shared" si="6"/>
        <v>0</v>
      </c>
      <c r="S108" s="179">
        <v>0</v>
      </c>
      <c r="T108" s="180">
        <f t="shared" si="7"/>
        <v>0</v>
      </c>
    </row>
    <row r="109" spans="1:20" ht="18" x14ac:dyDescent="0.35">
      <c r="A109" s="22"/>
      <c r="B109" s="26"/>
      <c r="C109" s="144"/>
      <c r="D109" s="182" t="s">
        <v>72</v>
      </c>
      <c r="E109" s="219" t="s">
        <v>1671</v>
      </c>
      <c r="F109" s="219" t="s">
        <v>2594</v>
      </c>
      <c r="G109" s="144"/>
      <c r="H109" s="144"/>
      <c r="I109" s="145"/>
      <c r="J109" s="242">
        <f>SUM(J110:J114)</f>
        <v>0</v>
      </c>
      <c r="K109" s="184"/>
      <c r="L109" s="61"/>
      <c r="M109" s="185"/>
      <c r="N109" s="346"/>
      <c r="O109" s="346"/>
      <c r="P109" s="162">
        <f>SUM(P110:P114)</f>
        <v>0</v>
      </c>
      <c r="Q109" s="346"/>
      <c r="R109" s="162">
        <f>SUM(R110:R114)</f>
        <v>0</v>
      </c>
      <c r="S109" s="346"/>
      <c r="T109" s="163">
        <f>SUM(T110:T114)</f>
        <v>0</v>
      </c>
    </row>
    <row r="110" spans="1:20" x14ac:dyDescent="0.3">
      <c r="A110" s="22"/>
      <c r="B110" s="61"/>
      <c r="C110" s="170" t="s">
        <v>287</v>
      </c>
      <c r="D110" s="170" t="s">
        <v>166</v>
      </c>
      <c r="E110" s="344" t="s">
        <v>2570</v>
      </c>
      <c r="F110" s="344" t="s">
        <v>2596</v>
      </c>
      <c r="G110" s="172" t="s">
        <v>269</v>
      </c>
      <c r="H110" s="173">
        <v>4</v>
      </c>
      <c r="I110" s="174"/>
      <c r="J110" s="175">
        <f>ROUND(I110*H110,2)</f>
        <v>0</v>
      </c>
      <c r="K110" s="194"/>
      <c r="L110" s="61"/>
      <c r="M110" s="177"/>
      <c r="N110" s="178" t="s">
        <v>44</v>
      </c>
      <c r="O110" s="346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</row>
    <row r="111" spans="1:20" x14ac:dyDescent="0.3">
      <c r="A111" s="22"/>
      <c r="B111" s="61"/>
      <c r="C111" s="170" t="s">
        <v>288</v>
      </c>
      <c r="D111" s="170" t="s">
        <v>166</v>
      </c>
      <c r="E111" s="344" t="s">
        <v>2571</v>
      </c>
      <c r="F111" s="344" t="s">
        <v>2595</v>
      </c>
      <c r="G111" s="358" t="s">
        <v>269</v>
      </c>
      <c r="H111" s="173">
        <v>4</v>
      </c>
      <c r="I111" s="174"/>
      <c r="J111" s="175">
        <f>ROUND(I111*H111,2)</f>
        <v>0</v>
      </c>
      <c r="K111" s="194"/>
      <c r="L111" s="61"/>
      <c r="M111" s="177"/>
      <c r="N111" s="178" t="s">
        <v>44</v>
      </c>
      <c r="O111" s="346"/>
      <c r="P111" s="179">
        <f>O111*H111</f>
        <v>0</v>
      </c>
      <c r="Q111" s="179">
        <v>0</v>
      </c>
      <c r="R111" s="179">
        <f>Q111*H111</f>
        <v>0</v>
      </c>
      <c r="S111" s="179">
        <v>0</v>
      </c>
      <c r="T111" s="180">
        <f>S111*H111</f>
        <v>0</v>
      </c>
    </row>
    <row r="112" spans="1:20" x14ac:dyDescent="0.3">
      <c r="A112" s="22"/>
      <c r="B112" s="61"/>
      <c r="C112" s="170" t="s">
        <v>289</v>
      </c>
      <c r="D112" s="170" t="s">
        <v>166</v>
      </c>
      <c r="E112" s="344" t="s">
        <v>2572</v>
      </c>
      <c r="F112" s="344" t="s">
        <v>2597</v>
      </c>
      <c r="G112" s="358" t="s">
        <v>1670</v>
      </c>
      <c r="H112" s="173">
        <v>10</v>
      </c>
      <c r="I112" s="174"/>
      <c r="J112" s="175">
        <f>ROUND(I112*H112,2)</f>
        <v>0</v>
      </c>
      <c r="K112" s="194"/>
      <c r="L112" s="61"/>
      <c r="M112" s="177"/>
      <c r="N112" s="178" t="s">
        <v>44</v>
      </c>
      <c r="O112" s="346"/>
      <c r="P112" s="179">
        <f>O112*H112</f>
        <v>0</v>
      </c>
      <c r="Q112" s="179">
        <v>0</v>
      </c>
      <c r="R112" s="179">
        <f>Q112*H112</f>
        <v>0</v>
      </c>
      <c r="S112" s="179">
        <v>0</v>
      </c>
      <c r="T112" s="180">
        <f>S112*H112</f>
        <v>0</v>
      </c>
    </row>
    <row r="113" spans="1:20" x14ac:dyDescent="0.3">
      <c r="A113" s="22"/>
      <c r="B113" s="61"/>
      <c r="C113" s="170" t="s">
        <v>293</v>
      </c>
      <c r="D113" s="170" t="s">
        <v>166</v>
      </c>
      <c r="E113" s="344" t="s">
        <v>2606</v>
      </c>
      <c r="F113" s="344" t="s">
        <v>2598</v>
      </c>
      <c r="G113" s="358" t="s">
        <v>1675</v>
      </c>
      <c r="H113" s="173">
        <v>8</v>
      </c>
      <c r="I113" s="174"/>
      <c r="J113" s="175">
        <f>ROUND(I113*H113,2)</f>
        <v>0</v>
      </c>
      <c r="K113" s="194"/>
      <c r="L113" s="61"/>
      <c r="M113" s="177"/>
      <c r="N113" s="178" t="s">
        <v>44</v>
      </c>
      <c r="O113" s="346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</row>
    <row r="114" spans="1:20" ht="15" customHeight="1" x14ac:dyDescent="0.3">
      <c r="A114" s="22"/>
      <c r="B114" s="61"/>
      <c r="C114" s="170" t="s">
        <v>296</v>
      </c>
      <c r="D114" s="170" t="s">
        <v>166</v>
      </c>
      <c r="E114" s="344" t="s">
        <v>2607</v>
      </c>
      <c r="F114" s="344" t="s">
        <v>2614</v>
      </c>
      <c r="G114" s="358" t="s">
        <v>2602</v>
      </c>
      <c r="H114" s="173">
        <v>1</v>
      </c>
      <c r="I114" s="174"/>
      <c r="J114" s="175">
        <f>ROUND(I114*H114,2)</f>
        <v>0</v>
      </c>
      <c r="K114" s="194"/>
      <c r="L114" s="61"/>
      <c r="M114" s="177"/>
      <c r="N114" s="178" t="s">
        <v>44</v>
      </c>
      <c r="O114" s="346"/>
      <c r="P114" s="179">
        <f>O114*H114</f>
        <v>0</v>
      </c>
      <c r="Q114" s="179">
        <v>0</v>
      </c>
      <c r="R114" s="179">
        <f>Q114*H114</f>
        <v>0</v>
      </c>
      <c r="S114" s="179">
        <v>0</v>
      </c>
      <c r="T114" s="180">
        <f>S114*H114</f>
        <v>0</v>
      </c>
    </row>
    <row r="115" spans="1:20" ht="18" x14ac:dyDescent="0.35">
      <c r="A115" s="22"/>
      <c r="B115" s="26"/>
      <c r="C115" s="144"/>
      <c r="D115" s="182" t="s">
        <v>72</v>
      </c>
      <c r="E115" s="219" t="s">
        <v>1684</v>
      </c>
      <c r="F115" s="219" t="s">
        <v>1733</v>
      </c>
      <c r="G115" s="144"/>
      <c r="H115" s="144"/>
      <c r="I115" s="145"/>
      <c r="J115" s="242">
        <f>SUM(J116)</f>
        <v>0</v>
      </c>
      <c r="K115" s="184"/>
      <c r="L115" s="61"/>
      <c r="M115" s="185"/>
      <c r="N115" s="346"/>
      <c r="O115" s="346"/>
      <c r="P115" s="162">
        <f>P116</f>
        <v>0</v>
      </c>
      <c r="Q115" s="346"/>
      <c r="R115" s="162">
        <f>R116</f>
        <v>0</v>
      </c>
      <c r="S115" s="346"/>
      <c r="T115" s="163">
        <f>T116</f>
        <v>0</v>
      </c>
    </row>
    <row r="116" spans="1:20" ht="27" x14ac:dyDescent="0.3">
      <c r="A116" s="22"/>
      <c r="B116" s="61"/>
      <c r="C116" s="170" t="s">
        <v>297</v>
      </c>
      <c r="D116" s="170" t="s">
        <v>166</v>
      </c>
      <c r="E116" s="344" t="s">
        <v>2608</v>
      </c>
      <c r="F116" s="344" t="s">
        <v>2605</v>
      </c>
      <c r="G116" s="172" t="s">
        <v>1104</v>
      </c>
      <c r="H116" s="173">
        <v>1</v>
      </c>
      <c r="I116" s="174"/>
      <c r="J116" s="175">
        <f>ROUND(I116*H116,2)</f>
        <v>0</v>
      </c>
      <c r="K116" s="194"/>
      <c r="L116" s="61"/>
      <c r="M116" s="177"/>
      <c r="N116" s="186" t="s">
        <v>44</v>
      </c>
      <c r="O116" s="59"/>
      <c r="P116" s="187">
        <f>O116*H116</f>
        <v>0</v>
      </c>
      <c r="Q116" s="187">
        <v>0</v>
      </c>
      <c r="R116" s="187">
        <f>Q116*H116</f>
        <v>0</v>
      </c>
      <c r="S116" s="187">
        <v>0</v>
      </c>
      <c r="T116" s="188">
        <f>S116*H116</f>
        <v>0</v>
      </c>
    </row>
    <row r="117" spans="1:20" x14ac:dyDescent="0.3">
      <c r="A117" s="101"/>
      <c r="B117" s="51"/>
      <c r="C117" s="360"/>
      <c r="D117" s="189"/>
      <c r="E117" s="359" t="s">
        <v>38</v>
      </c>
      <c r="F117" s="359" t="s">
        <v>2604</v>
      </c>
      <c r="G117" s="189"/>
      <c r="H117" s="189"/>
      <c r="I117" s="190"/>
      <c r="J117" s="189"/>
      <c r="K117" s="191"/>
      <c r="L117" s="102"/>
      <c r="M117" s="192"/>
      <c r="N117" s="192"/>
      <c r="O117" s="192"/>
      <c r="P117" s="192"/>
      <c r="Q117" s="192"/>
      <c r="R117" s="192"/>
      <c r="S117" s="192"/>
      <c r="T117" s="192"/>
    </row>
  </sheetData>
  <mergeCells count="12">
    <mergeCell ref="E78:H78"/>
    <mergeCell ref="E47:H47"/>
    <mergeCell ref="E49:H49"/>
    <mergeCell ref="E51:H51"/>
    <mergeCell ref="J55:J56"/>
    <mergeCell ref="E74:H74"/>
    <mergeCell ref="E76:H76"/>
    <mergeCell ref="G1:H1"/>
    <mergeCell ref="E7:H7"/>
    <mergeCell ref="E9:H9"/>
    <mergeCell ref="E11:H11"/>
    <mergeCell ref="E26:H26"/>
  </mergeCells>
  <phoneticPr fontId="48" type="noConversion"/>
  <hyperlinks>
    <hyperlink ref="L1" location="'Rekapitulace stavby'!R1C1" display="Rekapitulace stavby"/>
  </hyperlinks>
  <pageMargins left="0.7" right="0.7" top="0.78740157499999996" bottom="0.78740157499999996" header="0.3" footer="0.3"/>
  <pageSetup paperSize="9" scale="61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workbookViewId="0"/>
  </sheetViews>
  <sheetFormatPr defaultColWidth="9.33203125" defaultRowHeight="13.5" customHeight="1" x14ac:dyDescent="0.3"/>
  <cols>
    <col min="1" max="1" width="8.33203125" style="246" customWidth="1"/>
    <col min="2" max="2" width="2" style="246" customWidth="1"/>
    <col min="3" max="4" width="5" style="246" customWidth="1"/>
    <col min="5" max="5" width="11.6640625" style="246" customWidth="1"/>
    <col min="6" max="6" width="9.33203125" style="246" customWidth="1"/>
    <col min="7" max="7" width="5" style="246" customWidth="1"/>
    <col min="8" max="8" width="77.6640625" style="246" customWidth="1"/>
    <col min="9" max="10" width="20" style="246" customWidth="1"/>
    <col min="11" max="11" width="2" style="246" customWidth="1"/>
    <col min="12" max="12" width="9.33203125" style="246" customWidth="1"/>
    <col min="13" max="16384" width="9.33203125" style="246"/>
  </cols>
  <sheetData>
    <row r="1" spans="1:11" ht="37.5" customHeight="1" x14ac:dyDescent="0.3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9"/>
    </row>
    <row r="2" spans="1:11" ht="7.9" customHeight="1" x14ac:dyDescent="0.3">
      <c r="A2" s="250"/>
      <c r="B2" s="251"/>
      <c r="C2" s="252"/>
      <c r="D2" s="252"/>
      <c r="E2" s="252"/>
      <c r="F2" s="252"/>
      <c r="G2" s="252"/>
      <c r="H2" s="252"/>
      <c r="I2" s="252"/>
      <c r="J2" s="252"/>
      <c r="K2" s="253"/>
    </row>
    <row r="3" spans="1:11" ht="45" customHeight="1" x14ac:dyDescent="0.3">
      <c r="A3" s="250"/>
      <c r="B3" s="254"/>
      <c r="C3" s="435" t="s">
        <v>2347</v>
      </c>
      <c r="D3" s="436"/>
      <c r="E3" s="436"/>
      <c r="F3" s="436"/>
      <c r="G3" s="436"/>
      <c r="H3" s="436"/>
      <c r="I3" s="436"/>
      <c r="J3" s="436"/>
      <c r="K3" s="255"/>
    </row>
    <row r="4" spans="1:11" ht="25.5" customHeight="1" x14ac:dyDescent="0.3">
      <c r="A4" s="250"/>
      <c r="B4" s="254"/>
      <c r="C4" s="437" t="s">
        <v>2348</v>
      </c>
      <c r="D4" s="438"/>
      <c r="E4" s="438"/>
      <c r="F4" s="438"/>
      <c r="G4" s="438"/>
      <c r="H4" s="438"/>
      <c r="I4" s="438"/>
      <c r="J4" s="438"/>
      <c r="K4" s="255"/>
    </row>
    <row r="5" spans="1:11" ht="7.9" customHeight="1" x14ac:dyDescent="0.3">
      <c r="A5" s="250"/>
      <c r="B5" s="254"/>
      <c r="C5" s="256"/>
      <c r="D5" s="256"/>
      <c r="E5" s="256"/>
      <c r="F5" s="256"/>
      <c r="G5" s="256"/>
      <c r="H5" s="256"/>
      <c r="I5" s="256"/>
      <c r="J5" s="256"/>
      <c r="K5" s="255"/>
    </row>
    <row r="6" spans="1:11" ht="15" customHeight="1" x14ac:dyDescent="0.3">
      <c r="A6" s="250"/>
      <c r="B6" s="254"/>
      <c r="C6" s="405" t="s">
        <v>2349</v>
      </c>
      <c r="D6" s="406"/>
      <c r="E6" s="406"/>
      <c r="F6" s="406"/>
      <c r="G6" s="406"/>
      <c r="H6" s="406"/>
      <c r="I6" s="406"/>
      <c r="J6" s="406"/>
      <c r="K6" s="255"/>
    </row>
    <row r="7" spans="1:11" ht="15" customHeight="1" x14ac:dyDescent="0.3">
      <c r="A7" s="250"/>
      <c r="B7" s="257"/>
      <c r="C7" s="405" t="s">
        <v>2350</v>
      </c>
      <c r="D7" s="406"/>
      <c r="E7" s="406"/>
      <c r="F7" s="406"/>
      <c r="G7" s="406"/>
      <c r="H7" s="406"/>
      <c r="I7" s="406"/>
      <c r="J7" s="406"/>
      <c r="K7" s="255"/>
    </row>
    <row r="8" spans="1:11" ht="12.75" customHeight="1" x14ac:dyDescent="0.3">
      <c r="A8" s="250"/>
      <c r="B8" s="257"/>
      <c r="C8" s="39"/>
      <c r="D8" s="39"/>
      <c r="E8" s="39"/>
      <c r="F8" s="39"/>
      <c r="G8" s="39"/>
      <c r="H8" s="39"/>
      <c r="I8" s="39"/>
      <c r="J8" s="39"/>
      <c r="K8" s="255"/>
    </row>
    <row r="9" spans="1:11" ht="15" customHeight="1" x14ac:dyDescent="0.3">
      <c r="A9" s="250"/>
      <c r="B9" s="257"/>
      <c r="C9" s="405" t="s">
        <v>2351</v>
      </c>
      <c r="D9" s="406"/>
      <c r="E9" s="406"/>
      <c r="F9" s="406"/>
      <c r="G9" s="406"/>
      <c r="H9" s="406"/>
      <c r="I9" s="406"/>
      <c r="J9" s="406"/>
      <c r="K9" s="255"/>
    </row>
    <row r="10" spans="1:11" ht="15" customHeight="1" x14ac:dyDescent="0.3">
      <c r="A10" s="250"/>
      <c r="B10" s="257"/>
      <c r="C10" s="39"/>
      <c r="D10" s="405" t="s">
        <v>2352</v>
      </c>
      <c r="E10" s="406"/>
      <c r="F10" s="406"/>
      <c r="G10" s="406"/>
      <c r="H10" s="406"/>
      <c r="I10" s="406"/>
      <c r="J10" s="406"/>
      <c r="K10" s="255"/>
    </row>
    <row r="11" spans="1:11" ht="15" customHeight="1" x14ac:dyDescent="0.3">
      <c r="A11" s="250"/>
      <c r="B11" s="257"/>
      <c r="C11" s="258"/>
      <c r="D11" s="405" t="s">
        <v>2353</v>
      </c>
      <c r="E11" s="406"/>
      <c r="F11" s="406"/>
      <c r="G11" s="406"/>
      <c r="H11" s="406"/>
      <c r="I11" s="406"/>
      <c r="J11" s="406"/>
      <c r="K11" s="255"/>
    </row>
    <row r="12" spans="1:11" ht="12.75" customHeight="1" x14ac:dyDescent="0.3">
      <c r="A12" s="250"/>
      <c r="B12" s="257"/>
      <c r="C12" s="258"/>
      <c r="D12" s="258"/>
      <c r="E12" s="258"/>
      <c r="F12" s="258"/>
      <c r="G12" s="258"/>
      <c r="H12" s="258"/>
      <c r="I12" s="258"/>
      <c r="J12" s="258"/>
      <c r="K12" s="255"/>
    </row>
    <row r="13" spans="1:11" ht="15" customHeight="1" x14ac:dyDescent="0.3">
      <c r="A13" s="250"/>
      <c r="B13" s="257"/>
      <c r="C13" s="258"/>
      <c r="D13" s="405" t="s">
        <v>2354</v>
      </c>
      <c r="E13" s="406"/>
      <c r="F13" s="406"/>
      <c r="G13" s="406"/>
      <c r="H13" s="406"/>
      <c r="I13" s="406"/>
      <c r="J13" s="406"/>
      <c r="K13" s="255"/>
    </row>
    <row r="14" spans="1:11" ht="15" customHeight="1" x14ac:dyDescent="0.3">
      <c r="A14" s="250"/>
      <c r="B14" s="257"/>
      <c r="C14" s="258"/>
      <c r="D14" s="405" t="s">
        <v>2355</v>
      </c>
      <c r="E14" s="406"/>
      <c r="F14" s="406"/>
      <c r="G14" s="406"/>
      <c r="H14" s="406"/>
      <c r="I14" s="406"/>
      <c r="J14" s="406"/>
      <c r="K14" s="255"/>
    </row>
    <row r="15" spans="1:11" ht="15" customHeight="1" x14ac:dyDescent="0.3">
      <c r="A15" s="250"/>
      <c r="B15" s="257"/>
      <c r="C15" s="258"/>
      <c r="D15" s="405" t="s">
        <v>2356</v>
      </c>
      <c r="E15" s="406"/>
      <c r="F15" s="406"/>
      <c r="G15" s="406"/>
      <c r="H15" s="406"/>
      <c r="I15" s="406"/>
      <c r="J15" s="406"/>
      <c r="K15" s="255"/>
    </row>
    <row r="16" spans="1:11" ht="15" customHeight="1" x14ac:dyDescent="0.3">
      <c r="A16" s="250"/>
      <c r="B16" s="257"/>
      <c r="C16" s="258"/>
      <c r="D16" s="258"/>
      <c r="E16" s="259" t="s">
        <v>86</v>
      </c>
      <c r="F16" s="405" t="s">
        <v>2357</v>
      </c>
      <c r="G16" s="406"/>
      <c r="H16" s="406"/>
      <c r="I16" s="406"/>
      <c r="J16" s="406"/>
      <c r="K16" s="255"/>
    </row>
    <row r="17" spans="1:11" ht="15" customHeight="1" x14ac:dyDescent="0.3">
      <c r="A17" s="250"/>
      <c r="B17" s="257"/>
      <c r="C17" s="258"/>
      <c r="D17" s="258"/>
      <c r="E17" s="259" t="s">
        <v>2358</v>
      </c>
      <c r="F17" s="405" t="s">
        <v>2359</v>
      </c>
      <c r="G17" s="406"/>
      <c r="H17" s="406"/>
      <c r="I17" s="406"/>
      <c r="J17" s="406"/>
      <c r="K17" s="255"/>
    </row>
    <row r="18" spans="1:11" ht="15" customHeight="1" x14ac:dyDescent="0.3">
      <c r="A18" s="250"/>
      <c r="B18" s="257"/>
      <c r="C18" s="258"/>
      <c r="D18" s="258"/>
      <c r="E18" s="259" t="s">
        <v>2360</v>
      </c>
      <c r="F18" s="405" t="s">
        <v>2361</v>
      </c>
      <c r="G18" s="406"/>
      <c r="H18" s="406"/>
      <c r="I18" s="406"/>
      <c r="J18" s="406"/>
      <c r="K18" s="255"/>
    </row>
    <row r="19" spans="1:11" ht="15" customHeight="1" x14ac:dyDescent="0.3">
      <c r="A19" s="250"/>
      <c r="B19" s="257"/>
      <c r="C19" s="258"/>
      <c r="D19" s="258"/>
      <c r="E19" s="259" t="s">
        <v>80</v>
      </c>
      <c r="F19" s="405" t="s">
        <v>2362</v>
      </c>
      <c r="G19" s="406"/>
      <c r="H19" s="406"/>
      <c r="I19" s="406"/>
      <c r="J19" s="406"/>
      <c r="K19" s="255"/>
    </row>
    <row r="20" spans="1:11" ht="15" customHeight="1" x14ac:dyDescent="0.3">
      <c r="A20" s="250"/>
      <c r="B20" s="257"/>
      <c r="C20" s="258"/>
      <c r="D20" s="258"/>
      <c r="E20" s="259" t="s">
        <v>2363</v>
      </c>
      <c r="F20" s="405" t="s">
        <v>2364</v>
      </c>
      <c r="G20" s="406"/>
      <c r="H20" s="406"/>
      <c r="I20" s="406"/>
      <c r="J20" s="406"/>
      <c r="K20" s="255"/>
    </row>
    <row r="21" spans="1:11" ht="15" customHeight="1" x14ac:dyDescent="0.3">
      <c r="A21" s="250"/>
      <c r="B21" s="257"/>
      <c r="C21" s="258"/>
      <c r="D21" s="258"/>
      <c r="E21" s="259" t="s">
        <v>90</v>
      </c>
      <c r="F21" s="405" t="s">
        <v>2365</v>
      </c>
      <c r="G21" s="406"/>
      <c r="H21" s="406"/>
      <c r="I21" s="406"/>
      <c r="J21" s="406"/>
      <c r="K21" s="255"/>
    </row>
    <row r="22" spans="1:11" ht="12.75" customHeight="1" x14ac:dyDescent="0.3">
      <c r="A22" s="250"/>
      <c r="B22" s="257"/>
      <c r="C22" s="258"/>
      <c r="D22" s="258"/>
      <c r="E22" s="258"/>
      <c r="F22" s="258"/>
      <c r="G22" s="258"/>
      <c r="H22" s="258"/>
      <c r="I22" s="258"/>
      <c r="J22" s="258"/>
      <c r="K22" s="255"/>
    </row>
    <row r="23" spans="1:11" ht="15" customHeight="1" x14ac:dyDescent="0.3">
      <c r="A23" s="250"/>
      <c r="B23" s="257"/>
      <c r="C23" s="405" t="s">
        <v>2366</v>
      </c>
      <c r="D23" s="406"/>
      <c r="E23" s="406"/>
      <c r="F23" s="406"/>
      <c r="G23" s="406"/>
      <c r="H23" s="406"/>
      <c r="I23" s="406"/>
      <c r="J23" s="406"/>
      <c r="K23" s="255"/>
    </row>
    <row r="24" spans="1:11" ht="15" customHeight="1" x14ac:dyDescent="0.3">
      <c r="A24" s="250"/>
      <c r="B24" s="257"/>
      <c r="C24" s="405" t="s">
        <v>2367</v>
      </c>
      <c r="D24" s="406"/>
      <c r="E24" s="406"/>
      <c r="F24" s="406"/>
      <c r="G24" s="406"/>
      <c r="H24" s="406"/>
      <c r="I24" s="406"/>
      <c r="J24" s="406"/>
      <c r="K24" s="255"/>
    </row>
    <row r="25" spans="1:11" ht="15" customHeight="1" x14ac:dyDescent="0.3">
      <c r="A25" s="250"/>
      <c r="B25" s="257"/>
      <c r="C25" s="39"/>
      <c r="D25" s="405" t="s">
        <v>2368</v>
      </c>
      <c r="E25" s="406"/>
      <c r="F25" s="406"/>
      <c r="G25" s="406"/>
      <c r="H25" s="406"/>
      <c r="I25" s="406"/>
      <c r="J25" s="406"/>
      <c r="K25" s="255"/>
    </row>
    <row r="26" spans="1:11" ht="15" customHeight="1" x14ac:dyDescent="0.3">
      <c r="A26" s="250"/>
      <c r="B26" s="257"/>
      <c r="C26" s="258"/>
      <c r="D26" s="405" t="s">
        <v>2369</v>
      </c>
      <c r="E26" s="406"/>
      <c r="F26" s="406"/>
      <c r="G26" s="406"/>
      <c r="H26" s="406"/>
      <c r="I26" s="406"/>
      <c r="J26" s="406"/>
      <c r="K26" s="255"/>
    </row>
    <row r="27" spans="1:11" ht="12.75" customHeight="1" x14ac:dyDescent="0.3">
      <c r="A27" s="250"/>
      <c r="B27" s="257"/>
      <c r="C27" s="258"/>
      <c r="D27" s="258"/>
      <c r="E27" s="258"/>
      <c r="F27" s="258"/>
      <c r="G27" s="258"/>
      <c r="H27" s="258"/>
      <c r="I27" s="258"/>
      <c r="J27" s="258"/>
      <c r="K27" s="255"/>
    </row>
    <row r="28" spans="1:11" ht="15" customHeight="1" x14ac:dyDescent="0.3">
      <c r="A28" s="250"/>
      <c r="B28" s="257"/>
      <c r="C28" s="258"/>
      <c r="D28" s="405" t="s">
        <v>2370</v>
      </c>
      <c r="E28" s="406"/>
      <c r="F28" s="406"/>
      <c r="G28" s="406"/>
      <c r="H28" s="406"/>
      <c r="I28" s="406"/>
      <c r="J28" s="406"/>
      <c r="K28" s="255"/>
    </row>
    <row r="29" spans="1:11" ht="15" customHeight="1" x14ac:dyDescent="0.3">
      <c r="A29" s="250"/>
      <c r="B29" s="257"/>
      <c r="C29" s="258"/>
      <c r="D29" s="405" t="s">
        <v>2371</v>
      </c>
      <c r="E29" s="406"/>
      <c r="F29" s="406"/>
      <c r="G29" s="406"/>
      <c r="H29" s="406"/>
      <c r="I29" s="406"/>
      <c r="J29" s="406"/>
      <c r="K29" s="255"/>
    </row>
    <row r="30" spans="1:11" ht="12.75" customHeight="1" x14ac:dyDescent="0.3">
      <c r="A30" s="250"/>
      <c r="B30" s="257"/>
      <c r="C30" s="258"/>
      <c r="D30" s="258"/>
      <c r="E30" s="258"/>
      <c r="F30" s="258"/>
      <c r="G30" s="258"/>
      <c r="H30" s="258"/>
      <c r="I30" s="258"/>
      <c r="J30" s="258"/>
      <c r="K30" s="255"/>
    </row>
    <row r="31" spans="1:11" ht="15" customHeight="1" x14ac:dyDescent="0.3">
      <c r="A31" s="250"/>
      <c r="B31" s="257"/>
      <c r="C31" s="258"/>
      <c r="D31" s="405" t="s">
        <v>2372</v>
      </c>
      <c r="E31" s="406"/>
      <c r="F31" s="406"/>
      <c r="G31" s="406"/>
      <c r="H31" s="406"/>
      <c r="I31" s="406"/>
      <c r="J31" s="406"/>
      <c r="K31" s="255"/>
    </row>
    <row r="32" spans="1:11" ht="15" customHeight="1" x14ac:dyDescent="0.3">
      <c r="A32" s="250"/>
      <c r="B32" s="257"/>
      <c r="C32" s="258"/>
      <c r="D32" s="405" t="s">
        <v>2373</v>
      </c>
      <c r="E32" s="406"/>
      <c r="F32" s="406"/>
      <c r="G32" s="406"/>
      <c r="H32" s="406"/>
      <c r="I32" s="406"/>
      <c r="J32" s="406"/>
      <c r="K32" s="255"/>
    </row>
    <row r="33" spans="1:11" ht="15" customHeight="1" x14ac:dyDescent="0.3">
      <c r="A33" s="250"/>
      <c r="B33" s="257"/>
      <c r="C33" s="258"/>
      <c r="D33" s="405" t="s">
        <v>2374</v>
      </c>
      <c r="E33" s="406"/>
      <c r="F33" s="406"/>
      <c r="G33" s="406"/>
      <c r="H33" s="406"/>
      <c r="I33" s="406"/>
      <c r="J33" s="406"/>
      <c r="K33" s="255"/>
    </row>
    <row r="34" spans="1:11" ht="15" customHeight="1" x14ac:dyDescent="0.3">
      <c r="A34" s="250"/>
      <c r="B34" s="257"/>
      <c r="C34" s="258"/>
      <c r="D34" s="39"/>
      <c r="E34" s="32" t="s">
        <v>148</v>
      </c>
      <c r="F34" s="39"/>
      <c r="G34" s="405" t="s">
        <v>2375</v>
      </c>
      <c r="H34" s="406"/>
      <c r="I34" s="406"/>
      <c r="J34" s="406"/>
      <c r="K34" s="255"/>
    </row>
    <row r="35" spans="1:11" ht="30.75" customHeight="1" x14ac:dyDescent="0.3">
      <c r="A35" s="250"/>
      <c r="B35" s="257"/>
      <c r="C35" s="258"/>
      <c r="D35" s="39"/>
      <c r="E35" s="32" t="s">
        <v>2376</v>
      </c>
      <c r="F35" s="39"/>
      <c r="G35" s="405" t="s">
        <v>2377</v>
      </c>
      <c r="H35" s="406"/>
      <c r="I35" s="406"/>
      <c r="J35" s="406"/>
      <c r="K35" s="255"/>
    </row>
    <row r="36" spans="1:11" ht="15" customHeight="1" x14ac:dyDescent="0.3">
      <c r="A36" s="250"/>
      <c r="B36" s="257"/>
      <c r="C36" s="258"/>
      <c r="D36" s="39"/>
      <c r="E36" s="32" t="s">
        <v>54</v>
      </c>
      <c r="F36" s="39"/>
      <c r="G36" s="405" t="s">
        <v>2378</v>
      </c>
      <c r="H36" s="406"/>
      <c r="I36" s="406"/>
      <c r="J36" s="406"/>
      <c r="K36" s="255"/>
    </row>
    <row r="37" spans="1:11" ht="15" customHeight="1" x14ac:dyDescent="0.3">
      <c r="A37" s="250"/>
      <c r="B37" s="257"/>
      <c r="C37" s="258"/>
      <c r="D37" s="39"/>
      <c r="E37" s="32" t="s">
        <v>149</v>
      </c>
      <c r="F37" s="39"/>
      <c r="G37" s="405" t="s">
        <v>2379</v>
      </c>
      <c r="H37" s="406"/>
      <c r="I37" s="406"/>
      <c r="J37" s="406"/>
      <c r="K37" s="255"/>
    </row>
    <row r="38" spans="1:11" ht="15" customHeight="1" x14ac:dyDescent="0.3">
      <c r="A38" s="250"/>
      <c r="B38" s="257"/>
      <c r="C38" s="258"/>
      <c r="D38" s="39"/>
      <c r="E38" s="32" t="s">
        <v>150</v>
      </c>
      <c r="F38" s="39"/>
      <c r="G38" s="405" t="s">
        <v>2380</v>
      </c>
      <c r="H38" s="406"/>
      <c r="I38" s="406"/>
      <c r="J38" s="406"/>
      <c r="K38" s="255"/>
    </row>
    <row r="39" spans="1:11" ht="15" customHeight="1" x14ac:dyDescent="0.3">
      <c r="A39" s="250"/>
      <c r="B39" s="257"/>
      <c r="C39" s="258"/>
      <c r="D39" s="39"/>
      <c r="E39" s="32" t="s">
        <v>151</v>
      </c>
      <c r="F39" s="39"/>
      <c r="G39" s="405" t="s">
        <v>2381</v>
      </c>
      <c r="H39" s="406"/>
      <c r="I39" s="406"/>
      <c r="J39" s="406"/>
      <c r="K39" s="255"/>
    </row>
    <row r="40" spans="1:11" ht="15" customHeight="1" x14ac:dyDescent="0.3">
      <c r="A40" s="250"/>
      <c r="B40" s="257"/>
      <c r="C40" s="258"/>
      <c r="D40" s="39"/>
      <c r="E40" s="32" t="s">
        <v>2382</v>
      </c>
      <c r="F40" s="39"/>
      <c r="G40" s="405" t="s">
        <v>2383</v>
      </c>
      <c r="H40" s="406"/>
      <c r="I40" s="406"/>
      <c r="J40" s="406"/>
      <c r="K40" s="255"/>
    </row>
    <row r="41" spans="1:11" ht="15" customHeight="1" x14ac:dyDescent="0.3">
      <c r="A41" s="250"/>
      <c r="B41" s="257"/>
      <c r="C41" s="258"/>
      <c r="D41" s="39"/>
      <c r="E41" s="35"/>
      <c r="F41" s="39"/>
      <c r="G41" s="405" t="s">
        <v>2384</v>
      </c>
      <c r="H41" s="406"/>
      <c r="I41" s="406"/>
      <c r="J41" s="406"/>
      <c r="K41" s="255"/>
    </row>
    <row r="42" spans="1:11" ht="15" customHeight="1" x14ac:dyDescent="0.3">
      <c r="A42" s="250"/>
      <c r="B42" s="257"/>
      <c r="C42" s="258"/>
      <c r="D42" s="39"/>
      <c r="E42" s="32" t="s">
        <v>2385</v>
      </c>
      <c r="F42" s="39"/>
      <c r="G42" s="405" t="s">
        <v>2386</v>
      </c>
      <c r="H42" s="406"/>
      <c r="I42" s="406"/>
      <c r="J42" s="406"/>
      <c r="K42" s="255"/>
    </row>
    <row r="43" spans="1:11" ht="15" customHeight="1" x14ac:dyDescent="0.3">
      <c r="A43" s="250"/>
      <c r="B43" s="257"/>
      <c r="C43" s="258"/>
      <c r="D43" s="39"/>
      <c r="E43" s="32" t="s">
        <v>153</v>
      </c>
      <c r="F43" s="39"/>
      <c r="G43" s="405" t="s">
        <v>2387</v>
      </c>
      <c r="H43" s="406"/>
      <c r="I43" s="406"/>
      <c r="J43" s="406"/>
      <c r="K43" s="255"/>
    </row>
    <row r="44" spans="1:11" ht="12.75" customHeight="1" x14ac:dyDescent="0.3">
      <c r="A44" s="250"/>
      <c r="B44" s="257"/>
      <c r="C44" s="258"/>
      <c r="D44" s="39"/>
      <c r="E44" s="39"/>
      <c r="F44" s="39"/>
      <c r="G44" s="39"/>
      <c r="H44" s="39"/>
      <c r="I44" s="39"/>
      <c r="J44" s="39"/>
      <c r="K44" s="255"/>
    </row>
    <row r="45" spans="1:11" ht="15" customHeight="1" x14ac:dyDescent="0.3">
      <c r="A45" s="250"/>
      <c r="B45" s="257"/>
      <c r="C45" s="258"/>
      <c r="D45" s="405" t="s">
        <v>2388</v>
      </c>
      <c r="E45" s="406"/>
      <c r="F45" s="406"/>
      <c r="G45" s="406"/>
      <c r="H45" s="406"/>
      <c r="I45" s="406"/>
      <c r="J45" s="406"/>
      <c r="K45" s="255"/>
    </row>
    <row r="46" spans="1:11" ht="15" customHeight="1" x14ac:dyDescent="0.3">
      <c r="A46" s="250"/>
      <c r="B46" s="257"/>
      <c r="C46" s="258"/>
      <c r="D46" s="258"/>
      <c r="E46" s="405" t="s">
        <v>2389</v>
      </c>
      <c r="F46" s="406"/>
      <c r="G46" s="406"/>
      <c r="H46" s="406"/>
      <c r="I46" s="406"/>
      <c r="J46" s="406"/>
      <c r="K46" s="255"/>
    </row>
    <row r="47" spans="1:11" ht="15" customHeight="1" x14ac:dyDescent="0.3">
      <c r="A47" s="250"/>
      <c r="B47" s="257"/>
      <c r="C47" s="258"/>
      <c r="D47" s="258"/>
      <c r="E47" s="405" t="s">
        <v>2390</v>
      </c>
      <c r="F47" s="406"/>
      <c r="G47" s="406"/>
      <c r="H47" s="406"/>
      <c r="I47" s="406"/>
      <c r="J47" s="406"/>
      <c r="K47" s="255"/>
    </row>
    <row r="48" spans="1:11" ht="15" customHeight="1" x14ac:dyDescent="0.3">
      <c r="A48" s="250"/>
      <c r="B48" s="257"/>
      <c r="C48" s="258"/>
      <c r="D48" s="258"/>
      <c r="E48" s="405" t="s">
        <v>2391</v>
      </c>
      <c r="F48" s="406"/>
      <c r="G48" s="406"/>
      <c r="H48" s="406"/>
      <c r="I48" s="406"/>
      <c r="J48" s="406"/>
      <c r="K48" s="255"/>
    </row>
    <row r="49" spans="1:11" ht="15" customHeight="1" x14ac:dyDescent="0.3">
      <c r="A49" s="250"/>
      <c r="B49" s="257"/>
      <c r="C49" s="258"/>
      <c r="D49" s="405" t="s">
        <v>2392</v>
      </c>
      <c r="E49" s="406"/>
      <c r="F49" s="406"/>
      <c r="G49" s="406"/>
      <c r="H49" s="406"/>
      <c r="I49" s="406"/>
      <c r="J49" s="406"/>
      <c r="K49" s="255"/>
    </row>
    <row r="50" spans="1:11" ht="25.5" customHeight="1" x14ac:dyDescent="0.3">
      <c r="A50" s="250"/>
      <c r="B50" s="254"/>
      <c r="C50" s="437" t="s">
        <v>2393</v>
      </c>
      <c r="D50" s="438"/>
      <c r="E50" s="438"/>
      <c r="F50" s="438"/>
      <c r="G50" s="438"/>
      <c r="H50" s="438"/>
      <c r="I50" s="438"/>
      <c r="J50" s="438"/>
      <c r="K50" s="255"/>
    </row>
    <row r="51" spans="1:11" ht="7.9" customHeight="1" x14ac:dyDescent="0.3">
      <c r="A51" s="250"/>
      <c r="B51" s="254"/>
      <c r="C51" s="256"/>
      <c r="D51" s="256"/>
      <c r="E51" s="256"/>
      <c r="F51" s="256"/>
      <c r="G51" s="256"/>
      <c r="H51" s="256"/>
      <c r="I51" s="256"/>
      <c r="J51" s="256"/>
      <c r="K51" s="255"/>
    </row>
    <row r="52" spans="1:11" ht="15" customHeight="1" x14ac:dyDescent="0.3">
      <c r="A52" s="250"/>
      <c r="B52" s="254"/>
      <c r="C52" s="405" t="s">
        <v>2394</v>
      </c>
      <c r="D52" s="406"/>
      <c r="E52" s="406"/>
      <c r="F52" s="406"/>
      <c r="G52" s="406"/>
      <c r="H52" s="406"/>
      <c r="I52" s="406"/>
      <c r="J52" s="406"/>
      <c r="K52" s="255"/>
    </row>
    <row r="53" spans="1:11" ht="15" customHeight="1" x14ac:dyDescent="0.3">
      <c r="A53" s="250"/>
      <c r="B53" s="254"/>
      <c r="C53" s="405" t="s">
        <v>2395</v>
      </c>
      <c r="D53" s="406"/>
      <c r="E53" s="406"/>
      <c r="F53" s="406"/>
      <c r="G53" s="406"/>
      <c r="H53" s="406"/>
      <c r="I53" s="406"/>
      <c r="J53" s="406"/>
      <c r="K53" s="255"/>
    </row>
    <row r="54" spans="1:11" ht="12.75" customHeight="1" x14ac:dyDescent="0.3">
      <c r="A54" s="250"/>
      <c r="B54" s="254"/>
      <c r="C54" s="39"/>
      <c r="D54" s="39"/>
      <c r="E54" s="39"/>
      <c r="F54" s="39"/>
      <c r="G54" s="39"/>
      <c r="H54" s="39"/>
      <c r="I54" s="39"/>
      <c r="J54" s="39"/>
      <c r="K54" s="255"/>
    </row>
    <row r="55" spans="1:11" ht="15" customHeight="1" x14ac:dyDescent="0.3">
      <c r="A55" s="250"/>
      <c r="B55" s="254"/>
      <c r="C55" s="405" t="s">
        <v>2396</v>
      </c>
      <c r="D55" s="406"/>
      <c r="E55" s="406"/>
      <c r="F55" s="406"/>
      <c r="G55" s="406"/>
      <c r="H55" s="406"/>
      <c r="I55" s="406"/>
      <c r="J55" s="406"/>
      <c r="K55" s="255"/>
    </row>
    <row r="56" spans="1:11" ht="15" customHeight="1" x14ac:dyDescent="0.3">
      <c r="A56" s="250"/>
      <c r="B56" s="254"/>
      <c r="C56" s="258"/>
      <c r="D56" s="405" t="s">
        <v>2397</v>
      </c>
      <c r="E56" s="406"/>
      <c r="F56" s="406"/>
      <c r="G56" s="406"/>
      <c r="H56" s="406"/>
      <c r="I56" s="406"/>
      <c r="J56" s="406"/>
      <c r="K56" s="255"/>
    </row>
    <row r="57" spans="1:11" ht="15" customHeight="1" x14ac:dyDescent="0.3">
      <c r="A57" s="250"/>
      <c r="B57" s="254"/>
      <c r="C57" s="258"/>
      <c r="D57" s="405" t="s">
        <v>2398</v>
      </c>
      <c r="E57" s="406"/>
      <c r="F57" s="406"/>
      <c r="G57" s="406"/>
      <c r="H57" s="406"/>
      <c r="I57" s="406"/>
      <c r="J57" s="406"/>
      <c r="K57" s="255"/>
    </row>
    <row r="58" spans="1:11" ht="15" customHeight="1" x14ac:dyDescent="0.3">
      <c r="A58" s="250"/>
      <c r="B58" s="254"/>
      <c r="C58" s="258"/>
      <c r="D58" s="405" t="s">
        <v>2399</v>
      </c>
      <c r="E58" s="406"/>
      <c r="F58" s="406"/>
      <c r="G58" s="406"/>
      <c r="H58" s="406"/>
      <c r="I58" s="406"/>
      <c r="J58" s="406"/>
      <c r="K58" s="255"/>
    </row>
    <row r="59" spans="1:11" ht="15" customHeight="1" x14ac:dyDescent="0.3">
      <c r="A59" s="250"/>
      <c r="B59" s="254"/>
      <c r="C59" s="258"/>
      <c r="D59" s="405" t="s">
        <v>2400</v>
      </c>
      <c r="E59" s="406"/>
      <c r="F59" s="406"/>
      <c r="G59" s="406"/>
      <c r="H59" s="406"/>
      <c r="I59" s="406"/>
      <c r="J59" s="406"/>
      <c r="K59" s="255"/>
    </row>
    <row r="60" spans="1:11" ht="15" customHeight="1" x14ac:dyDescent="0.3">
      <c r="A60" s="250"/>
      <c r="B60" s="254"/>
      <c r="C60" s="258"/>
      <c r="D60" s="405" t="s">
        <v>2401</v>
      </c>
      <c r="E60" s="405"/>
      <c r="F60" s="405"/>
      <c r="G60" s="405"/>
      <c r="H60" s="405"/>
      <c r="I60" s="405"/>
      <c r="J60" s="405"/>
      <c r="K60" s="255"/>
    </row>
    <row r="61" spans="1:11" ht="15" customHeight="1" x14ac:dyDescent="0.3">
      <c r="A61" s="250"/>
      <c r="B61" s="254"/>
      <c r="C61" s="258"/>
      <c r="D61" s="405" t="s">
        <v>2402</v>
      </c>
      <c r="E61" s="406"/>
      <c r="F61" s="406"/>
      <c r="G61" s="406"/>
      <c r="H61" s="406"/>
      <c r="I61" s="406"/>
      <c r="J61" s="406"/>
      <c r="K61" s="255"/>
    </row>
    <row r="62" spans="1:11" ht="12.75" customHeight="1" x14ac:dyDescent="0.3">
      <c r="A62" s="250"/>
      <c r="B62" s="254"/>
      <c r="C62" s="258"/>
      <c r="D62" s="258"/>
      <c r="E62" s="260"/>
      <c r="F62" s="258"/>
      <c r="G62" s="258"/>
      <c r="H62" s="258"/>
      <c r="I62" s="258"/>
      <c r="J62" s="258"/>
      <c r="K62" s="255"/>
    </row>
    <row r="63" spans="1:11" ht="15" customHeight="1" x14ac:dyDescent="0.3">
      <c r="A63" s="250"/>
      <c r="B63" s="254"/>
      <c r="C63" s="258"/>
      <c r="D63" s="405" t="s">
        <v>2403</v>
      </c>
      <c r="E63" s="406"/>
      <c r="F63" s="406"/>
      <c r="G63" s="406"/>
      <c r="H63" s="406"/>
      <c r="I63" s="406"/>
      <c r="J63" s="406"/>
      <c r="K63" s="255"/>
    </row>
    <row r="64" spans="1:11" ht="15" customHeight="1" x14ac:dyDescent="0.3">
      <c r="A64" s="250"/>
      <c r="B64" s="254"/>
      <c r="C64" s="258"/>
      <c r="D64" s="405" t="s">
        <v>2404</v>
      </c>
      <c r="E64" s="405"/>
      <c r="F64" s="405"/>
      <c r="G64" s="405"/>
      <c r="H64" s="405"/>
      <c r="I64" s="405"/>
      <c r="J64" s="405"/>
      <c r="K64" s="255"/>
    </row>
    <row r="65" spans="1:11" ht="15" customHeight="1" x14ac:dyDescent="0.3">
      <c r="A65" s="250"/>
      <c r="B65" s="254"/>
      <c r="C65" s="258"/>
      <c r="D65" s="405" t="s">
        <v>2405</v>
      </c>
      <c r="E65" s="406"/>
      <c r="F65" s="406"/>
      <c r="G65" s="406"/>
      <c r="H65" s="406"/>
      <c r="I65" s="406"/>
      <c r="J65" s="406"/>
      <c r="K65" s="255"/>
    </row>
    <row r="66" spans="1:11" ht="15" customHeight="1" x14ac:dyDescent="0.3">
      <c r="A66" s="250"/>
      <c r="B66" s="254"/>
      <c r="C66" s="258"/>
      <c r="D66" s="405" t="s">
        <v>2406</v>
      </c>
      <c r="E66" s="406"/>
      <c r="F66" s="406"/>
      <c r="G66" s="406"/>
      <c r="H66" s="406"/>
      <c r="I66" s="406"/>
      <c r="J66" s="406"/>
      <c r="K66" s="255"/>
    </row>
    <row r="67" spans="1:11" ht="15" customHeight="1" x14ac:dyDescent="0.3">
      <c r="A67" s="250"/>
      <c r="B67" s="254"/>
      <c r="C67" s="258"/>
      <c r="D67" s="405" t="s">
        <v>2407</v>
      </c>
      <c r="E67" s="406"/>
      <c r="F67" s="406"/>
      <c r="G67" s="406"/>
      <c r="H67" s="406"/>
      <c r="I67" s="406"/>
      <c r="J67" s="406"/>
      <c r="K67" s="255"/>
    </row>
    <row r="68" spans="1:11" ht="15" customHeight="1" x14ac:dyDescent="0.3">
      <c r="A68" s="250"/>
      <c r="B68" s="254"/>
      <c r="C68" s="258"/>
      <c r="D68" s="405" t="s">
        <v>2408</v>
      </c>
      <c r="E68" s="406"/>
      <c r="F68" s="406"/>
      <c r="G68" s="406"/>
      <c r="H68" s="406"/>
      <c r="I68" s="406"/>
      <c r="J68" s="406"/>
      <c r="K68" s="255"/>
    </row>
    <row r="69" spans="1:11" ht="12.75" customHeight="1" x14ac:dyDescent="0.3">
      <c r="A69" s="250"/>
      <c r="B69" s="261"/>
      <c r="C69" s="262"/>
      <c r="D69" s="262"/>
      <c r="E69" s="262"/>
      <c r="F69" s="262"/>
      <c r="G69" s="262"/>
      <c r="H69" s="262"/>
      <c r="I69" s="262"/>
      <c r="J69" s="262"/>
      <c r="K69" s="263"/>
    </row>
    <row r="70" spans="1:11" ht="18.75" customHeight="1" x14ac:dyDescent="0.3">
      <c r="A70" s="264"/>
      <c r="B70" s="265"/>
      <c r="C70" s="265"/>
      <c r="D70" s="265"/>
      <c r="E70" s="265"/>
      <c r="F70" s="265"/>
      <c r="G70" s="265"/>
      <c r="H70" s="265"/>
      <c r="I70" s="265"/>
      <c r="J70" s="265"/>
      <c r="K70" s="266"/>
    </row>
    <row r="71" spans="1:11" ht="18.75" customHeight="1" x14ac:dyDescent="0.3">
      <c r="A71" s="264"/>
      <c r="B71" s="267"/>
      <c r="C71" s="267"/>
      <c r="D71" s="267"/>
      <c r="E71" s="267"/>
      <c r="F71" s="267"/>
      <c r="G71" s="267"/>
      <c r="H71" s="267"/>
      <c r="I71" s="267"/>
      <c r="J71" s="267"/>
      <c r="K71" s="268"/>
    </row>
    <row r="72" spans="1:11" ht="7.9" customHeight="1" x14ac:dyDescent="0.3">
      <c r="A72" s="250"/>
      <c r="B72" s="269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1:11" ht="45" customHeight="1" x14ac:dyDescent="0.3">
      <c r="A73" s="250"/>
      <c r="B73" s="272"/>
      <c r="C73" s="440" t="s">
        <v>4</v>
      </c>
      <c r="D73" s="441"/>
      <c r="E73" s="441"/>
      <c r="F73" s="441"/>
      <c r="G73" s="441"/>
      <c r="H73" s="441"/>
      <c r="I73" s="441"/>
      <c r="J73" s="441"/>
      <c r="K73" s="273"/>
    </row>
    <row r="74" spans="1:11" ht="17.25" customHeight="1" x14ac:dyDescent="0.3">
      <c r="A74" s="250"/>
      <c r="B74" s="272"/>
      <c r="C74" s="274" t="s">
        <v>2409</v>
      </c>
      <c r="D74" s="275"/>
      <c r="E74" s="275"/>
      <c r="F74" s="274" t="s">
        <v>2410</v>
      </c>
      <c r="G74" s="276"/>
      <c r="H74" s="274" t="s">
        <v>149</v>
      </c>
      <c r="I74" s="274" t="s">
        <v>58</v>
      </c>
      <c r="J74" s="274" t="s">
        <v>2411</v>
      </c>
      <c r="K74" s="273"/>
    </row>
    <row r="75" spans="1:11" ht="17.25" customHeight="1" x14ac:dyDescent="0.3">
      <c r="A75" s="250"/>
      <c r="B75" s="272"/>
      <c r="C75" s="277" t="s">
        <v>2412</v>
      </c>
      <c r="D75" s="278"/>
      <c r="E75" s="278"/>
      <c r="F75" s="279" t="s">
        <v>2413</v>
      </c>
      <c r="G75" s="280"/>
      <c r="H75" s="278"/>
      <c r="I75" s="278"/>
      <c r="J75" s="277" t="s">
        <v>2414</v>
      </c>
      <c r="K75" s="273"/>
    </row>
    <row r="76" spans="1:11" ht="7.9" customHeight="1" x14ac:dyDescent="0.3">
      <c r="A76" s="250"/>
      <c r="B76" s="272"/>
      <c r="C76" s="281"/>
      <c r="D76" s="281"/>
      <c r="E76" s="281"/>
      <c r="F76" s="281"/>
      <c r="G76" s="282"/>
      <c r="H76" s="281"/>
      <c r="I76" s="281"/>
      <c r="J76" s="281"/>
      <c r="K76" s="273"/>
    </row>
    <row r="77" spans="1:11" ht="15" customHeight="1" x14ac:dyDescent="0.3">
      <c r="A77" s="250"/>
      <c r="B77" s="272"/>
      <c r="C77" s="32" t="s">
        <v>54</v>
      </c>
      <c r="D77" s="283"/>
      <c r="E77" s="283"/>
      <c r="F77" s="284" t="s">
        <v>2415</v>
      </c>
      <c r="G77" s="35"/>
      <c r="H77" s="32" t="s">
        <v>2416</v>
      </c>
      <c r="I77" s="32" t="s">
        <v>2417</v>
      </c>
      <c r="J77" s="285">
        <v>20</v>
      </c>
      <c r="K77" s="273"/>
    </row>
    <row r="78" spans="1:11" ht="15" customHeight="1" x14ac:dyDescent="0.3">
      <c r="A78" s="250"/>
      <c r="B78" s="272"/>
      <c r="C78" s="32" t="s">
        <v>2418</v>
      </c>
      <c r="D78" s="35"/>
      <c r="E78" s="35"/>
      <c r="F78" s="284" t="s">
        <v>2415</v>
      </c>
      <c r="G78" s="35"/>
      <c r="H78" s="32" t="s">
        <v>2419</v>
      </c>
      <c r="I78" s="32" t="s">
        <v>2417</v>
      </c>
      <c r="J78" s="285">
        <v>120</v>
      </c>
      <c r="K78" s="273"/>
    </row>
    <row r="79" spans="1:11" ht="15" customHeight="1" x14ac:dyDescent="0.3">
      <c r="A79" s="250"/>
      <c r="B79" s="286"/>
      <c r="C79" s="32" t="s">
        <v>2420</v>
      </c>
      <c r="D79" s="35"/>
      <c r="E79" s="35"/>
      <c r="F79" s="284" t="s">
        <v>2421</v>
      </c>
      <c r="G79" s="35"/>
      <c r="H79" s="32" t="s">
        <v>2422</v>
      </c>
      <c r="I79" s="32" t="s">
        <v>2417</v>
      </c>
      <c r="J79" s="285">
        <v>50</v>
      </c>
      <c r="K79" s="273"/>
    </row>
    <row r="80" spans="1:11" ht="15" customHeight="1" x14ac:dyDescent="0.3">
      <c r="A80" s="250"/>
      <c r="B80" s="286"/>
      <c r="C80" s="32" t="s">
        <v>2423</v>
      </c>
      <c r="D80" s="35"/>
      <c r="E80" s="35"/>
      <c r="F80" s="284" t="s">
        <v>2415</v>
      </c>
      <c r="G80" s="35"/>
      <c r="H80" s="32" t="s">
        <v>2424</v>
      </c>
      <c r="I80" s="32" t="s">
        <v>2425</v>
      </c>
      <c r="J80" s="35"/>
      <c r="K80" s="273"/>
    </row>
    <row r="81" spans="1:11" ht="15" customHeight="1" x14ac:dyDescent="0.3">
      <c r="A81" s="250"/>
      <c r="B81" s="286"/>
      <c r="C81" s="32" t="s">
        <v>2426</v>
      </c>
      <c r="D81" s="35"/>
      <c r="E81" s="35"/>
      <c r="F81" s="284" t="s">
        <v>2421</v>
      </c>
      <c r="G81" s="35"/>
      <c r="H81" s="32" t="s">
        <v>2427</v>
      </c>
      <c r="I81" s="32" t="s">
        <v>2417</v>
      </c>
      <c r="J81" s="285">
        <v>15</v>
      </c>
      <c r="K81" s="273"/>
    </row>
    <row r="82" spans="1:11" ht="15" customHeight="1" x14ac:dyDescent="0.3">
      <c r="A82" s="250"/>
      <c r="B82" s="286"/>
      <c r="C82" s="32" t="s">
        <v>2428</v>
      </c>
      <c r="D82" s="35"/>
      <c r="E82" s="35"/>
      <c r="F82" s="284" t="s">
        <v>2421</v>
      </c>
      <c r="G82" s="35"/>
      <c r="H82" s="32" t="s">
        <v>2429</v>
      </c>
      <c r="I82" s="32" t="s">
        <v>2417</v>
      </c>
      <c r="J82" s="285">
        <v>15</v>
      </c>
      <c r="K82" s="273"/>
    </row>
    <row r="83" spans="1:11" ht="15" customHeight="1" x14ac:dyDescent="0.3">
      <c r="A83" s="250"/>
      <c r="B83" s="286"/>
      <c r="C83" s="32" t="s">
        <v>2430</v>
      </c>
      <c r="D83" s="35"/>
      <c r="E83" s="35"/>
      <c r="F83" s="284" t="s">
        <v>2421</v>
      </c>
      <c r="G83" s="35"/>
      <c r="H83" s="32" t="s">
        <v>2431</v>
      </c>
      <c r="I83" s="32" t="s">
        <v>2417</v>
      </c>
      <c r="J83" s="285">
        <v>20</v>
      </c>
      <c r="K83" s="273"/>
    </row>
    <row r="84" spans="1:11" ht="15" customHeight="1" x14ac:dyDescent="0.3">
      <c r="A84" s="250"/>
      <c r="B84" s="286"/>
      <c r="C84" s="32" t="s">
        <v>2432</v>
      </c>
      <c r="D84" s="35"/>
      <c r="E84" s="35"/>
      <c r="F84" s="284" t="s">
        <v>2421</v>
      </c>
      <c r="G84" s="35"/>
      <c r="H84" s="32" t="s">
        <v>2433</v>
      </c>
      <c r="I84" s="32" t="s">
        <v>2417</v>
      </c>
      <c r="J84" s="285">
        <v>20</v>
      </c>
      <c r="K84" s="273"/>
    </row>
    <row r="85" spans="1:11" ht="15" customHeight="1" x14ac:dyDescent="0.3">
      <c r="A85" s="250"/>
      <c r="B85" s="286"/>
      <c r="C85" s="32" t="s">
        <v>2434</v>
      </c>
      <c r="D85" s="35"/>
      <c r="E85" s="35"/>
      <c r="F85" s="284" t="s">
        <v>2421</v>
      </c>
      <c r="G85" s="35"/>
      <c r="H85" s="32" t="s">
        <v>2435</v>
      </c>
      <c r="I85" s="32" t="s">
        <v>2417</v>
      </c>
      <c r="J85" s="285">
        <v>50</v>
      </c>
      <c r="K85" s="273"/>
    </row>
    <row r="86" spans="1:11" ht="15" customHeight="1" x14ac:dyDescent="0.3">
      <c r="A86" s="250"/>
      <c r="B86" s="286"/>
      <c r="C86" s="32" t="s">
        <v>2436</v>
      </c>
      <c r="D86" s="35"/>
      <c r="E86" s="35"/>
      <c r="F86" s="284" t="s">
        <v>2421</v>
      </c>
      <c r="G86" s="35"/>
      <c r="H86" s="32" t="s">
        <v>2437</v>
      </c>
      <c r="I86" s="32" t="s">
        <v>2417</v>
      </c>
      <c r="J86" s="285">
        <v>20</v>
      </c>
      <c r="K86" s="273"/>
    </row>
    <row r="87" spans="1:11" ht="15" customHeight="1" x14ac:dyDescent="0.3">
      <c r="A87" s="250"/>
      <c r="B87" s="286"/>
      <c r="C87" s="32" t="s">
        <v>2438</v>
      </c>
      <c r="D87" s="35"/>
      <c r="E87" s="35"/>
      <c r="F87" s="284" t="s">
        <v>2421</v>
      </c>
      <c r="G87" s="35"/>
      <c r="H87" s="32" t="s">
        <v>2439</v>
      </c>
      <c r="I87" s="32" t="s">
        <v>2417</v>
      </c>
      <c r="J87" s="285">
        <v>20</v>
      </c>
      <c r="K87" s="273"/>
    </row>
    <row r="88" spans="1:11" ht="15" customHeight="1" x14ac:dyDescent="0.3">
      <c r="A88" s="250"/>
      <c r="B88" s="286"/>
      <c r="C88" s="32" t="s">
        <v>2440</v>
      </c>
      <c r="D88" s="35"/>
      <c r="E88" s="35"/>
      <c r="F88" s="284" t="s">
        <v>2421</v>
      </c>
      <c r="G88" s="35"/>
      <c r="H88" s="32" t="s">
        <v>2441</v>
      </c>
      <c r="I88" s="32" t="s">
        <v>2417</v>
      </c>
      <c r="J88" s="285">
        <v>50</v>
      </c>
      <c r="K88" s="273"/>
    </row>
    <row r="89" spans="1:11" ht="15" customHeight="1" x14ac:dyDescent="0.3">
      <c r="A89" s="250"/>
      <c r="B89" s="286"/>
      <c r="C89" s="32" t="s">
        <v>2442</v>
      </c>
      <c r="D89" s="35"/>
      <c r="E89" s="35"/>
      <c r="F89" s="284" t="s">
        <v>2421</v>
      </c>
      <c r="G89" s="35"/>
      <c r="H89" s="32" t="s">
        <v>2442</v>
      </c>
      <c r="I89" s="32" t="s">
        <v>2417</v>
      </c>
      <c r="J89" s="285">
        <v>50</v>
      </c>
      <c r="K89" s="273"/>
    </row>
    <row r="90" spans="1:11" ht="15" customHeight="1" x14ac:dyDescent="0.3">
      <c r="A90" s="250"/>
      <c r="B90" s="286"/>
      <c r="C90" s="32" t="s">
        <v>154</v>
      </c>
      <c r="D90" s="35"/>
      <c r="E90" s="35"/>
      <c r="F90" s="284" t="s">
        <v>2421</v>
      </c>
      <c r="G90" s="35"/>
      <c r="H90" s="32" t="s">
        <v>2443</v>
      </c>
      <c r="I90" s="32" t="s">
        <v>2417</v>
      </c>
      <c r="J90" s="285">
        <v>255</v>
      </c>
      <c r="K90" s="273"/>
    </row>
    <row r="91" spans="1:11" ht="15" customHeight="1" x14ac:dyDescent="0.3">
      <c r="A91" s="250"/>
      <c r="B91" s="286"/>
      <c r="C91" s="32" t="s">
        <v>2444</v>
      </c>
      <c r="D91" s="35"/>
      <c r="E91" s="35"/>
      <c r="F91" s="284" t="s">
        <v>2415</v>
      </c>
      <c r="G91" s="35"/>
      <c r="H91" s="32" t="s">
        <v>2445</v>
      </c>
      <c r="I91" s="32" t="s">
        <v>2446</v>
      </c>
      <c r="J91" s="35"/>
      <c r="K91" s="273"/>
    </row>
    <row r="92" spans="1:11" ht="15" customHeight="1" x14ac:dyDescent="0.3">
      <c r="A92" s="250"/>
      <c r="B92" s="286"/>
      <c r="C92" s="32" t="s">
        <v>2447</v>
      </c>
      <c r="D92" s="35"/>
      <c r="E92" s="35"/>
      <c r="F92" s="284" t="s">
        <v>2415</v>
      </c>
      <c r="G92" s="35"/>
      <c r="H92" s="32" t="s">
        <v>2448</v>
      </c>
      <c r="I92" s="32" t="s">
        <v>2449</v>
      </c>
      <c r="J92" s="35"/>
      <c r="K92" s="273"/>
    </row>
    <row r="93" spans="1:11" ht="15" customHeight="1" x14ac:dyDescent="0.3">
      <c r="A93" s="250"/>
      <c r="B93" s="286"/>
      <c r="C93" s="32" t="s">
        <v>2450</v>
      </c>
      <c r="D93" s="35"/>
      <c r="E93" s="35"/>
      <c r="F93" s="284" t="s">
        <v>2415</v>
      </c>
      <c r="G93" s="35"/>
      <c r="H93" s="32" t="s">
        <v>2450</v>
      </c>
      <c r="I93" s="32" t="s">
        <v>2449</v>
      </c>
      <c r="J93" s="35"/>
      <c r="K93" s="273"/>
    </row>
    <row r="94" spans="1:11" ht="15" customHeight="1" x14ac:dyDescent="0.3">
      <c r="A94" s="250"/>
      <c r="B94" s="286"/>
      <c r="C94" s="32" t="s">
        <v>39</v>
      </c>
      <c r="D94" s="35"/>
      <c r="E94" s="35"/>
      <c r="F94" s="284" t="s">
        <v>2415</v>
      </c>
      <c r="G94" s="35"/>
      <c r="H94" s="32" t="s">
        <v>2451</v>
      </c>
      <c r="I94" s="32" t="s">
        <v>2449</v>
      </c>
      <c r="J94" s="35"/>
      <c r="K94" s="273"/>
    </row>
    <row r="95" spans="1:11" ht="15" customHeight="1" x14ac:dyDescent="0.3">
      <c r="A95" s="250"/>
      <c r="B95" s="286"/>
      <c r="C95" s="32" t="s">
        <v>49</v>
      </c>
      <c r="D95" s="35"/>
      <c r="E95" s="35"/>
      <c r="F95" s="284" t="s">
        <v>2415</v>
      </c>
      <c r="G95" s="35"/>
      <c r="H95" s="32" t="s">
        <v>2452</v>
      </c>
      <c r="I95" s="32" t="s">
        <v>2449</v>
      </c>
      <c r="J95" s="35"/>
      <c r="K95" s="273"/>
    </row>
    <row r="96" spans="1:11" ht="15" customHeight="1" x14ac:dyDescent="0.3">
      <c r="A96" s="250"/>
      <c r="B96" s="287"/>
      <c r="C96" s="288"/>
      <c r="D96" s="288"/>
      <c r="E96" s="288"/>
      <c r="F96" s="288"/>
      <c r="G96" s="288"/>
      <c r="H96" s="288"/>
      <c r="I96" s="288"/>
      <c r="J96" s="288"/>
      <c r="K96" s="289"/>
    </row>
    <row r="97" spans="1:11" ht="18.75" customHeight="1" x14ac:dyDescent="0.3">
      <c r="A97" s="264"/>
      <c r="B97" s="270"/>
      <c r="C97" s="290"/>
      <c r="D97" s="290"/>
      <c r="E97" s="290"/>
      <c r="F97" s="290"/>
      <c r="G97" s="290"/>
      <c r="H97" s="290"/>
      <c r="I97" s="290"/>
      <c r="J97" s="290"/>
      <c r="K97" s="291"/>
    </row>
    <row r="98" spans="1:11" ht="18.75" customHeight="1" x14ac:dyDescent="0.3">
      <c r="A98" s="264"/>
      <c r="B98" s="267"/>
      <c r="C98" s="267"/>
      <c r="D98" s="267"/>
      <c r="E98" s="267"/>
      <c r="F98" s="267"/>
      <c r="G98" s="267"/>
      <c r="H98" s="267"/>
      <c r="I98" s="267"/>
      <c r="J98" s="267"/>
      <c r="K98" s="268"/>
    </row>
    <row r="99" spans="1:11" ht="7.9" customHeight="1" x14ac:dyDescent="0.3">
      <c r="A99" s="250"/>
      <c r="B99" s="269"/>
      <c r="C99" s="270"/>
      <c r="D99" s="270"/>
      <c r="E99" s="270"/>
      <c r="F99" s="270"/>
      <c r="G99" s="270"/>
      <c r="H99" s="270"/>
      <c r="I99" s="270"/>
      <c r="J99" s="270"/>
      <c r="K99" s="271"/>
    </row>
    <row r="100" spans="1:11" ht="45" customHeight="1" x14ac:dyDescent="0.3">
      <c r="A100" s="250"/>
      <c r="B100" s="272"/>
      <c r="C100" s="440" t="s">
        <v>2453</v>
      </c>
      <c r="D100" s="441"/>
      <c r="E100" s="441"/>
      <c r="F100" s="441"/>
      <c r="G100" s="441"/>
      <c r="H100" s="441"/>
      <c r="I100" s="441"/>
      <c r="J100" s="441"/>
      <c r="K100" s="273"/>
    </row>
    <row r="101" spans="1:11" ht="17.25" customHeight="1" x14ac:dyDescent="0.3">
      <c r="A101" s="250"/>
      <c r="B101" s="272"/>
      <c r="C101" s="274" t="s">
        <v>2409</v>
      </c>
      <c r="D101" s="275"/>
      <c r="E101" s="275"/>
      <c r="F101" s="274" t="s">
        <v>2410</v>
      </c>
      <c r="G101" s="276"/>
      <c r="H101" s="274" t="s">
        <v>149</v>
      </c>
      <c r="I101" s="274" t="s">
        <v>58</v>
      </c>
      <c r="J101" s="274" t="s">
        <v>2411</v>
      </c>
      <c r="K101" s="273"/>
    </row>
    <row r="102" spans="1:11" ht="17.25" customHeight="1" x14ac:dyDescent="0.3">
      <c r="A102" s="250"/>
      <c r="B102" s="272"/>
      <c r="C102" s="277" t="s">
        <v>2412</v>
      </c>
      <c r="D102" s="278"/>
      <c r="E102" s="278"/>
      <c r="F102" s="279" t="s">
        <v>2413</v>
      </c>
      <c r="G102" s="280"/>
      <c r="H102" s="278"/>
      <c r="I102" s="278"/>
      <c r="J102" s="277" t="s">
        <v>2414</v>
      </c>
      <c r="K102" s="273"/>
    </row>
    <row r="103" spans="1:11" ht="7.9" customHeight="1" x14ac:dyDescent="0.3">
      <c r="A103" s="250"/>
      <c r="B103" s="272"/>
      <c r="C103" s="292"/>
      <c r="D103" s="292"/>
      <c r="E103" s="292"/>
      <c r="F103" s="292"/>
      <c r="G103" s="293"/>
      <c r="H103" s="292"/>
      <c r="I103" s="292"/>
      <c r="J103" s="292"/>
      <c r="K103" s="273"/>
    </row>
    <row r="104" spans="1:11" ht="15" customHeight="1" x14ac:dyDescent="0.3">
      <c r="A104" s="250"/>
      <c r="B104" s="272"/>
      <c r="C104" s="32" t="s">
        <v>54</v>
      </c>
      <c r="D104" s="283"/>
      <c r="E104" s="283"/>
      <c r="F104" s="284" t="s">
        <v>2415</v>
      </c>
      <c r="G104" s="276"/>
      <c r="H104" s="32" t="s">
        <v>2454</v>
      </c>
      <c r="I104" s="32" t="s">
        <v>2417</v>
      </c>
      <c r="J104" s="285">
        <v>20</v>
      </c>
      <c r="K104" s="273"/>
    </row>
    <row r="105" spans="1:11" ht="15" customHeight="1" x14ac:dyDescent="0.3">
      <c r="A105" s="250"/>
      <c r="B105" s="272"/>
      <c r="C105" s="32" t="s">
        <v>2418</v>
      </c>
      <c r="D105" s="35"/>
      <c r="E105" s="35"/>
      <c r="F105" s="284" t="s">
        <v>2415</v>
      </c>
      <c r="G105" s="35"/>
      <c r="H105" s="32" t="s">
        <v>2454</v>
      </c>
      <c r="I105" s="32" t="s">
        <v>2417</v>
      </c>
      <c r="J105" s="285">
        <v>120</v>
      </c>
      <c r="K105" s="273"/>
    </row>
    <row r="106" spans="1:11" ht="15" customHeight="1" x14ac:dyDescent="0.3">
      <c r="A106" s="250"/>
      <c r="B106" s="286"/>
      <c r="C106" s="32" t="s">
        <v>2420</v>
      </c>
      <c r="D106" s="35"/>
      <c r="E106" s="35"/>
      <c r="F106" s="284" t="s">
        <v>2421</v>
      </c>
      <c r="G106" s="35"/>
      <c r="H106" s="32" t="s">
        <v>2454</v>
      </c>
      <c r="I106" s="32" t="s">
        <v>2417</v>
      </c>
      <c r="J106" s="285">
        <v>50</v>
      </c>
      <c r="K106" s="273"/>
    </row>
    <row r="107" spans="1:11" ht="15" customHeight="1" x14ac:dyDescent="0.3">
      <c r="A107" s="250"/>
      <c r="B107" s="286"/>
      <c r="C107" s="32" t="s">
        <v>2423</v>
      </c>
      <c r="D107" s="35"/>
      <c r="E107" s="35"/>
      <c r="F107" s="284" t="s">
        <v>2415</v>
      </c>
      <c r="G107" s="35"/>
      <c r="H107" s="32" t="s">
        <v>2454</v>
      </c>
      <c r="I107" s="32" t="s">
        <v>2425</v>
      </c>
      <c r="J107" s="35"/>
      <c r="K107" s="273"/>
    </row>
    <row r="108" spans="1:11" ht="15" customHeight="1" x14ac:dyDescent="0.3">
      <c r="A108" s="250"/>
      <c r="B108" s="286"/>
      <c r="C108" s="32" t="s">
        <v>2434</v>
      </c>
      <c r="D108" s="35"/>
      <c r="E108" s="35"/>
      <c r="F108" s="284" t="s">
        <v>2421</v>
      </c>
      <c r="G108" s="35"/>
      <c r="H108" s="32" t="s">
        <v>2454</v>
      </c>
      <c r="I108" s="32" t="s">
        <v>2417</v>
      </c>
      <c r="J108" s="285">
        <v>50</v>
      </c>
      <c r="K108" s="273"/>
    </row>
    <row r="109" spans="1:11" ht="15" customHeight="1" x14ac:dyDescent="0.3">
      <c r="A109" s="250"/>
      <c r="B109" s="286"/>
      <c r="C109" s="32" t="s">
        <v>2442</v>
      </c>
      <c r="D109" s="35"/>
      <c r="E109" s="35"/>
      <c r="F109" s="284" t="s">
        <v>2421</v>
      </c>
      <c r="G109" s="35"/>
      <c r="H109" s="32" t="s">
        <v>2454</v>
      </c>
      <c r="I109" s="32" t="s">
        <v>2417</v>
      </c>
      <c r="J109" s="285">
        <v>50</v>
      </c>
      <c r="K109" s="273"/>
    </row>
    <row r="110" spans="1:11" ht="15" customHeight="1" x14ac:dyDescent="0.3">
      <c r="A110" s="250"/>
      <c r="B110" s="286"/>
      <c r="C110" s="32" t="s">
        <v>2440</v>
      </c>
      <c r="D110" s="35"/>
      <c r="E110" s="35"/>
      <c r="F110" s="284" t="s">
        <v>2421</v>
      </c>
      <c r="G110" s="35"/>
      <c r="H110" s="32" t="s">
        <v>2454</v>
      </c>
      <c r="I110" s="32" t="s">
        <v>2417</v>
      </c>
      <c r="J110" s="285">
        <v>50</v>
      </c>
      <c r="K110" s="273"/>
    </row>
    <row r="111" spans="1:11" ht="15" customHeight="1" x14ac:dyDescent="0.3">
      <c r="A111" s="250"/>
      <c r="B111" s="286"/>
      <c r="C111" s="32" t="s">
        <v>54</v>
      </c>
      <c r="D111" s="35"/>
      <c r="E111" s="35"/>
      <c r="F111" s="284" t="s">
        <v>2415</v>
      </c>
      <c r="G111" s="35"/>
      <c r="H111" s="32" t="s">
        <v>2455</v>
      </c>
      <c r="I111" s="32" t="s">
        <v>2417</v>
      </c>
      <c r="J111" s="285">
        <v>20</v>
      </c>
      <c r="K111" s="273"/>
    </row>
    <row r="112" spans="1:11" ht="15" customHeight="1" x14ac:dyDescent="0.3">
      <c r="A112" s="250"/>
      <c r="B112" s="286"/>
      <c r="C112" s="32" t="s">
        <v>2456</v>
      </c>
      <c r="D112" s="35"/>
      <c r="E112" s="35"/>
      <c r="F112" s="284" t="s">
        <v>2415</v>
      </c>
      <c r="G112" s="35"/>
      <c r="H112" s="32" t="s">
        <v>2457</v>
      </c>
      <c r="I112" s="32" t="s">
        <v>2417</v>
      </c>
      <c r="J112" s="285">
        <v>120</v>
      </c>
      <c r="K112" s="273"/>
    </row>
    <row r="113" spans="1:11" ht="15" customHeight="1" x14ac:dyDescent="0.3">
      <c r="A113" s="250"/>
      <c r="B113" s="286"/>
      <c r="C113" s="32" t="s">
        <v>39</v>
      </c>
      <c r="D113" s="35"/>
      <c r="E113" s="35"/>
      <c r="F113" s="284" t="s">
        <v>2415</v>
      </c>
      <c r="G113" s="35"/>
      <c r="H113" s="32" t="s">
        <v>2458</v>
      </c>
      <c r="I113" s="32" t="s">
        <v>2449</v>
      </c>
      <c r="J113" s="35"/>
      <c r="K113" s="273"/>
    </row>
    <row r="114" spans="1:11" ht="15" customHeight="1" x14ac:dyDescent="0.3">
      <c r="A114" s="250"/>
      <c r="B114" s="286"/>
      <c r="C114" s="32" t="s">
        <v>49</v>
      </c>
      <c r="D114" s="35"/>
      <c r="E114" s="35"/>
      <c r="F114" s="284" t="s">
        <v>2415</v>
      </c>
      <c r="G114" s="35"/>
      <c r="H114" s="32" t="s">
        <v>2459</v>
      </c>
      <c r="I114" s="32" t="s">
        <v>2449</v>
      </c>
      <c r="J114" s="35"/>
      <c r="K114" s="273"/>
    </row>
    <row r="115" spans="1:11" ht="15" customHeight="1" x14ac:dyDescent="0.3">
      <c r="A115" s="250"/>
      <c r="B115" s="286"/>
      <c r="C115" s="32" t="s">
        <v>58</v>
      </c>
      <c r="D115" s="35"/>
      <c r="E115" s="35"/>
      <c r="F115" s="284" t="s">
        <v>2415</v>
      </c>
      <c r="G115" s="35"/>
      <c r="H115" s="32" t="s">
        <v>2460</v>
      </c>
      <c r="I115" s="32" t="s">
        <v>2461</v>
      </c>
      <c r="J115" s="35"/>
      <c r="K115" s="273"/>
    </row>
    <row r="116" spans="1:11" ht="15" customHeight="1" x14ac:dyDescent="0.3">
      <c r="A116" s="250"/>
      <c r="B116" s="287"/>
      <c r="C116" s="294"/>
      <c r="D116" s="294"/>
      <c r="E116" s="294"/>
      <c r="F116" s="294"/>
      <c r="G116" s="294"/>
      <c r="H116" s="294"/>
      <c r="I116" s="294"/>
      <c r="J116" s="294"/>
      <c r="K116" s="289"/>
    </row>
    <row r="117" spans="1:11" ht="18.75" customHeight="1" x14ac:dyDescent="0.3">
      <c r="A117" s="264"/>
      <c r="B117" s="295"/>
      <c r="C117" s="296"/>
      <c r="D117" s="296"/>
      <c r="E117" s="296"/>
      <c r="F117" s="297"/>
      <c r="G117" s="296"/>
      <c r="H117" s="296"/>
      <c r="I117" s="296"/>
      <c r="J117" s="296"/>
      <c r="K117" s="298"/>
    </row>
    <row r="118" spans="1:11" ht="18.75" customHeight="1" x14ac:dyDescent="0.3">
      <c r="A118" s="264"/>
      <c r="B118" s="267"/>
      <c r="C118" s="267"/>
      <c r="D118" s="267"/>
      <c r="E118" s="267"/>
      <c r="F118" s="267"/>
      <c r="G118" s="267"/>
      <c r="H118" s="267"/>
      <c r="I118" s="267"/>
      <c r="J118" s="267"/>
      <c r="K118" s="268"/>
    </row>
    <row r="119" spans="1:11" ht="7.9" customHeight="1" x14ac:dyDescent="0.3">
      <c r="A119" s="250"/>
      <c r="B119" s="299"/>
      <c r="C119" s="295"/>
      <c r="D119" s="295"/>
      <c r="E119" s="295"/>
      <c r="F119" s="295"/>
      <c r="G119" s="295"/>
      <c r="H119" s="295"/>
      <c r="I119" s="295"/>
      <c r="J119" s="295"/>
      <c r="K119" s="300"/>
    </row>
    <row r="120" spans="1:11" ht="45" customHeight="1" x14ac:dyDescent="0.3">
      <c r="A120" s="250"/>
      <c r="B120" s="301"/>
      <c r="C120" s="435" t="s">
        <v>2462</v>
      </c>
      <c r="D120" s="436"/>
      <c r="E120" s="436"/>
      <c r="F120" s="436"/>
      <c r="G120" s="436"/>
      <c r="H120" s="436"/>
      <c r="I120" s="436"/>
      <c r="J120" s="436"/>
      <c r="K120" s="302"/>
    </row>
    <row r="121" spans="1:11" ht="17.25" customHeight="1" x14ac:dyDescent="0.3">
      <c r="A121" s="250"/>
      <c r="B121" s="303"/>
      <c r="C121" s="274" t="s">
        <v>2409</v>
      </c>
      <c r="D121" s="275"/>
      <c r="E121" s="275"/>
      <c r="F121" s="274" t="s">
        <v>2410</v>
      </c>
      <c r="G121" s="276"/>
      <c r="H121" s="274" t="s">
        <v>149</v>
      </c>
      <c r="I121" s="274" t="s">
        <v>58</v>
      </c>
      <c r="J121" s="274" t="s">
        <v>2411</v>
      </c>
      <c r="K121" s="304"/>
    </row>
    <row r="122" spans="1:11" ht="17.25" customHeight="1" x14ac:dyDescent="0.3">
      <c r="A122" s="250"/>
      <c r="B122" s="303"/>
      <c r="C122" s="277" t="s">
        <v>2412</v>
      </c>
      <c r="D122" s="278"/>
      <c r="E122" s="278"/>
      <c r="F122" s="279" t="s">
        <v>2413</v>
      </c>
      <c r="G122" s="280"/>
      <c r="H122" s="278"/>
      <c r="I122" s="278"/>
      <c r="J122" s="277" t="s">
        <v>2414</v>
      </c>
      <c r="K122" s="304"/>
    </row>
    <row r="123" spans="1:11" ht="7.9" customHeight="1" x14ac:dyDescent="0.3">
      <c r="A123" s="250"/>
      <c r="B123" s="305"/>
      <c r="C123" s="281"/>
      <c r="D123" s="281"/>
      <c r="E123" s="281"/>
      <c r="F123" s="281"/>
      <c r="G123" s="282"/>
      <c r="H123" s="281"/>
      <c r="I123" s="281"/>
      <c r="J123" s="281"/>
      <c r="K123" s="306"/>
    </row>
    <row r="124" spans="1:11" ht="15" customHeight="1" x14ac:dyDescent="0.3">
      <c r="A124" s="250"/>
      <c r="B124" s="305"/>
      <c r="C124" s="32" t="s">
        <v>2418</v>
      </c>
      <c r="D124" s="283"/>
      <c r="E124" s="283"/>
      <c r="F124" s="284" t="s">
        <v>2415</v>
      </c>
      <c r="G124" s="35"/>
      <c r="H124" s="32" t="s">
        <v>2454</v>
      </c>
      <c r="I124" s="32" t="s">
        <v>2417</v>
      </c>
      <c r="J124" s="285">
        <v>120</v>
      </c>
      <c r="K124" s="307"/>
    </row>
    <row r="125" spans="1:11" ht="15" customHeight="1" x14ac:dyDescent="0.3">
      <c r="A125" s="250"/>
      <c r="B125" s="305"/>
      <c r="C125" s="32" t="s">
        <v>2463</v>
      </c>
      <c r="D125" s="35"/>
      <c r="E125" s="35"/>
      <c r="F125" s="284" t="s">
        <v>2415</v>
      </c>
      <c r="G125" s="35"/>
      <c r="H125" s="32" t="s">
        <v>2464</v>
      </c>
      <c r="I125" s="32" t="s">
        <v>2417</v>
      </c>
      <c r="J125" s="32" t="s">
        <v>2465</v>
      </c>
      <c r="K125" s="307"/>
    </row>
    <row r="126" spans="1:11" ht="15" customHeight="1" x14ac:dyDescent="0.3">
      <c r="A126" s="250"/>
      <c r="B126" s="305"/>
      <c r="C126" s="32" t="s">
        <v>90</v>
      </c>
      <c r="D126" s="35"/>
      <c r="E126" s="35"/>
      <c r="F126" s="284" t="s">
        <v>2415</v>
      </c>
      <c r="G126" s="35"/>
      <c r="H126" s="32" t="s">
        <v>2466</v>
      </c>
      <c r="I126" s="32" t="s">
        <v>2417</v>
      </c>
      <c r="J126" s="32" t="s">
        <v>2465</v>
      </c>
      <c r="K126" s="307"/>
    </row>
    <row r="127" spans="1:11" ht="15" customHeight="1" x14ac:dyDescent="0.3">
      <c r="A127" s="250"/>
      <c r="B127" s="305"/>
      <c r="C127" s="32" t="s">
        <v>2426</v>
      </c>
      <c r="D127" s="35"/>
      <c r="E127" s="35"/>
      <c r="F127" s="284" t="s">
        <v>2421</v>
      </c>
      <c r="G127" s="35"/>
      <c r="H127" s="32" t="s">
        <v>2427</v>
      </c>
      <c r="I127" s="32" t="s">
        <v>2417</v>
      </c>
      <c r="J127" s="285">
        <v>15</v>
      </c>
      <c r="K127" s="307"/>
    </row>
    <row r="128" spans="1:11" ht="15" customHeight="1" x14ac:dyDescent="0.3">
      <c r="A128" s="250"/>
      <c r="B128" s="305"/>
      <c r="C128" s="32" t="s">
        <v>2428</v>
      </c>
      <c r="D128" s="35"/>
      <c r="E128" s="35"/>
      <c r="F128" s="284" t="s">
        <v>2421</v>
      </c>
      <c r="G128" s="35"/>
      <c r="H128" s="32" t="s">
        <v>2429</v>
      </c>
      <c r="I128" s="32" t="s">
        <v>2417</v>
      </c>
      <c r="J128" s="285">
        <v>15</v>
      </c>
      <c r="K128" s="307"/>
    </row>
    <row r="129" spans="1:11" ht="15" customHeight="1" x14ac:dyDescent="0.3">
      <c r="A129" s="250"/>
      <c r="B129" s="305"/>
      <c r="C129" s="32" t="s">
        <v>2430</v>
      </c>
      <c r="D129" s="35"/>
      <c r="E129" s="35"/>
      <c r="F129" s="284" t="s">
        <v>2421</v>
      </c>
      <c r="G129" s="35"/>
      <c r="H129" s="32" t="s">
        <v>2431</v>
      </c>
      <c r="I129" s="32" t="s">
        <v>2417</v>
      </c>
      <c r="J129" s="285">
        <v>20</v>
      </c>
      <c r="K129" s="307"/>
    </row>
    <row r="130" spans="1:11" ht="15" customHeight="1" x14ac:dyDescent="0.3">
      <c r="A130" s="250"/>
      <c r="B130" s="305"/>
      <c r="C130" s="32" t="s">
        <v>2432</v>
      </c>
      <c r="D130" s="35"/>
      <c r="E130" s="35"/>
      <c r="F130" s="284" t="s">
        <v>2421</v>
      </c>
      <c r="G130" s="35"/>
      <c r="H130" s="32" t="s">
        <v>2433</v>
      </c>
      <c r="I130" s="32" t="s">
        <v>2417</v>
      </c>
      <c r="J130" s="285">
        <v>20</v>
      </c>
      <c r="K130" s="307"/>
    </row>
    <row r="131" spans="1:11" ht="15" customHeight="1" x14ac:dyDescent="0.3">
      <c r="A131" s="250"/>
      <c r="B131" s="305"/>
      <c r="C131" s="32" t="s">
        <v>2420</v>
      </c>
      <c r="D131" s="35"/>
      <c r="E131" s="35"/>
      <c r="F131" s="284" t="s">
        <v>2421</v>
      </c>
      <c r="G131" s="35"/>
      <c r="H131" s="32" t="s">
        <v>2454</v>
      </c>
      <c r="I131" s="32" t="s">
        <v>2417</v>
      </c>
      <c r="J131" s="285">
        <v>50</v>
      </c>
      <c r="K131" s="307"/>
    </row>
    <row r="132" spans="1:11" ht="15" customHeight="1" x14ac:dyDescent="0.3">
      <c r="A132" s="250"/>
      <c r="B132" s="305"/>
      <c r="C132" s="32" t="s">
        <v>2434</v>
      </c>
      <c r="D132" s="35"/>
      <c r="E132" s="35"/>
      <c r="F132" s="284" t="s">
        <v>2421</v>
      </c>
      <c r="G132" s="35"/>
      <c r="H132" s="32" t="s">
        <v>2454</v>
      </c>
      <c r="I132" s="32" t="s">
        <v>2417</v>
      </c>
      <c r="J132" s="285">
        <v>50</v>
      </c>
      <c r="K132" s="307"/>
    </row>
    <row r="133" spans="1:11" ht="15" customHeight="1" x14ac:dyDescent="0.3">
      <c r="A133" s="250"/>
      <c r="B133" s="305"/>
      <c r="C133" s="32" t="s">
        <v>2440</v>
      </c>
      <c r="D133" s="35"/>
      <c r="E133" s="35"/>
      <c r="F133" s="284" t="s">
        <v>2421</v>
      </c>
      <c r="G133" s="35"/>
      <c r="H133" s="32" t="s">
        <v>2454</v>
      </c>
      <c r="I133" s="32" t="s">
        <v>2417</v>
      </c>
      <c r="J133" s="285">
        <v>50</v>
      </c>
      <c r="K133" s="307"/>
    </row>
    <row r="134" spans="1:11" ht="15" customHeight="1" x14ac:dyDescent="0.3">
      <c r="A134" s="250"/>
      <c r="B134" s="305"/>
      <c r="C134" s="32" t="s">
        <v>2442</v>
      </c>
      <c r="D134" s="35"/>
      <c r="E134" s="35"/>
      <c r="F134" s="284" t="s">
        <v>2421</v>
      </c>
      <c r="G134" s="35"/>
      <c r="H134" s="32" t="s">
        <v>2454</v>
      </c>
      <c r="I134" s="32" t="s">
        <v>2417</v>
      </c>
      <c r="J134" s="285">
        <v>50</v>
      </c>
      <c r="K134" s="307"/>
    </row>
    <row r="135" spans="1:11" ht="15" customHeight="1" x14ac:dyDescent="0.3">
      <c r="A135" s="250"/>
      <c r="B135" s="305"/>
      <c r="C135" s="32" t="s">
        <v>154</v>
      </c>
      <c r="D135" s="35"/>
      <c r="E135" s="35"/>
      <c r="F135" s="284" t="s">
        <v>2421</v>
      </c>
      <c r="G135" s="35"/>
      <c r="H135" s="32" t="s">
        <v>2467</v>
      </c>
      <c r="I135" s="32" t="s">
        <v>2417</v>
      </c>
      <c r="J135" s="285">
        <v>255</v>
      </c>
      <c r="K135" s="307"/>
    </row>
    <row r="136" spans="1:11" ht="15" customHeight="1" x14ac:dyDescent="0.3">
      <c r="A136" s="250"/>
      <c r="B136" s="305"/>
      <c r="C136" s="32" t="s">
        <v>2444</v>
      </c>
      <c r="D136" s="35"/>
      <c r="E136" s="35"/>
      <c r="F136" s="284" t="s">
        <v>2415</v>
      </c>
      <c r="G136" s="35"/>
      <c r="H136" s="32" t="s">
        <v>2468</v>
      </c>
      <c r="I136" s="32" t="s">
        <v>2446</v>
      </c>
      <c r="J136" s="35"/>
      <c r="K136" s="307"/>
    </row>
    <row r="137" spans="1:11" ht="15" customHeight="1" x14ac:dyDescent="0.3">
      <c r="A137" s="250"/>
      <c r="B137" s="305"/>
      <c r="C137" s="32" t="s">
        <v>2447</v>
      </c>
      <c r="D137" s="35"/>
      <c r="E137" s="35"/>
      <c r="F137" s="284" t="s">
        <v>2415</v>
      </c>
      <c r="G137" s="35"/>
      <c r="H137" s="32" t="s">
        <v>2469</v>
      </c>
      <c r="I137" s="32" t="s">
        <v>2449</v>
      </c>
      <c r="J137" s="35"/>
      <c r="K137" s="307"/>
    </row>
    <row r="138" spans="1:11" ht="15" customHeight="1" x14ac:dyDescent="0.3">
      <c r="A138" s="250"/>
      <c r="B138" s="305"/>
      <c r="C138" s="32" t="s">
        <v>2450</v>
      </c>
      <c r="D138" s="35"/>
      <c r="E138" s="35"/>
      <c r="F138" s="284" t="s">
        <v>2415</v>
      </c>
      <c r="G138" s="35"/>
      <c r="H138" s="32" t="s">
        <v>2450</v>
      </c>
      <c r="I138" s="32" t="s">
        <v>2449</v>
      </c>
      <c r="J138" s="35"/>
      <c r="K138" s="307"/>
    </row>
    <row r="139" spans="1:11" ht="15" customHeight="1" x14ac:dyDescent="0.3">
      <c r="A139" s="250"/>
      <c r="B139" s="305"/>
      <c r="C139" s="32" t="s">
        <v>39</v>
      </c>
      <c r="D139" s="35"/>
      <c r="E139" s="35"/>
      <c r="F139" s="284" t="s">
        <v>2415</v>
      </c>
      <c r="G139" s="35"/>
      <c r="H139" s="32" t="s">
        <v>2470</v>
      </c>
      <c r="I139" s="32" t="s">
        <v>2449</v>
      </c>
      <c r="J139" s="35"/>
      <c r="K139" s="307"/>
    </row>
    <row r="140" spans="1:11" ht="15" customHeight="1" x14ac:dyDescent="0.3">
      <c r="A140" s="250"/>
      <c r="B140" s="305"/>
      <c r="C140" s="32" t="s">
        <v>2471</v>
      </c>
      <c r="D140" s="35"/>
      <c r="E140" s="35"/>
      <c r="F140" s="284" t="s">
        <v>2415</v>
      </c>
      <c r="G140" s="35"/>
      <c r="H140" s="32" t="s">
        <v>2472</v>
      </c>
      <c r="I140" s="32" t="s">
        <v>2449</v>
      </c>
      <c r="J140" s="35"/>
      <c r="K140" s="307"/>
    </row>
    <row r="141" spans="1:11" ht="15" customHeight="1" x14ac:dyDescent="0.3">
      <c r="A141" s="250"/>
      <c r="B141" s="308"/>
      <c r="C141" s="309"/>
      <c r="D141" s="309"/>
      <c r="E141" s="309"/>
      <c r="F141" s="309"/>
      <c r="G141" s="309"/>
      <c r="H141" s="309"/>
      <c r="I141" s="309"/>
      <c r="J141" s="309"/>
      <c r="K141" s="310"/>
    </row>
    <row r="142" spans="1:11" ht="18.75" customHeight="1" x14ac:dyDescent="0.3">
      <c r="A142" s="264"/>
      <c r="B142" s="296"/>
      <c r="C142" s="296"/>
      <c r="D142" s="296"/>
      <c r="E142" s="296"/>
      <c r="F142" s="297"/>
      <c r="G142" s="296"/>
      <c r="H142" s="296"/>
      <c r="I142" s="296"/>
      <c r="J142" s="296"/>
      <c r="K142" s="311"/>
    </row>
    <row r="143" spans="1:11" ht="18.75" customHeight="1" x14ac:dyDescent="0.3">
      <c r="A143" s="264"/>
      <c r="B143" s="267"/>
      <c r="C143" s="267"/>
      <c r="D143" s="267"/>
      <c r="E143" s="267"/>
      <c r="F143" s="267"/>
      <c r="G143" s="267"/>
      <c r="H143" s="267"/>
      <c r="I143" s="267"/>
      <c r="J143" s="267"/>
      <c r="K143" s="268"/>
    </row>
    <row r="144" spans="1:11" ht="7.9" customHeight="1" x14ac:dyDescent="0.3">
      <c r="A144" s="250"/>
      <c r="B144" s="269"/>
      <c r="C144" s="270"/>
      <c r="D144" s="270"/>
      <c r="E144" s="270"/>
      <c r="F144" s="270"/>
      <c r="G144" s="270"/>
      <c r="H144" s="270"/>
      <c r="I144" s="270"/>
      <c r="J144" s="270"/>
      <c r="K144" s="271"/>
    </row>
    <row r="145" spans="1:11" ht="45" customHeight="1" x14ac:dyDescent="0.3">
      <c r="A145" s="250"/>
      <c r="B145" s="272"/>
      <c r="C145" s="440" t="s">
        <v>2473</v>
      </c>
      <c r="D145" s="441"/>
      <c r="E145" s="441"/>
      <c r="F145" s="441"/>
      <c r="G145" s="441"/>
      <c r="H145" s="441"/>
      <c r="I145" s="441"/>
      <c r="J145" s="441"/>
      <c r="K145" s="273"/>
    </row>
    <row r="146" spans="1:11" ht="17.25" customHeight="1" x14ac:dyDescent="0.3">
      <c r="A146" s="250"/>
      <c r="B146" s="272"/>
      <c r="C146" s="274" t="s">
        <v>2409</v>
      </c>
      <c r="D146" s="275"/>
      <c r="E146" s="275"/>
      <c r="F146" s="274" t="s">
        <v>2410</v>
      </c>
      <c r="G146" s="276"/>
      <c r="H146" s="274" t="s">
        <v>149</v>
      </c>
      <c r="I146" s="274" t="s">
        <v>58</v>
      </c>
      <c r="J146" s="274" t="s">
        <v>2411</v>
      </c>
      <c r="K146" s="273"/>
    </row>
    <row r="147" spans="1:11" ht="17.25" customHeight="1" x14ac:dyDescent="0.3">
      <c r="A147" s="250"/>
      <c r="B147" s="272"/>
      <c r="C147" s="277" t="s">
        <v>2412</v>
      </c>
      <c r="D147" s="278"/>
      <c r="E147" s="278"/>
      <c r="F147" s="279" t="s">
        <v>2413</v>
      </c>
      <c r="G147" s="280"/>
      <c r="H147" s="278"/>
      <c r="I147" s="278"/>
      <c r="J147" s="277" t="s">
        <v>2414</v>
      </c>
      <c r="K147" s="273"/>
    </row>
    <row r="148" spans="1:11" ht="7.9" customHeight="1" x14ac:dyDescent="0.3">
      <c r="A148" s="250"/>
      <c r="B148" s="286"/>
      <c r="C148" s="281"/>
      <c r="D148" s="281"/>
      <c r="E148" s="281"/>
      <c r="F148" s="281"/>
      <c r="G148" s="282"/>
      <c r="H148" s="281"/>
      <c r="I148" s="281"/>
      <c r="J148" s="281"/>
      <c r="K148" s="307"/>
    </row>
    <row r="149" spans="1:11" ht="15" customHeight="1" x14ac:dyDescent="0.3">
      <c r="A149" s="250"/>
      <c r="B149" s="286"/>
      <c r="C149" s="312" t="s">
        <v>2418</v>
      </c>
      <c r="D149" s="35"/>
      <c r="E149" s="35"/>
      <c r="F149" s="313" t="s">
        <v>2415</v>
      </c>
      <c r="G149" s="35"/>
      <c r="H149" s="312" t="s">
        <v>2454</v>
      </c>
      <c r="I149" s="312" t="s">
        <v>2417</v>
      </c>
      <c r="J149" s="314">
        <v>120</v>
      </c>
      <c r="K149" s="307"/>
    </row>
    <row r="150" spans="1:11" ht="15" customHeight="1" x14ac:dyDescent="0.3">
      <c r="A150" s="250"/>
      <c r="B150" s="286"/>
      <c r="C150" s="312" t="s">
        <v>2463</v>
      </c>
      <c r="D150" s="35"/>
      <c r="E150" s="35"/>
      <c r="F150" s="313" t="s">
        <v>2415</v>
      </c>
      <c r="G150" s="35"/>
      <c r="H150" s="312" t="s">
        <v>2474</v>
      </c>
      <c r="I150" s="312" t="s">
        <v>2417</v>
      </c>
      <c r="J150" s="312" t="s">
        <v>2465</v>
      </c>
      <c r="K150" s="307"/>
    </row>
    <row r="151" spans="1:11" ht="15" customHeight="1" x14ac:dyDescent="0.3">
      <c r="A151" s="250"/>
      <c r="B151" s="286"/>
      <c r="C151" s="312" t="s">
        <v>90</v>
      </c>
      <c r="D151" s="35"/>
      <c r="E151" s="35"/>
      <c r="F151" s="313" t="s">
        <v>2415</v>
      </c>
      <c r="G151" s="35"/>
      <c r="H151" s="312" t="s">
        <v>2475</v>
      </c>
      <c r="I151" s="312" t="s">
        <v>2417</v>
      </c>
      <c r="J151" s="312" t="s">
        <v>2465</v>
      </c>
      <c r="K151" s="307"/>
    </row>
    <row r="152" spans="1:11" ht="15" customHeight="1" x14ac:dyDescent="0.3">
      <c r="A152" s="250"/>
      <c r="B152" s="286"/>
      <c r="C152" s="312" t="s">
        <v>2420</v>
      </c>
      <c r="D152" s="35"/>
      <c r="E152" s="35"/>
      <c r="F152" s="313" t="s">
        <v>2421</v>
      </c>
      <c r="G152" s="35"/>
      <c r="H152" s="312" t="s">
        <v>2454</v>
      </c>
      <c r="I152" s="312" t="s">
        <v>2417</v>
      </c>
      <c r="J152" s="314">
        <v>50</v>
      </c>
      <c r="K152" s="307"/>
    </row>
    <row r="153" spans="1:11" ht="15" customHeight="1" x14ac:dyDescent="0.3">
      <c r="A153" s="250"/>
      <c r="B153" s="286"/>
      <c r="C153" s="312" t="s">
        <v>2423</v>
      </c>
      <c r="D153" s="35"/>
      <c r="E153" s="35"/>
      <c r="F153" s="313" t="s">
        <v>2415</v>
      </c>
      <c r="G153" s="35"/>
      <c r="H153" s="312" t="s">
        <v>2454</v>
      </c>
      <c r="I153" s="312" t="s">
        <v>2425</v>
      </c>
      <c r="J153" s="315"/>
      <c r="K153" s="307"/>
    </row>
    <row r="154" spans="1:11" ht="15" customHeight="1" x14ac:dyDescent="0.3">
      <c r="A154" s="250"/>
      <c r="B154" s="286"/>
      <c r="C154" s="312" t="s">
        <v>2434</v>
      </c>
      <c r="D154" s="35"/>
      <c r="E154" s="35"/>
      <c r="F154" s="313" t="s">
        <v>2421</v>
      </c>
      <c r="G154" s="35"/>
      <c r="H154" s="312" t="s">
        <v>2454</v>
      </c>
      <c r="I154" s="312" t="s">
        <v>2417</v>
      </c>
      <c r="J154" s="314">
        <v>50</v>
      </c>
      <c r="K154" s="307"/>
    </row>
    <row r="155" spans="1:11" ht="15" customHeight="1" x14ac:dyDescent="0.3">
      <c r="A155" s="250"/>
      <c r="B155" s="286"/>
      <c r="C155" s="312" t="s">
        <v>2442</v>
      </c>
      <c r="D155" s="35"/>
      <c r="E155" s="35"/>
      <c r="F155" s="313" t="s">
        <v>2421</v>
      </c>
      <c r="G155" s="35"/>
      <c r="H155" s="312" t="s">
        <v>2454</v>
      </c>
      <c r="I155" s="312" t="s">
        <v>2417</v>
      </c>
      <c r="J155" s="314">
        <v>50</v>
      </c>
      <c r="K155" s="307"/>
    </row>
    <row r="156" spans="1:11" ht="15" customHeight="1" x14ac:dyDescent="0.3">
      <c r="A156" s="250"/>
      <c r="B156" s="286"/>
      <c r="C156" s="312" t="s">
        <v>2440</v>
      </c>
      <c r="D156" s="35"/>
      <c r="E156" s="35"/>
      <c r="F156" s="313" t="s">
        <v>2421</v>
      </c>
      <c r="G156" s="35"/>
      <c r="H156" s="312" t="s">
        <v>2454</v>
      </c>
      <c r="I156" s="312" t="s">
        <v>2417</v>
      </c>
      <c r="J156" s="314">
        <v>50</v>
      </c>
      <c r="K156" s="307"/>
    </row>
    <row r="157" spans="1:11" ht="15" customHeight="1" x14ac:dyDescent="0.3">
      <c r="A157" s="250"/>
      <c r="B157" s="286"/>
      <c r="C157" s="312" t="s">
        <v>136</v>
      </c>
      <c r="D157" s="35"/>
      <c r="E157" s="35"/>
      <c r="F157" s="313" t="s">
        <v>2415</v>
      </c>
      <c r="G157" s="35"/>
      <c r="H157" s="312" t="s">
        <v>2476</v>
      </c>
      <c r="I157" s="312" t="s">
        <v>2417</v>
      </c>
      <c r="J157" s="312" t="s">
        <v>2477</v>
      </c>
      <c r="K157" s="307"/>
    </row>
    <row r="158" spans="1:11" ht="15" customHeight="1" x14ac:dyDescent="0.3">
      <c r="A158" s="250"/>
      <c r="B158" s="286"/>
      <c r="C158" s="312" t="s">
        <v>2478</v>
      </c>
      <c r="D158" s="35"/>
      <c r="E158" s="35"/>
      <c r="F158" s="313" t="s">
        <v>2415</v>
      </c>
      <c r="G158" s="35"/>
      <c r="H158" s="312" t="s">
        <v>2479</v>
      </c>
      <c r="I158" s="312" t="s">
        <v>2449</v>
      </c>
      <c r="J158" s="315"/>
      <c r="K158" s="307"/>
    </row>
    <row r="159" spans="1:11" ht="15" customHeight="1" x14ac:dyDescent="0.3">
      <c r="A159" s="250"/>
      <c r="B159" s="316"/>
      <c r="C159" s="294"/>
      <c r="D159" s="294"/>
      <c r="E159" s="294"/>
      <c r="F159" s="294"/>
      <c r="G159" s="294"/>
      <c r="H159" s="294"/>
      <c r="I159" s="294"/>
      <c r="J159" s="294"/>
      <c r="K159" s="317"/>
    </row>
    <row r="160" spans="1:11" ht="18.75" customHeight="1" x14ac:dyDescent="0.3">
      <c r="A160" s="264"/>
      <c r="B160" s="296"/>
      <c r="C160" s="282"/>
      <c r="D160" s="282"/>
      <c r="E160" s="282"/>
      <c r="F160" s="318"/>
      <c r="G160" s="282"/>
      <c r="H160" s="282"/>
      <c r="I160" s="282"/>
      <c r="J160" s="282"/>
      <c r="K160" s="311"/>
    </row>
    <row r="161" spans="1:11" ht="18.75" customHeight="1" x14ac:dyDescent="0.3">
      <c r="A161" s="264"/>
      <c r="B161" s="267"/>
      <c r="C161" s="267"/>
      <c r="D161" s="267"/>
      <c r="E161" s="267"/>
      <c r="F161" s="267"/>
      <c r="G161" s="267"/>
      <c r="H161" s="267"/>
      <c r="I161" s="267"/>
      <c r="J161" s="267"/>
      <c r="K161" s="268"/>
    </row>
    <row r="162" spans="1:11" ht="7.9" customHeight="1" x14ac:dyDescent="0.3">
      <c r="A162" s="250"/>
      <c r="B162" s="251"/>
      <c r="C162" s="252"/>
      <c r="D162" s="252"/>
      <c r="E162" s="252"/>
      <c r="F162" s="252"/>
      <c r="G162" s="252"/>
      <c r="H162" s="252"/>
      <c r="I162" s="252"/>
      <c r="J162" s="252"/>
      <c r="K162" s="253"/>
    </row>
    <row r="163" spans="1:11" ht="45" customHeight="1" x14ac:dyDescent="0.3">
      <c r="A163" s="250"/>
      <c r="B163" s="319"/>
      <c r="C163" s="435" t="s">
        <v>2480</v>
      </c>
      <c r="D163" s="436"/>
      <c r="E163" s="436"/>
      <c r="F163" s="436"/>
      <c r="G163" s="436"/>
      <c r="H163" s="436"/>
      <c r="I163" s="436"/>
      <c r="J163" s="436"/>
      <c r="K163" s="320"/>
    </row>
    <row r="164" spans="1:11" ht="17.25" customHeight="1" x14ac:dyDescent="0.3">
      <c r="A164" s="250"/>
      <c r="B164" s="319"/>
      <c r="C164" s="274" t="s">
        <v>2409</v>
      </c>
      <c r="D164" s="275"/>
      <c r="E164" s="275"/>
      <c r="F164" s="274" t="s">
        <v>2410</v>
      </c>
      <c r="G164" s="321"/>
      <c r="H164" s="322" t="s">
        <v>149</v>
      </c>
      <c r="I164" s="322" t="s">
        <v>58</v>
      </c>
      <c r="J164" s="274" t="s">
        <v>2411</v>
      </c>
      <c r="K164" s="320"/>
    </row>
    <row r="165" spans="1:11" ht="17.25" customHeight="1" x14ac:dyDescent="0.3">
      <c r="A165" s="250"/>
      <c r="B165" s="254"/>
      <c r="C165" s="277" t="s">
        <v>2412</v>
      </c>
      <c r="D165" s="278"/>
      <c r="E165" s="278"/>
      <c r="F165" s="279" t="s">
        <v>2413</v>
      </c>
      <c r="G165" s="323"/>
      <c r="H165" s="324"/>
      <c r="I165" s="324"/>
      <c r="J165" s="277" t="s">
        <v>2414</v>
      </c>
      <c r="K165" s="255"/>
    </row>
    <row r="166" spans="1:11" ht="7.9" customHeight="1" x14ac:dyDescent="0.3">
      <c r="A166" s="250"/>
      <c r="B166" s="286"/>
      <c r="C166" s="281"/>
      <c r="D166" s="281"/>
      <c r="E166" s="281"/>
      <c r="F166" s="281"/>
      <c r="G166" s="282"/>
      <c r="H166" s="281"/>
      <c r="I166" s="281"/>
      <c r="J166" s="281"/>
      <c r="K166" s="307"/>
    </row>
    <row r="167" spans="1:11" ht="15" customHeight="1" x14ac:dyDescent="0.3">
      <c r="A167" s="250"/>
      <c r="B167" s="286"/>
      <c r="C167" s="32" t="s">
        <v>2418</v>
      </c>
      <c r="D167" s="35"/>
      <c r="E167" s="35"/>
      <c r="F167" s="284" t="s">
        <v>2415</v>
      </c>
      <c r="G167" s="35"/>
      <c r="H167" s="32" t="s">
        <v>2454</v>
      </c>
      <c r="I167" s="32" t="s">
        <v>2417</v>
      </c>
      <c r="J167" s="285">
        <v>120</v>
      </c>
      <c r="K167" s="307"/>
    </row>
    <row r="168" spans="1:11" ht="15" customHeight="1" x14ac:dyDescent="0.3">
      <c r="A168" s="250"/>
      <c r="B168" s="286"/>
      <c r="C168" s="32" t="s">
        <v>2463</v>
      </c>
      <c r="D168" s="35"/>
      <c r="E168" s="35"/>
      <c r="F168" s="284" t="s">
        <v>2415</v>
      </c>
      <c r="G168" s="35"/>
      <c r="H168" s="32" t="s">
        <v>2464</v>
      </c>
      <c r="I168" s="32" t="s">
        <v>2417</v>
      </c>
      <c r="J168" s="32" t="s">
        <v>2465</v>
      </c>
      <c r="K168" s="307"/>
    </row>
    <row r="169" spans="1:11" ht="15" customHeight="1" x14ac:dyDescent="0.3">
      <c r="A169" s="250"/>
      <c r="B169" s="286"/>
      <c r="C169" s="32" t="s">
        <v>90</v>
      </c>
      <c r="D169" s="35"/>
      <c r="E169" s="35"/>
      <c r="F169" s="284" t="s">
        <v>2415</v>
      </c>
      <c r="G169" s="35"/>
      <c r="H169" s="32" t="s">
        <v>2481</v>
      </c>
      <c r="I169" s="32" t="s">
        <v>2417</v>
      </c>
      <c r="J169" s="32" t="s">
        <v>2465</v>
      </c>
      <c r="K169" s="307"/>
    </row>
    <row r="170" spans="1:11" ht="15" customHeight="1" x14ac:dyDescent="0.3">
      <c r="A170" s="250"/>
      <c r="B170" s="286"/>
      <c r="C170" s="32" t="s">
        <v>2420</v>
      </c>
      <c r="D170" s="35"/>
      <c r="E170" s="35"/>
      <c r="F170" s="284" t="s">
        <v>2421</v>
      </c>
      <c r="G170" s="35"/>
      <c r="H170" s="32" t="s">
        <v>2481</v>
      </c>
      <c r="I170" s="32" t="s">
        <v>2417</v>
      </c>
      <c r="J170" s="285">
        <v>50</v>
      </c>
      <c r="K170" s="307"/>
    </row>
    <row r="171" spans="1:11" ht="15" customHeight="1" x14ac:dyDescent="0.3">
      <c r="A171" s="250"/>
      <c r="B171" s="286"/>
      <c r="C171" s="32" t="s">
        <v>2423</v>
      </c>
      <c r="D171" s="35"/>
      <c r="E171" s="35"/>
      <c r="F171" s="284" t="s">
        <v>2415</v>
      </c>
      <c r="G171" s="35"/>
      <c r="H171" s="32" t="s">
        <v>2481</v>
      </c>
      <c r="I171" s="32" t="s">
        <v>2425</v>
      </c>
      <c r="J171" s="35"/>
      <c r="K171" s="307"/>
    </row>
    <row r="172" spans="1:11" ht="15" customHeight="1" x14ac:dyDescent="0.3">
      <c r="A172" s="250"/>
      <c r="B172" s="286"/>
      <c r="C172" s="32" t="s">
        <v>2434</v>
      </c>
      <c r="D172" s="35"/>
      <c r="E172" s="35"/>
      <c r="F172" s="284" t="s">
        <v>2421</v>
      </c>
      <c r="G172" s="35"/>
      <c r="H172" s="32" t="s">
        <v>2481</v>
      </c>
      <c r="I172" s="32" t="s">
        <v>2417</v>
      </c>
      <c r="J172" s="285">
        <v>50</v>
      </c>
      <c r="K172" s="307"/>
    </row>
    <row r="173" spans="1:11" ht="15" customHeight="1" x14ac:dyDescent="0.3">
      <c r="A173" s="250"/>
      <c r="B173" s="286"/>
      <c r="C173" s="32" t="s">
        <v>2442</v>
      </c>
      <c r="D173" s="35"/>
      <c r="E173" s="35"/>
      <c r="F173" s="284" t="s">
        <v>2421</v>
      </c>
      <c r="G173" s="35"/>
      <c r="H173" s="32" t="s">
        <v>2481</v>
      </c>
      <c r="I173" s="32" t="s">
        <v>2417</v>
      </c>
      <c r="J173" s="285">
        <v>50</v>
      </c>
      <c r="K173" s="307"/>
    </row>
    <row r="174" spans="1:11" ht="15" customHeight="1" x14ac:dyDescent="0.3">
      <c r="A174" s="250"/>
      <c r="B174" s="286"/>
      <c r="C174" s="32" t="s">
        <v>2440</v>
      </c>
      <c r="D174" s="35"/>
      <c r="E174" s="35"/>
      <c r="F174" s="284" t="s">
        <v>2421</v>
      </c>
      <c r="G174" s="35"/>
      <c r="H174" s="32" t="s">
        <v>2481</v>
      </c>
      <c r="I174" s="32" t="s">
        <v>2417</v>
      </c>
      <c r="J174" s="285">
        <v>50</v>
      </c>
      <c r="K174" s="307"/>
    </row>
    <row r="175" spans="1:11" ht="15" customHeight="1" x14ac:dyDescent="0.3">
      <c r="A175" s="250"/>
      <c r="B175" s="286"/>
      <c r="C175" s="32" t="s">
        <v>148</v>
      </c>
      <c r="D175" s="35"/>
      <c r="E175" s="35"/>
      <c r="F175" s="284" t="s">
        <v>2415</v>
      </c>
      <c r="G175" s="35"/>
      <c r="H175" s="32" t="s">
        <v>2482</v>
      </c>
      <c r="I175" s="32" t="s">
        <v>2483</v>
      </c>
      <c r="J175" s="35"/>
      <c r="K175" s="307"/>
    </row>
    <row r="176" spans="1:11" ht="15" customHeight="1" x14ac:dyDescent="0.3">
      <c r="A176" s="250"/>
      <c r="B176" s="286"/>
      <c r="C176" s="32" t="s">
        <v>58</v>
      </c>
      <c r="D176" s="35"/>
      <c r="E176" s="35"/>
      <c r="F176" s="284" t="s">
        <v>2415</v>
      </c>
      <c r="G176" s="35"/>
      <c r="H176" s="32" t="s">
        <v>2484</v>
      </c>
      <c r="I176" s="32" t="s">
        <v>2485</v>
      </c>
      <c r="J176" s="285">
        <v>1</v>
      </c>
      <c r="K176" s="307"/>
    </row>
    <row r="177" spans="1:11" ht="15" customHeight="1" x14ac:dyDescent="0.3">
      <c r="A177" s="250"/>
      <c r="B177" s="286"/>
      <c r="C177" s="32" t="s">
        <v>54</v>
      </c>
      <c r="D177" s="35"/>
      <c r="E177" s="35"/>
      <c r="F177" s="284" t="s">
        <v>2415</v>
      </c>
      <c r="G177" s="35"/>
      <c r="H177" s="32" t="s">
        <v>2486</v>
      </c>
      <c r="I177" s="32" t="s">
        <v>2417</v>
      </c>
      <c r="J177" s="285">
        <v>20</v>
      </c>
      <c r="K177" s="307"/>
    </row>
    <row r="178" spans="1:11" ht="15" customHeight="1" x14ac:dyDescent="0.3">
      <c r="A178" s="250"/>
      <c r="B178" s="286"/>
      <c r="C178" s="32" t="s">
        <v>149</v>
      </c>
      <c r="D178" s="35"/>
      <c r="E178" s="35"/>
      <c r="F178" s="284" t="s">
        <v>2415</v>
      </c>
      <c r="G178" s="35"/>
      <c r="H178" s="32" t="s">
        <v>2487</v>
      </c>
      <c r="I178" s="32" t="s">
        <v>2417</v>
      </c>
      <c r="J178" s="285">
        <v>255</v>
      </c>
      <c r="K178" s="307"/>
    </row>
    <row r="179" spans="1:11" ht="15" customHeight="1" x14ac:dyDescent="0.3">
      <c r="A179" s="250"/>
      <c r="B179" s="286"/>
      <c r="C179" s="32" t="s">
        <v>150</v>
      </c>
      <c r="D179" s="35"/>
      <c r="E179" s="35"/>
      <c r="F179" s="284" t="s">
        <v>2415</v>
      </c>
      <c r="G179" s="35"/>
      <c r="H179" s="32" t="s">
        <v>2380</v>
      </c>
      <c r="I179" s="32" t="s">
        <v>2417</v>
      </c>
      <c r="J179" s="285">
        <v>10</v>
      </c>
      <c r="K179" s="307"/>
    </row>
    <row r="180" spans="1:11" ht="15" customHeight="1" x14ac:dyDescent="0.3">
      <c r="A180" s="250"/>
      <c r="B180" s="286"/>
      <c r="C180" s="32" t="s">
        <v>151</v>
      </c>
      <c r="D180" s="35"/>
      <c r="E180" s="35"/>
      <c r="F180" s="284" t="s">
        <v>2415</v>
      </c>
      <c r="G180" s="35"/>
      <c r="H180" s="32" t="s">
        <v>2488</v>
      </c>
      <c r="I180" s="32" t="s">
        <v>2449</v>
      </c>
      <c r="J180" s="35"/>
      <c r="K180" s="307"/>
    </row>
    <row r="181" spans="1:11" ht="15" customHeight="1" x14ac:dyDescent="0.3">
      <c r="A181" s="250"/>
      <c r="B181" s="286"/>
      <c r="C181" s="32" t="s">
        <v>2489</v>
      </c>
      <c r="D181" s="35"/>
      <c r="E181" s="35"/>
      <c r="F181" s="284" t="s">
        <v>2415</v>
      </c>
      <c r="G181" s="35"/>
      <c r="H181" s="32" t="s">
        <v>2490</v>
      </c>
      <c r="I181" s="32" t="s">
        <v>2449</v>
      </c>
      <c r="J181" s="35"/>
      <c r="K181" s="307"/>
    </row>
    <row r="182" spans="1:11" ht="15" customHeight="1" x14ac:dyDescent="0.3">
      <c r="A182" s="250"/>
      <c r="B182" s="286"/>
      <c r="C182" s="32" t="s">
        <v>2478</v>
      </c>
      <c r="D182" s="35"/>
      <c r="E182" s="35"/>
      <c r="F182" s="284" t="s">
        <v>2415</v>
      </c>
      <c r="G182" s="35"/>
      <c r="H182" s="32" t="s">
        <v>2491</v>
      </c>
      <c r="I182" s="32" t="s">
        <v>2449</v>
      </c>
      <c r="J182" s="35"/>
      <c r="K182" s="307"/>
    </row>
    <row r="183" spans="1:11" ht="15" customHeight="1" x14ac:dyDescent="0.3">
      <c r="A183" s="250"/>
      <c r="B183" s="286"/>
      <c r="C183" s="32" t="s">
        <v>153</v>
      </c>
      <c r="D183" s="35"/>
      <c r="E183" s="35"/>
      <c r="F183" s="284" t="s">
        <v>2421</v>
      </c>
      <c r="G183" s="35"/>
      <c r="H183" s="32" t="s">
        <v>2492</v>
      </c>
      <c r="I183" s="32" t="s">
        <v>2417</v>
      </c>
      <c r="J183" s="285">
        <v>50</v>
      </c>
      <c r="K183" s="307"/>
    </row>
    <row r="184" spans="1:11" ht="15" customHeight="1" x14ac:dyDescent="0.3">
      <c r="A184" s="250"/>
      <c r="B184" s="286"/>
      <c r="C184" s="32" t="s">
        <v>2493</v>
      </c>
      <c r="D184" s="35"/>
      <c r="E184" s="35"/>
      <c r="F184" s="284" t="s">
        <v>2421</v>
      </c>
      <c r="G184" s="35"/>
      <c r="H184" s="32" t="s">
        <v>2494</v>
      </c>
      <c r="I184" s="32" t="s">
        <v>2495</v>
      </c>
      <c r="J184" s="35"/>
      <c r="K184" s="307"/>
    </row>
    <row r="185" spans="1:11" ht="15" customHeight="1" x14ac:dyDescent="0.3">
      <c r="A185" s="250"/>
      <c r="B185" s="286"/>
      <c r="C185" s="32" t="s">
        <v>2496</v>
      </c>
      <c r="D185" s="35"/>
      <c r="E185" s="35"/>
      <c r="F185" s="284" t="s">
        <v>2421</v>
      </c>
      <c r="G185" s="35"/>
      <c r="H185" s="32" t="s">
        <v>2497</v>
      </c>
      <c r="I185" s="32" t="s">
        <v>2495</v>
      </c>
      <c r="J185" s="35"/>
      <c r="K185" s="307"/>
    </row>
    <row r="186" spans="1:11" ht="15" customHeight="1" x14ac:dyDescent="0.3">
      <c r="A186" s="250"/>
      <c r="B186" s="286"/>
      <c r="C186" s="32" t="s">
        <v>2498</v>
      </c>
      <c r="D186" s="35"/>
      <c r="E186" s="35"/>
      <c r="F186" s="284" t="s">
        <v>2421</v>
      </c>
      <c r="G186" s="35"/>
      <c r="H186" s="32" t="s">
        <v>2499</v>
      </c>
      <c r="I186" s="32" t="s">
        <v>2495</v>
      </c>
      <c r="J186" s="35"/>
      <c r="K186" s="307"/>
    </row>
    <row r="187" spans="1:11" ht="15" customHeight="1" x14ac:dyDescent="0.3">
      <c r="A187" s="250"/>
      <c r="B187" s="286"/>
      <c r="C187" s="325" t="s">
        <v>2500</v>
      </c>
      <c r="D187" s="35"/>
      <c r="E187" s="35"/>
      <c r="F187" s="284" t="s">
        <v>2421</v>
      </c>
      <c r="G187" s="35"/>
      <c r="H187" s="32" t="s">
        <v>2501</v>
      </c>
      <c r="I187" s="32" t="s">
        <v>2502</v>
      </c>
      <c r="J187" s="32" t="s">
        <v>2503</v>
      </c>
      <c r="K187" s="307"/>
    </row>
    <row r="188" spans="1:11" ht="15" customHeight="1" x14ac:dyDescent="0.3">
      <c r="A188" s="250"/>
      <c r="B188" s="286"/>
      <c r="C188" s="325" t="s">
        <v>43</v>
      </c>
      <c r="D188" s="35"/>
      <c r="E188" s="35"/>
      <c r="F188" s="284" t="s">
        <v>2415</v>
      </c>
      <c r="G188" s="35"/>
      <c r="H188" s="38" t="s">
        <v>2504</v>
      </c>
      <c r="I188" s="32" t="s">
        <v>2505</v>
      </c>
      <c r="J188" s="35"/>
      <c r="K188" s="307"/>
    </row>
    <row r="189" spans="1:11" ht="15" customHeight="1" x14ac:dyDescent="0.3">
      <c r="A189" s="250"/>
      <c r="B189" s="286"/>
      <c r="C189" s="325" t="s">
        <v>2506</v>
      </c>
      <c r="D189" s="35"/>
      <c r="E189" s="35"/>
      <c r="F189" s="284" t="s">
        <v>2415</v>
      </c>
      <c r="G189" s="35"/>
      <c r="H189" s="32" t="s">
        <v>2507</v>
      </c>
      <c r="I189" s="32" t="s">
        <v>2449</v>
      </c>
      <c r="J189" s="35"/>
      <c r="K189" s="307"/>
    </row>
    <row r="190" spans="1:11" ht="15" customHeight="1" x14ac:dyDescent="0.3">
      <c r="A190" s="250"/>
      <c r="B190" s="286"/>
      <c r="C190" s="325" t="s">
        <v>2508</v>
      </c>
      <c r="D190" s="35"/>
      <c r="E190" s="35"/>
      <c r="F190" s="284" t="s">
        <v>2415</v>
      </c>
      <c r="G190" s="35"/>
      <c r="H190" s="32" t="s">
        <v>2509</v>
      </c>
      <c r="I190" s="32" t="s">
        <v>2449</v>
      </c>
      <c r="J190" s="35"/>
      <c r="K190" s="307"/>
    </row>
    <row r="191" spans="1:11" ht="15" customHeight="1" x14ac:dyDescent="0.3">
      <c r="A191" s="250"/>
      <c r="B191" s="286"/>
      <c r="C191" s="325" t="s">
        <v>2510</v>
      </c>
      <c r="D191" s="35"/>
      <c r="E191" s="35"/>
      <c r="F191" s="284" t="s">
        <v>2421</v>
      </c>
      <c r="G191" s="35"/>
      <c r="H191" s="32" t="s">
        <v>2511</v>
      </c>
      <c r="I191" s="32" t="s">
        <v>2449</v>
      </c>
      <c r="J191" s="35"/>
      <c r="K191" s="307"/>
    </row>
    <row r="192" spans="1:11" ht="15" customHeight="1" x14ac:dyDescent="0.3">
      <c r="A192" s="250"/>
      <c r="B192" s="316"/>
      <c r="C192" s="267"/>
      <c r="D192" s="294"/>
      <c r="E192" s="294"/>
      <c r="F192" s="294"/>
      <c r="G192" s="294"/>
      <c r="H192" s="294"/>
      <c r="I192" s="294"/>
      <c r="J192" s="294"/>
      <c r="K192" s="317"/>
    </row>
    <row r="193" spans="1:11" ht="18.75" customHeight="1" x14ac:dyDescent="0.3">
      <c r="A193" s="264"/>
      <c r="B193" s="296"/>
      <c r="C193" s="282"/>
      <c r="D193" s="282"/>
      <c r="E193" s="282"/>
      <c r="F193" s="318"/>
      <c r="G193" s="282"/>
      <c r="H193" s="282"/>
      <c r="I193" s="282"/>
      <c r="J193" s="282"/>
      <c r="K193" s="311"/>
    </row>
    <row r="194" spans="1:11" ht="18.75" customHeight="1" x14ac:dyDescent="0.3">
      <c r="A194" s="264"/>
      <c r="B194" s="39"/>
      <c r="C194" s="35"/>
      <c r="D194" s="35"/>
      <c r="E194" s="35"/>
      <c r="F194" s="326"/>
      <c r="G194" s="35"/>
      <c r="H194" s="35"/>
      <c r="I194" s="35"/>
      <c r="J194" s="35"/>
      <c r="K194" s="327"/>
    </row>
    <row r="195" spans="1:11" ht="18.75" customHeight="1" x14ac:dyDescent="0.3">
      <c r="A195" s="264"/>
      <c r="B195" s="267"/>
      <c r="C195" s="267"/>
      <c r="D195" s="267"/>
      <c r="E195" s="267"/>
      <c r="F195" s="267"/>
      <c r="G195" s="267"/>
      <c r="H195" s="267"/>
      <c r="I195" s="267"/>
      <c r="J195" s="267"/>
      <c r="K195" s="268"/>
    </row>
    <row r="196" spans="1:11" ht="13.15" customHeight="1" x14ac:dyDescent="0.3">
      <c r="A196" s="250"/>
      <c r="B196" s="251"/>
      <c r="C196" s="252"/>
      <c r="D196" s="252"/>
      <c r="E196" s="252"/>
      <c r="F196" s="252"/>
      <c r="G196" s="252"/>
      <c r="H196" s="252"/>
      <c r="I196" s="252"/>
      <c r="J196" s="252"/>
      <c r="K196" s="253"/>
    </row>
    <row r="197" spans="1:11" ht="21" customHeight="1" x14ac:dyDescent="0.3">
      <c r="A197" s="250"/>
      <c r="B197" s="319"/>
      <c r="C197" s="435" t="s">
        <v>2512</v>
      </c>
      <c r="D197" s="436"/>
      <c r="E197" s="436"/>
      <c r="F197" s="436"/>
      <c r="G197" s="436"/>
      <c r="H197" s="436"/>
      <c r="I197" s="436"/>
      <c r="J197" s="436"/>
      <c r="K197" s="320"/>
    </row>
    <row r="198" spans="1:11" ht="25.5" customHeight="1" x14ac:dyDescent="0.3">
      <c r="A198" s="250"/>
      <c r="B198" s="319"/>
      <c r="C198" s="328" t="s">
        <v>2513</v>
      </c>
      <c r="D198" s="329"/>
      <c r="E198" s="329"/>
      <c r="F198" s="328" t="s">
        <v>2514</v>
      </c>
      <c r="G198" s="330"/>
      <c r="H198" s="442" t="s">
        <v>2515</v>
      </c>
      <c r="I198" s="443"/>
      <c r="J198" s="443"/>
      <c r="K198" s="320"/>
    </row>
    <row r="199" spans="1:11" ht="7.9" customHeight="1" x14ac:dyDescent="0.3">
      <c r="A199" s="250"/>
      <c r="B199" s="286"/>
      <c r="C199" s="281"/>
      <c r="D199" s="281"/>
      <c r="E199" s="281"/>
      <c r="F199" s="281"/>
      <c r="G199" s="282"/>
      <c r="H199" s="281"/>
      <c r="I199" s="281"/>
      <c r="J199" s="281"/>
      <c r="K199" s="307"/>
    </row>
    <row r="200" spans="1:11" ht="15" customHeight="1" x14ac:dyDescent="0.3">
      <c r="A200" s="250"/>
      <c r="B200" s="286"/>
      <c r="C200" s="32" t="s">
        <v>2505</v>
      </c>
      <c r="D200" s="35"/>
      <c r="E200" s="35"/>
      <c r="F200" s="284" t="s">
        <v>44</v>
      </c>
      <c r="G200" s="35"/>
      <c r="H200" s="402" t="s">
        <v>2516</v>
      </c>
      <c r="I200" s="439"/>
      <c r="J200" s="439"/>
      <c r="K200" s="307"/>
    </row>
    <row r="201" spans="1:11" ht="15" customHeight="1" x14ac:dyDescent="0.3">
      <c r="A201" s="250"/>
      <c r="B201" s="286"/>
      <c r="C201" s="331"/>
      <c r="D201" s="35"/>
      <c r="E201" s="35"/>
      <c r="F201" s="284" t="s">
        <v>45</v>
      </c>
      <c r="G201" s="35"/>
      <c r="H201" s="402" t="s">
        <v>2517</v>
      </c>
      <c r="I201" s="439"/>
      <c r="J201" s="439"/>
      <c r="K201" s="307"/>
    </row>
    <row r="202" spans="1:11" ht="15" customHeight="1" x14ac:dyDescent="0.3">
      <c r="A202" s="250"/>
      <c r="B202" s="286"/>
      <c r="C202" s="331"/>
      <c r="D202" s="35"/>
      <c r="E202" s="35"/>
      <c r="F202" s="284" t="s">
        <v>48</v>
      </c>
      <c r="G202" s="35"/>
      <c r="H202" s="402" t="s">
        <v>2518</v>
      </c>
      <c r="I202" s="439"/>
      <c r="J202" s="439"/>
      <c r="K202" s="307"/>
    </row>
    <row r="203" spans="1:11" ht="15" customHeight="1" x14ac:dyDescent="0.3">
      <c r="A203" s="250"/>
      <c r="B203" s="286"/>
      <c r="C203" s="35"/>
      <c r="D203" s="35"/>
      <c r="E203" s="35"/>
      <c r="F203" s="284" t="s">
        <v>46</v>
      </c>
      <c r="G203" s="35"/>
      <c r="H203" s="402" t="s">
        <v>2519</v>
      </c>
      <c r="I203" s="439"/>
      <c r="J203" s="439"/>
      <c r="K203" s="307"/>
    </row>
    <row r="204" spans="1:11" ht="15" customHeight="1" x14ac:dyDescent="0.3">
      <c r="A204" s="250"/>
      <c r="B204" s="286"/>
      <c r="C204" s="35"/>
      <c r="D204" s="35"/>
      <c r="E204" s="35"/>
      <c r="F204" s="284" t="s">
        <v>47</v>
      </c>
      <c r="G204" s="35"/>
      <c r="H204" s="402" t="s">
        <v>2520</v>
      </c>
      <c r="I204" s="439"/>
      <c r="J204" s="439"/>
      <c r="K204" s="307"/>
    </row>
    <row r="205" spans="1:11" ht="15" customHeight="1" x14ac:dyDescent="0.3">
      <c r="A205" s="250"/>
      <c r="B205" s="286"/>
      <c r="C205" s="35"/>
      <c r="D205" s="35"/>
      <c r="E205" s="35"/>
      <c r="F205" s="326"/>
      <c r="G205" s="35"/>
      <c r="H205" s="35"/>
      <c r="I205" s="35"/>
      <c r="J205" s="35"/>
      <c r="K205" s="307"/>
    </row>
    <row r="206" spans="1:11" ht="15" customHeight="1" x14ac:dyDescent="0.3">
      <c r="A206" s="250"/>
      <c r="B206" s="286"/>
      <c r="C206" s="32" t="s">
        <v>2461</v>
      </c>
      <c r="D206" s="35"/>
      <c r="E206" s="35"/>
      <c r="F206" s="284" t="s">
        <v>86</v>
      </c>
      <c r="G206" s="35"/>
      <c r="H206" s="402" t="s">
        <v>2521</v>
      </c>
      <c r="I206" s="439"/>
      <c r="J206" s="439"/>
      <c r="K206" s="307"/>
    </row>
    <row r="207" spans="1:11" ht="15" customHeight="1" x14ac:dyDescent="0.3">
      <c r="A207" s="250"/>
      <c r="B207" s="286"/>
      <c r="C207" s="331"/>
      <c r="D207" s="35"/>
      <c r="E207" s="35"/>
      <c r="F207" s="284" t="s">
        <v>2360</v>
      </c>
      <c r="G207" s="35"/>
      <c r="H207" s="402" t="s">
        <v>2361</v>
      </c>
      <c r="I207" s="439"/>
      <c r="J207" s="439"/>
      <c r="K207" s="307"/>
    </row>
    <row r="208" spans="1:11" ht="15" customHeight="1" x14ac:dyDescent="0.3">
      <c r="A208" s="250"/>
      <c r="B208" s="286"/>
      <c r="C208" s="35"/>
      <c r="D208" s="35"/>
      <c r="E208" s="35"/>
      <c r="F208" s="284" t="s">
        <v>2358</v>
      </c>
      <c r="G208" s="35"/>
      <c r="H208" s="402" t="s">
        <v>2522</v>
      </c>
      <c r="I208" s="439"/>
      <c r="J208" s="439"/>
      <c r="K208" s="307"/>
    </row>
    <row r="209" spans="1:11" ht="15" customHeight="1" x14ac:dyDescent="0.3">
      <c r="A209" s="250"/>
      <c r="B209" s="332"/>
      <c r="C209" s="331"/>
      <c r="D209" s="331"/>
      <c r="E209" s="331"/>
      <c r="F209" s="284" t="s">
        <v>80</v>
      </c>
      <c r="G209" s="333"/>
      <c r="H209" s="444" t="s">
        <v>2362</v>
      </c>
      <c r="I209" s="445"/>
      <c r="J209" s="445"/>
      <c r="K209" s="334"/>
    </row>
    <row r="210" spans="1:11" ht="15" customHeight="1" x14ac:dyDescent="0.3">
      <c r="A210" s="250"/>
      <c r="B210" s="332"/>
      <c r="C210" s="331"/>
      <c r="D210" s="331"/>
      <c r="E210" s="331"/>
      <c r="F210" s="284" t="s">
        <v>2363</v>
      </c>
      <c r="G210" s="333"/>
      <c r="H210" s="444" t="s">
        <v>257</v>
      </c>
      <c r="I210" s="445"/>
      <c r="J210" s="445"/>
      <c r="K210" s="334"/>
    </row>
    <row r="211" spans="1:11" ht="15" customHeight="1" x14ac:dyDescent="0.3">
      <c r="A211" s="250"/>
      <c r="B211" s="332"/>
      <c r="C211" s="331"/>
      <c r="D211" s="331"/>
      <c r="E211" s="331"/>
      <c r="F211" s="335"/>
      <c r="G211" s="333"/>
      <c r="H211" s="336"/>
      <c r="I211" s="336"/>
      <c r="J211" s="336"/>
      <c r="K211" s="334"/>
    </row>
    <row r="212" spans="1:11" ht="15" customHeight="1" x14ac:dyDescent="0.3">
      <c r="A212" s="250"/>
      <c r="B212" s="332"/>
      <c r="C212" s="32" t="s">
        <v>2485</v>
      </c>
      <c r="D212" s="331"/>
      <c r="E212" s="331"/>
      <c r="F212" s="337">
        <v>1</v>
      </c>
      <c r="G212" s="333"/>
      <c r="H212" s="444" t="s">
        <v>2523</v>
      </c>
      <c r="I212" s="445"/>
      <c r="J212" s="445"/>
      <c r="K212" s="334"/>
    </row>
    <row r="213" spans="1:11" ht="15" customHeight="1" x14ac:dyDescent="0.3">
      <c r="A213" s="250"/>
      <c r="B213" s="332"/>
      <c r="C213" s="331"/>
      <c r="D213" s="331"/>
      <c r="E213" s="331"/>
      <c r="F213" s="337">
        <v>2</v>
      </c>
      <c r="G213" s="333"/>
      <c r="H213" s="444" t="s">
        <v>2524</v>
      </c>
      <c r="I213" s="445"/>
      <c r="J213" s="445"/>
      <c r="K213" s="334"/>
    </row>
    <row r="214" spans="1:11" ht="15" customHeight="1" x14ac:dyDescent="0.3">
      <c r="A214" s="250"/>
      <c r="B214" s="332"/>
      <c r="C214" s="331"/>
      <c r="D214" s="331"/>
      <c r="E214" s="331"/>
      <c r="F214" s="337">
        <v>3</v>
      </c>
      <c r="G214" s="333"/>
      <c r="H214" s="444" t="s">
        <v>2525</v>
      </c>
      <c r="I214" s="445"/>
      <c r="J214" s="445"/>
      <c r="K214" s="334"/>
    </row>
    <row r="215" spans="1:11" ht="15" customHeight="1" x14ac:dyDescent="0.3">
      <c r="A215" s="250"/>
      <c r="B215" s="332"/>
      <c r="C215" s="331"/>
      <c r="D215" s="331"/>
      <c r="E215" s="331"/>
      <c r="F215" s="337">
        <v>4</v>
      </c>
      <c r="G215" s="333"/>
      <c r="H215" s="444" t="s">
        <v>2526</v>
      </c>
      <c r="I215" s="445"/>
      <c r="J215" s="445"/>
      <c r="K215" s="334"/>
    </row>
    <row r="216" spans="1:11" ht="12.75" customHeight="1" x14ac:dyDescent="0.3">
      <c r="A216" s="338"/>
      <c r="B216" s="339"/>
      <c r="C216" s="267"/>
      <c r="D216" s="267"/>
      <c r="E216" s="267"/>
      <c r="F216" s="267"/>
      <c r="G216" s="267"/>
      <c r="H216" s="267"/>
      <c r="I216" s="267"/>
      <c r="J216" s="267"/>
      <c r="K216" s="340"/>
    </row>
  </sheetData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99999999997" right="0.59027799999999997" top="0.59027799999999997" bottom="0.59027799999999997" header="0" footer="0"/>
  <pageSetup scale="77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0"/>
  <sheetViews>
    <sheetView showGridLines="0" topLeftCell="A39" workbookViewId="0">
      <selection activeCell="AN65" sqref="AN65:AP65"/>
    </sheetView>
  </sheetViews>
  <sheetFormatPr defaultColWidth="9.33203125" defaultRowHeight="13.5" customHeight="1" x14ac:dyDescent="0.3"/>
  <cols>
    <col min="1" max="1" width="8.33203125" style="5" customWidth="1"/>
    <col min="2" max="2" width="2" style="5" customWidth="1"/>
    <col min="3" max="3" width="4.33203125" style="5" customWidth="1"/>
    <col min="4" max="33" width="2.6640625" style="5" customWidth="1"/>
    <col min="34" max="34" width="3.33203125" style="5" customWidth="1"/>
    <col min="35" max="35" width="31.6640625" style="5" customWidth="1"/>
    <col min="36" max="37" width="2.5" style="5" customWidth="1"/>
    <col min="38" max="38" width="8.33203125" style="5" customWidth="1"/>
    <col min="39" max="39" width="3.33203125" style="5" customWidth="1"/>
    <col min="40" max="40" width="13.33203125" style="5" customWidth="1"/>
    <col min="41" max="41" width="7.5" style="5" customWidth="1"/>
    <col min="42" max="42" width="4.33203125" style="5" customWidth="1"/>
    <col min="43" max="43" width="15.6640625" style="5" customWidth="1"/>
    <col min="44" max="44" width="32.1640625" style="5" hidden="1" customWidth="1"/>
    <col min="45" max="47" width="25.6640625" style="5" hidden="1" customWidth="1"/>
    <col min="48" max="49" width="21.6640625" style="5" hidden="1" customWidth="1"/>
    <col min="50" max="52" width="21.6640625" style="5" customWidth="1"/>
    <col min="53" max="53" width="19.33203125" style="5" customWidth="1"/>
    <col min="54" max="54" width="25" style="5" customWidth="1"/>
    <col min="55" max="56" width="19.33203125" style="5" customWidth="1"/>
    <col min="57" max="57" width="66.5" style="5" customWidth="1"/>
    <col min="58" max="70" width="9.33203125" style="5" customWidth="1"/>
    <col min="71" max="91" width="9.33203125" style="5" hidden="1" customWidth="1"/>
    <col min="92" max="93" width="9.33203125" style="5" customWidth="1"/>
    <col min="94" max="16384" width="9.33203125" style="5"/>
  </cols>
  <sheetData>
    <row r="1" spans="1:92" ht="21.4" customHeight="1" x14ac:dyDescent="0.3">
      <c r="A1" s="6" t="s">
        <v>6</v>
      </c>
      <c r="B1" s="7"/>
      <c r="C1" s="7"/>
      <c r="D1" s="8" t="s">
        <v>7</v>
      </c>
      <c r="E1" s="7"/>
      <c r="F1" s="7"/>
      <c r="G1" s="7"/>
      <c r="H1" s="7"/>
      <c r="I1" s="7"/>
      <c r="J1" s="7"/>
      <c r="K1" s="9" t="s">
        <v>8</v>
      </c>
      <c r="L1" s="10"/>
      <c r="M1" s="10"/>
      <c r="N1" s="10"/>
      <c r="O1" s="10"/>
      <c r="P1" s="10"/>
      <c r="Q1" s="10"/>
      <c r="R1" s="10"/>
      <c r="S1" s="10"/>
      <c r="T1" s="7"/>
      <c r="U1" s="7"/>
      <c r="V1" s="7"/>
      <c r="W1" s="9" t="s">
        <v>9</v>
      </c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3" t="s">
        <v>10</v>
      </c>
      <c r="BB1" s="13" t="s">
        <v>11</v>
      </c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4"/>
      <c r="BT1" s="15" t="s">
        <v>12</v>
      </c>
      <c r="BU1" s="15" t="s">
        <v>12</v>
      </c>
      <c r="BV1" s="15" t="s">
        <v>13</v>
      </c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6"/>
    </row>
    <row r="2" spans="1:92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20" t="s">
        <v>14</v>
      </c>
      <c r="BT2" s="20" t="s">
        <v>15</v>
      </c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21"/>
    </row>
    <row r="3" spans="1:92" ht="7.9" customHeight="1" x14ac:dyDescent="0.3">
      <c r="A3" s="22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AR3" s="26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20" t="s">
        <v>14</v>
      </c>
      <c r="BT3" s="20" t="s">
        <v>16</v>
      </c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21"/>
    </row>
    <row r="4" spans="1:92" ht="36.950000000000003" customHeight="1" x14ac:dyDescent="0.3">
      <c r="A4" s="22"/>
      <c r="B4" s="26"/>
      <c r="C4" s="19"/>
      <c r="D4" s="27" t="s">
        <v>17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28"/>
      <c r="AR4" s="26"/>
      <c r="AS4" s="29" t="s">
        <v>18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0" t="s">
        <v>19</v>
      </c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20" t="s">
        <v>20</v>
      </c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21"/>
    </row>
    <row r="5" spans="1:92" ht="14.45" customHeight="1" x14ac:dyDescent="0.3">
      <c r="A5" s="22"/>
      <c r="B5" s="26"/>
      <c r="C5" s="19"/>
      <c r="D5" s="31" t="s">
        <v>21</v>
      </c>
      <c r="E5" s="19"/>
      <c r="F5" s="19"/>
      <c r="G5" s="19"/>
      <c r="H5" s="19"/>
      <c r="I5" s="19"/>
      <c r="J5" s="19"/>
      <c r="K5" s="402" t="s">
        <v>22</v>
      </c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77"/>
      <c r="AL5" s="377"/>
      <c r="AM5" s="377"/>
      <c r="AN5" s="377"/>
      <c r="AO5" s="377"/>
      <c r="AP5" s="19"/>
      <c r="AQ5" s="28"/>
      <c r="AR5" s="26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399" t="s">
        <v>23</v>
      </c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20" t="s">
        <v>14</v>
      </c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21"/>
    </row>
    <row r="6" spans="1:92" ht="36.950000000000003" customHeight="1" x14ac:dyDescent="0.3">
      <c r="A6" s="22"/>
      <c r="B6" s="26"/>
      <c r="C6" s="19"/>
      <c r="D6" s="33" t="s">
        <v>24</v>
      </c>
      <c r="E6" s="19"/>
      <c r="F6" s="19"/>
      <c r="G6" s="19"/>
      <c r="H6" s="19"/>
      <c r="I6" s="19"/>
      <c r="J6" s="19"/>
      <c r="K6" s="403" t="s">
        <v>2540</v>
      </c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19"/>
      <c r="AQ6" s="28"/>
      <c r="AR6" s="26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400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20" t="s">
        <v>14</v>
      </c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21"/>
    </row>
    <row r="7" spans="1:92" ht="14.45" customHeight="1" x14ac:dyDescent="0.3">
      <c r="A7" s="22"/>
      <c r="B7" s="26"/>
      <c r="C7" s="19"/>
      <c r="D7" s="34" t="s">
        <v>25</v>
      </c>
      <c r="E7" s="19"/>
      <c r="F7" s="19"/>
      <c r="G7" s="19"/>
      <c r="H7" s="19"/>
      <c r="I7" s="19"/>
      <c r="J7" s="19"/>
      <c r="K7" s="35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34" t="s">
        <v>26</v>
      </c>
      <c r="AL7" s="19"/>
      <c r="AM7" s="19"/>
      <c r="AN7" s="35"/>
      <c r="AO7" s="19"/>
      <c r="AP7" s="19"/>
      <c r="AQ7" s="28"/>
      <c r="AR7" s="26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400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20" t="s">
        <v>14</v>
      </c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1"/>
    </row>
    <row r="8" spans="1:92" ht="14.45" customHeight="1" x14ac:dyDescent="0.3">
      <c r="A8" s="22"/>
      <c r="B8" s="26"/>
      <c r="C8" s="19"/>
      <c r="D8" s="34" t="s">
        <v>27</v>
      </c>
      <c r="E8" s="19"/>
      <c r="F8" s="19"/>
      <c r="G8" s="19"/>
      <c r="H8" s="19"/>
      <c r="I8" s="19"/>
      <c r="J8" s="19"/>
      <c r="K8" s="32" t="s">
        <v>28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34" t="s">
        <v>29</v>
      </c>
      <c r="AL8" s="19"/>
      <c r="AM8" s="19"/>
      <c r="AN8" s="36">
        <v>44136</v>
      </c>
      <c r="AO8" s="19"/>
      <c r="AP8" s="19"/>
      <c r="AQ8" s="28"/>
      <c r="AR8" s="26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400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20" t="s">
        <v>14</v>
      </c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21"/>
    </row>
    <row r="9" spans="1:92" ht="14.45" customHeight="1" x14ac:dyDescent="0.3">
      <c r="A9" s="22"/>
      <c r="B9" s="26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28"/>
      <c r="AR9" s="26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400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20" t="s">
        <v>14</v>
      </c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21"/>
    </row>
    <row r="10" spans="1:92" ht="14.45" customHeight="1" x14ac:dyDescent="0.3">
      <c r="A10" s="22"/>
      <c r="B10" s="26"/>
      <c r="C10" s="19"/>
      <c r="D10" s="34" t="s">
        <v>30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34" t="s">
        <v>31</v>
      </c>
      <c r="AL10" s="19"/>
      <c r="AM10" s="19"/>
      <c r="AN10" s="32" t="s">
        <v>32</v>
      </c>
      <c r="AO10" s="19"/>
      <c r="AP10" s="19"/>
      <c r="AQ10" s="28"/>
      <c r="AR10" s="26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400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20" t="s">
        <v>14</v>
      </c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21"/>
    </row>
    <row r="11" spans="1:92" ht="18.399999999999999" customHeight="1" x14ac:dyDescent="0.3">
      <c r="A11" s="22"/>
      <c r="B11" s="26"/>
      <c r="C11" s="19"/>
      <c r="D11" s="19"/>
      <c r="E11" s="32" t="s">
        <v>33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34" t="s">
        <v>34</v>
      </c>
      <c r="AL11" s="19"/>
      <c r="AM11" s="19"/>
      <c r="AN11" s="35"/>
      <c r="AO11" s="19"/>
      <c r="AP11" s="19"/>
      <c r="AQ11" s="28"/>
      <c r="AR11" s="26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400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20" t="s">
        <v>14</v>
      </c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21"/>
    </row>
    <row r="12" spans="1:92" ht="7.9" customHeight="1" x14ac:dyDescent="0.3">
      <c r="A12" s="22"/>
      <c r="B12" s="2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8"/>
      <c r="AR12" s="26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400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20" t="s">
        <v>14</v>
      </c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21"/>
    </row>
    <row r="13" spans="1:92" ht="14.45" customHeight="1" x14ac:dyDescent="0.3">
      <c r="A13" s="22"/>
      <c r="B13" s="26"/>
      <c r="C13" s="19"/>
      <c r="D13" s="34" t="s">
        <v>35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34" t="s">
        <v>31</v>
      </c>
      <c r="AL13" s="19"/>
      <c r="AM13" s="19"/>
      <c r="AN13" s="37"/>
      <c r="AO13" s="19"/>
      <c r="AP13" s="19"/>
      <c r="AQ13" s="28"/>
      <c r="AR13" s="26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400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20" t="s">
        <v>14</v>
      </c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21"/>
    </row>
    <row r="14" spans="1:92" ht="15" customHeight="1" x14ac:dyDescent="0.3">
      <c r="A14" s="22"/>
      <c r="B14" s="26"/>
      <c r="C14" s="19"/>
      <c r="D14" s="19"/>
      <c r="E14" s="404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34" t="s">
        <v>34</v>
      </c>
      <c r="AL14" s="19"/>
      <c r="AM14" s="19"/>
      <c r="AN14" s="37"/>
      <c r="AO14" s="19"/>
      <c r="AP14" s="19"/>
      <c r="AQ14" s="28"/>
      <c r="AR14" s="26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400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20" t="s">
        <v>14</v>
      </c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21"/>
    </row>
    <row r="15" spans="1:92" ht="7.9" customHeight="1" x14ac:dyDescent="0.3">
      <c r="A15" s="22"/>
      <c r="B15" s="2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28"/>
      <c r="AR15" s="26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400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20" t="s">
        <v>12</v>
      </c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21"/>
    </row>
    <row r="16" spans="1:92" ht="14.45" customHeight="1" x14ac:dyDescent="0.3">
      <c r="A16" s="22"/>
      <c r="B16" s="26"/>
      <c r="C16" s="19"/>
      <c r="D16" s="34" t="s">
        <v>36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34" t="s">
        <v>31</v>
      </c>
      <c r="AL16" s="19"/>
      <c r="AM16" s="19"/>
      <c r="AN16" s="32" t="s">
        <v>32</v>
      </c>
      <c r="AO16" s="19"/>
      <c r="AP16" s="19"/>
      <c r="AQ16" s="28"/>
      <c r="AR16" s="26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400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20" t="s">
        <v>12</v>
      </c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21"/>
    </row>
    <row r="17" spans="1:92" ht="18.399999999999999" customHeight="1" x14ac:dyDescent="0.3">
      <c r="A17" s="22"/>
      <c r="B17" s="26"/>
      <c r="C17" s="19"/>
      <c r="D17" s="19"/>
      <c r="E17" s="32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34" t="s">
        <v>34</v>
      </c>
      <c r="AL17" s="19"/>
      <c r="AM17" s="19"/>
      <c r="AN17" s="35"/>
      <c r="AO17" s="19"/>
      <c r="AP17" s="19"/>
      <c r="AQ17" s="28"/>
      <c r="AR17" s="26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400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20" t="s">
        <v>37</v>
      </c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21"/>
    </row>
    <row r="18" spans="1:92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8"/>
      <c r="AR18" s="26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400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20" t="s">
        <v>14</v>
      </c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21"/>
    </row>
    <row r="19" spans="1:92" ht="14.45" customHeight="1" x14ac:dyDescent="0.3">
      <c r="A19" s="22"/>
      <c r="B19" s="26"/>
      <c r="C19" s="19"/>
      <c r="D19" s="34" t="s">
        <v>38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28"/>
      <c r="AR19" s="26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400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20" t="s">
        <v>14</v>
      </c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21"/>
    </row>
    <row r="20" spans="1:92" ht="213.75" customHeight="1" x14ac:dyDescent="0.3">
      <c r="A20" s="22"/>
      <c r="B20" s="26"/>
      <c r="C20" s="19"/>
      <c r="D20" s="19"/>
      <c r="E20" s="405" t="s">
        <v>2541</v>
      </c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  <c r="AL20" s="406"/>
      <c r="AM20" s="406"/>
      <c r="AN20" s="406"/>
      <c r="AO20" s="19"/>
      <c r="AP20" s="19"/>
      <c r="AQ20" s="28"/>
      <c r="AR20" s="26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400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20" t="s">
        <v>12</v>
      </c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21"/>
    </row>
    <row r="21" spans="1:92" ht="7.9" customHeight="1" x14ac:dyDescent="0.3">
      <c r="A21" s="22"/>
      <c r="B21" s="26"/>
      <c r="C21" s="1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19"/>
      <c r="AQ21" s="28"/>
      <c r="AR21" s="26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400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21"/>
    </row>
    <row r="22" spans="1:92" ht="7.9" customHeight="1" x14ac:dyDescent="0.3">
      <c r="A22" s="22"/>
      <c r="B22" s="26"/>
      <c r="C22" s="1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19"/>
      <c r="AQ22" s="28"/>
      <c r="AR22" s="26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400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21"/>
    </row>
    <row r="23" spans="1:92" ht="25.9" customHeight="1" x14ac:dyDescent="0.3">
      <c r="A23" s="22"/>
      <c r="B23" s="26"/>
      <c r="C23" s="19"/>
      <c r="D23" s="42" t="s">
        <v>39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7">
        <f>ROUND(AG51,2)</f>
        <v>0</v>
      </c>
      <c r="AL23" s="408"/>
      <c r="AM23" s="408"/>
      <c r="AN23" s="408"/>
      <c r="AO23" s="408"/>
      <c r="AP23" s="19"/>
      <c r="AQ23" s="28"/>
      <c r="AR23" s="2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401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21"/>
    </row>
    <row r="24" spans="1:92" ht="7.9" customHeight="1" x14ac:dyDescent="0.3">
      <c r="A24" s="22"/>
      <c r="B24" s="26"/>
      <c r="C24" s="19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19"/>
      <c r="AQ24" s="28"/>
      <c r="AR24" s="2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401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21"/>
    </row>
    <row r="25" spans="1:92" ht="13.5" customHeight="1" x14ac:dyDescent="0.3">
      <c r="A25" s="22"/>
      <c r="B25" s="26"/>
      <c r="C25" s="19"/>
      <c r="D25" s="19"/>
      <c r="E25" s="19"/>
      <c r="F25" s="19"/>
      <c r="G25" s="19"/>
      <c r="H25" s="19"/>
      <c r="I25" s="19"/>
      <c r="J25" s="19"/>
      <c r="K25" s="19"/>
      <c r="L25" s="409" t="s">
        <v>40</v>
      </c>
      <c r="M25" s="410"/>
      <c r="N25" s="410"/>
      <c r="O25" s="410"/>
      <c r="P25" s="19"/>
      <c r="Q25" s="19"/>
      <c r="R25" s="19"/>
      <c r="S25" s="19"/>
      <c r="T25" s="19"/>
      <c r="U25" s="19"/>
      <c r="V25" s="19"/>
      <c r="W25" s="409" t="s">
        <v>41</v>
      </c>
      <c r="X25" s="410"/>
      <c r="Y25" s="410"/>
      <c r="Z25" s="410"/>
      <c r="AA25" s="410"/>
      <c r="AB25" s="410"/>
      <c r="AC25" s="410"/>
      <c r="AD25" s="410"/>
      <c r="AE25" s="410"/>
      <c r="AF25" s="19"/>
      <c r="AG25" s="19"/>
      <c r="AH25" s="19"/>
      <c r="AI25" s="19"/>
      <c r="AJ25" s="19"/>
      <c r="AK25" s="409" t="s">
        <v>42</v>
      </c>
      <c r="AL25" s="410"/>
      <c r="AM25" s="410"/>
      <c r="AN25" s="410"/>
      <c r="AO25" s="410"/>
      <c r="AP25" s="19"/>
      <c r="AQ25" s="28"/>
      <c r="AR25" s="2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401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21"/>
    </row>
    <row r="26" spans="1:92" ht="14.45" customHeight="1" x14ac:dyDescent="0.3">
      <c r="A26" s="22"/>
      <c r="B26" s="26"/>
      <c r="C26" s="19"/>
      <c r="D26" s="44" t="s">
        <v>43</v>
      </c>
      <c r="E26" s="19"/>
      <c r="F26" s="44" t="s">
        <v>44</v>
      </c>
      <c r="G26" s="19"/>
      <c r="H26" s="19"/>
      <c r="I26" s="19"/>
      <c r="J26" s="19"/>
      <c r="K26" s="19"/>
      <c r="L26" s="411">
        <v>0.21</v>
      </c>
      <c r="M26" s="377"/>
      <c r="N26" s="377"/>
      <c r="O26" s="377"/>
      <c r="P26" s="19"/>
      <c r="Q26" s="19"/>
      <c r="R26" s="19"/>
      <c r="S26" s="19"/>
      <c r="T26" s="19"/>
      <c r="U26" s="19"/>
      <c r="V26" s="19"/>
      <c r="W26" s="412">
        <f>ROUND(AZ51,2)</f>
        <v>0</v>
      </c>
      <c r="X26" s="377"/>
      <c r="Y26" s="377"/>
      <c r="Z26" s="377"/>
      <c r="AA26" s="377"/>
      <c r="AB26" s="377"/>
      <c r="AC26" s="377"/>
      <c r="AD26" s="377"/>
      <c r="AE26" s="377"/>
      <c r="AF26" s="19"/>
      <c r="AG26" s="19"/>
      <c r="AH26" s="19"/>
      <c r="AI26" s="19"/>
      <c r="AJ26" s="19"/>
      <c r="AK26" s="412">
        <f>ROUND(AV51,2)</f>
        <v>0</v>
      </c>
      <c r="AL26" s="377"/>
      <c r="AM26" s="377"/>
      <c r="AN26" s="377"/>
      <c r="AO26" s="377"/>
      <c r="AP26" s="19"/>
      <c r="AQ26" s="28"/>
      <c r="AR26" s="26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401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21"/>
    </row>
    <row r="27" spans="1:92" ht="14.45" customHeight="1" x14ac:dyDescent="0.3">
      <c r="A27" s="22"/>
      <c r="B27" s="26"/>
      <c r="C27" s="19"/>
      <c r="D27" s="19"/>
      <c r="E27" s="19"/>
      <c r="F27" s="44" t="s">
        <v>45</v>
      </c>
      <c r="G27" s="19"/>
      <c r="H27" s="19"/>
      <c r="I27" s="19"/>
      <c r="J27" s="19"/>
      <c r="K27" s="19"/>
      <c r="L27" s="411">
        <v>0.15</v>
      </c>
      <c r="M27" s="377"/>
      <c r="N27" s="377"/>
      <c r="O27" s="377"/>
      <c r="P27" s="19"/>
      <c r="Q27" s="19"/>
      <c r="R27" s="19"/>
      <c r="S27" s="19"/>
      <c r="T27" s="19"/>
      <c r="U27" s="19"/>
      <c r="V27" s="19"/>
      <c r="W27" s="412">
        <f>ROUND(BA51,2)</f>
        <v>0</v>
      </c>
      <c r="X27" s="377"/>
      <c r="Y27" s="377"/>
      <c r="Z27" s="377"/>
      <c r="AA27" s="377"/>
      <c r="AB27" s="377"/>
      <c r="AC27" s="377"/>
      <c r="AD27" s="377"/>
      <c r="AE27" s="377"/>
      <c r="AF27" s="19"/>
      <c r="AG27" s="19"/>
      <c r="AH27" s="19"/>
      <c r="AI27" s="19"/>
      <c r="AJ27" s="19"/>
      <c r="AK27" s="412">
        <f>ROUND(AW51,2)</f>
        <v>0</v>
      </c>
      <c r="AL27" s="377"/>
      <c r="AM27" s="377"/>
      <c r="AN27" s="377"/>
      <c r="AO27" s="377"/>
      <c r="AP27" s="19"/>
      <c r="AQ27" s="28"/>
      <c r="AR27" s="26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401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21"/>
    </row>
    <row r="28" spans="1:92" ht="14.45" customHeight="1" x14ac:dyDescent="0.3">
      <c r="A28" s="22"/>
      <c r="B28" s="26"/>
      <c r="C28" s="19"/>
      <c r="D28" s="19"/>
      <c r="E28" s="19"/>
      <c r="F28" s="44" t="s">
        <v>46</v>
      </c>
      <c r="G28" s="19"/>
      <c r="H28" s="19"/>
      <c r="I28" s="19"/>
      <c r="J28" s="19"/>
      <c r="K28" s="19"/>
      <c r="L28" s="411">
        <v>0.21</v>
      </c>
      <c r="M28" s="377"/>
      <c r="N28" s="377"/>
      <c r="O28" s="377"/>
      <c r="P28" s="19"/>
      <c r="Q28" s="19"/>
      <c r="R28" s="19"/>
      <c r="S28" s="19"/>
      <c r="T28" s="19"/>
      <c r="U28" s="19"/>
      <c r="V28" s="19"/>
      <c r="W28" s="412">
        <f>ROUND(BB51,2)</f>
        <v>0</v>
      </c>
      <c r="X28" s="377"/>
      <c r="Y28" s="377"/>
      <c r="Z28" s="377"/>
      <c r="AA28" s="377"/>
      <c r="AB28" s="377"/>
      <c r="AC28" s="377"/>
      <c r="AD28" s="377"/>
      <c r="AE28" s="377"/>
      <c r="AF28" s="19"/>
      <c r="AG28" s="19"/>
      <c r="AH28" s="19"/>
      <c r="AI28" s="19"/>
      <c r="AJ28" s="19"/>
      <c r="AK28" s="412">
        <v>0</v>
      </c>
      <c r="AL28" s="377"/>
      <c r="AM28" s="377"/>
      <c r="AN28" s="377"/>
      <c r="AO28" s="377"/>
      <c r="AP28" s="19"/>
      <c r="AQ28" s="28"/>
      <c r="AR28" s="26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401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21"/>
    </row>
    <row r="29" spans="1:92" ht="14.45" customHeight="1" x14ac:dyDescent="0.3">
      <c r="A29" s="22"/>
      <c r="B29" s="26"/>
      <c r="C29" s="19"/>
      <c r="D29" s="19"/>
      <c r="E29" s="19"/>
      <c r="F29" s="44" t="s">
        <v>47</v>
      </c>
      <c r="G29" s="19"/>
      <c r="H29" s="19"/>
      <c r="I29" s="19"/>
      <c r="J29" s="19"/>
      <c r="K29" s="19"/>
      <c r="L29" s="411">
        <v>0.15</v>
      </c>
      <c r="M29" s="377"/>
      <c r="N29" s="377"/>
      <c r="O29" s="377"/>
      <c r="P29" s="19"/>
      <c r="Q29" s="19"/>
      <c r="R29" s="19"/>
      <c r="S29" s="19"/>
      <c r="T29" s="19"/>
      <c r="U29" s="19"/>
      <c r="V29" s="19"/>
      <c r="W29" s="412">
        <f>ROUND(BC51,2)</f>
        <v>0</v>
      </c>
      <c r="X29" s="377"/>
      <c r="Y29" s="377"/>
      <c r="Z29" s="377"/>
      <c r="AA29" s="377"/>
      <c r="AB29" s="377"/>
      <c r="AC29" s="377"/>
      <c r="AD29" s="377"/>
      <c r="AE29" s="377"/>
      <c r="AF29" s="19"/>
      <c r="AG29" s="19"/>
      <c r="AH29" s="19"/>
      <c r="AI29" s="19"/>
      <c r="AJ29" s="19"/>
      <c r="AK29" s="412">
        <v>0</v>
      </c>
      <c r="AL29" s="377"/>
      <c r="AM29" s="377"/>
      <c r="AN29" s="377"/>
      <c r="AO29" s="377"/>
      <c r="AP29" s="19"/>
      <c r="AQ29" s="28"/>
      <c r="AR29" s="26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401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21"/>
    </row>
    <row r="30" spans="1:92" ht="14.45" customHeight="1" x14ac:dyDescent="0.3">
      <c r="A30" s="22"/>
      <c r="B30" s="26"/>
      <c r="C30" s="19"/>
      <c r="D30" s="19"/>
      <c r="E30" s="19"/>
      <c r="F30" s="44" t="s">
        <v>48</v>
      </c>
      <c r="G30" s="19"/>
      <c r="H30" s="19"/>
      <c r="I30" s="19"/>
      <c r="J30" s="19"/>
      <c r="K30" s="19"/>
      <c r="L30" s="411">
        <v>0</v>
      </c>
      <c r="M30" s="377"/>
      <c r="N30" s="377"/>
      <c r="O30" s="377"/>
      <c r="P30" s="19"/>
      <c r="Q30" s="19"/>
      <c r="R30" s="19"/>
      <c r="S30" s="19"/>
      <c r="T30" s="19"/>
      <c r="U30" s="19"/>
      <c r="V30" s="19"/>
      <c r="W30" s="412">
        <f>ROUND(BD51,2)</f>
        <v>0</v>
      </c>
      <c r="X30" s="377"/>
      <c r="Y30" s="377"/>
      <c r="Z30" s="377"/>
      <c r="AA30" s="377"/>
      <c r="AB30" s="377"/>
      <c r="AC30" s="377"/>
      <c r="AD30" s="377"/>
      <c r="AE30" s="377"/>
      <c r="AF30" s="19"/>
      <c r="AG30" s="19"/>
      <c r="AH30" s="19"/>
      <c r="AI30" s="19"/>
      <c r="AJ30" s="19"/>
      <c r="AK30" s="412">
        <v>0</v>
      </c>
      <c r="AL30" s="377"/>
      <c r="AM30" s="377"/>
      <c r="AN30" s="377"/>
      <c r="AO30" s="377"/>
      <c r="AP30" s="19"/>
      <c r="AQ30" s="28"/>
      <c r="AR30" s="26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401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21"/>
    </row>
    <row r="31" spans="1:92" ht="7.9" customHeight="1" x14ac:dyDescent="0.3">
      <c r="A31" s="22"/>
      <c r="B31" s="26"/>
      <c r="C31" s="1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19"/>
      <c r="AQ31" s="28"/>
      <c r="AR31" s="26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401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21"/>
    </row>
    <row r="32" spans="1:92" ht="25.9" customHeight="1" x14ac:dyDescent="0.3">
      <c r="A32" s="22"/>
      <c r="B32" s="26"/>
      <c r="C32" s="45"/>
      <c r="D32" s="46" t="s">
        <v>49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50</v>
      </c>
      <c r="U32" s="47"/>
      <c r="V32" s="47"/>
      <c r="W32" s="47"/>
      <c r="X32" s="387" t="s">
        <v>51</v>
      </c>
      <c r="Y32" s="388"/>
      <c r="Z32" s="388"/>
      <c r="AA32" s="388"/>
      <c r="AB32" s="388"/>
      <c r="AC32" s="47"/>
      <c r="AD32" s="47"/>
      <c r="AE32" s="47"/>
      <c r="AF32" s="47"/>
      <c r="AG32" s="47"/>
      <c r="AH32" s="47"/>
      <c r="AI32" s="47"/>
      <c r="AJ32" s="47"/>
      <c r="AK32" s="389">
        <f>SUM(AK23:AK30)</f>
        <v>0</v>
      </c>
      <c r="AL32" s="388"/>
      <c r="AM32" s="388"/>
      <c r="AN32" s="388"/>
      <c r="AO32" s="390"/>
      <c r="AP32" s="49"/>
      <c r="AQ32" s="50"/>
      <c r="AR32" s="26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401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21"/>
    </row>
    <row r="33" spans="1:92" ht="7.9" customHeight="1" x14ac:dyDescent="0.3">
      <c r="A33" s="22"/>
      <c r="B33" s="26"/>
      <c r="C33" s="19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19"/>
      <c r="AQ33" s="28"/>
      <c r="AR33" s="26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21"/>
    </row>
    <row r="34" spans="1:92" ht="7.9" customHeight="1" x14ac:dyDescent="0.3">
      <c r="A34" s="22"/>
      <c r="B34" s="51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52"/>
      <c r="AR34" s="26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21"/>
    </row>
    <row r="35" spans="1:92" ht="13.5" customHeight="1" x14ac:dyDescent="0.3">
      <c r="A35" s="1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21"/>
    </row>
    <row r="36" spans="1:92" ht="13.5" customHeight="1" x14ac:dyDescent="0.3">
      <c r="A36" s="17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21"/>
    </row>
    <row r="37" spans="1:92" ht="13.5" customHeight="1" x14ac:dyDescent="0.3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21"/>
    </row>
    <row r="38" spans="1:92" ht="7.9" customHeight="1" x14ac:dyDescent="0.3">
      <c r="A38" s="22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5"/>
      <c r="AR38" s="26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21"/>
    </row>
    <row r="39" spans="1:92" ht="36.950000000000003" customHeight="1" x14ac:dyDescent="0.35">
      <c r="A39" s="22"/>
      <c r="B39" s="26"/>
      <c r="C39" s="53" t="s">
        <v>52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8"/>
      <c r="AR39" s="26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21"/>
    </row>
    <row r="40" spans="1:92" ht="7.9" customHeight="1" x14ac:dyDescent="0.3">
      <c r="A40" s="22"/>
      <c r="B40" s="2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8"/>
      <c r="AR40" s="26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21"/>
    </row>
    <row r="41" spans="1:92" ht="14.45" customHeight="1" x14ac:dyDescent="0.35">
      <c r="A41" s="22"/>
      <c r="B41" s="26"/>
      <c r="C41" s="54" t="s">
        <v>21</v>
      </c>
      <c r="D41" s="19"/>
      <c r="E41" s="19"/>
      <c r="F41" s="19"/>
      <c r="G41" s="19"/>
      <c r="H41" s="19"/>
      <c r="I41" s="19"/>
      <c r="J41" s="19"/>
      <c r="K41" s="19"/>
      <c r="L41" s="55" t="str">
        <f>K5</f>
        <v>318d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8"/>
      <c r="AR41" s="26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21"/>
    </row>
    <row r="42" spans="1:92" ht="36.950000000000003" customHeight="1" x14ac:dyDescent="0.35">
      <c r="A42" s="22"/>
      <c r="B42" s="26"/>
      <c r="C42" s="56" t="s">
        <v>24</v>
      </c>
      <c r="D42" s="19"/>
      <c r="E42" s="19"/>
      <c r="F42" s="19"/>
      <c r="G42" s="19"/>
      <c r="H42" s="19"/>
      <c r="I42" s="19"/>
      <c r="J42" s="19"/>
      <c r="K42" s="19"/>
      <c r="L42" s="391" t="str">
        <f>K6</f>
        <v>Novostavba víceúčelového objektu (dostavba objektu)</v>
      </c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19"/>
      <c r="AQ42" s="28"/>
      <c r="AR42" s="26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21"/>
    </row>
    <row r="43" spans="1:92" ht="7.9" customHeight="1" x14ac:dyDescent="0.3">
      <c r="A43" s="22"/>
      <c r="B43" s="2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28"/>
      <c r="AR43" s="26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21"/>
    </row>
    <row r="44" spans="1:92" ht="15" customHeight="1" x14ac:dyDescent="0.35">
      <c r="A44" s="22"/>
      <c r="B44" s="26"/>
      <c r="C44" s="54" t="s">
        <v>27</v>
      </c>
      <c r="D44" s="19"/>
      <c r="E44" s="19"/>
      <c r="F44" s="19"/>
      <c r="G44" s="19"/>
      <c r="H44" s="19"/>
      <c r="I44" s="19"/>
      <c r="J44" s="19"/>
      <c r="K44" s="19"/>
      <c r="L44" s="57" t="str">
        <f>IF(K8="","",K8)</f>
        <v>ulice L. Zápotockého a Klikorkova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54" t="s">
        <v>29</v>
      </c>
      <c r="AJ44" s="19"/>
      <c r="AK44" s="19"/>
      <c r="AL44" s="19"/>
      <c r="AM44" s="392">
        <f>IF(AN8="","",AN8)</f>
        <v>44136</v>
      </c>
      <c r="AN44" s="392"/>
      <c r="AO44" s="19"/>
      <c r="AP44" s="19"/>
      <c r="AQ44" s="28"/>
      <c r="AR44" s="26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21"/>
    </row>
    <row r="45" spans="1:92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8"/>
      <c r="AR45" s="26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21"/>
    </row>
    <row r="46" spans="1:92" ht="15" customHeight="1" x14ac:dyDescent="0.35">
      <c r="A46" s="22"/>
      <c r="B46" s="26"/>
      <c r="C46" s="54" t="s">
        <v>30</v>
      </c>
      <c r="D46" s="19"/>
      <c r="E46" s="19"/>
      <c r="F46" s="19"/>
      <c r="G46" s="19"/>
      <c r="H46" s="19"/>
      <c r="I46" s="19"/>
      <c r="J46" s="19"/>
      <c r="K46" s="19"/>
      <c r="L46" s="60" t="str">
        <f>IF(E11="","",E11)</f>
        <v>Qarta architektura, s.r.o., Jindřišská 17, Praha 1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54" t="s">
        <v>36</v>
      </c>
      <c r="AJ46" s="19"/>
      <c r="AK46" s="19"/>
      <c r="AL46" s="19"/>
      <c r="AM46" s="393" t="str">
        <f>IF(E17="","",E17)</f>
        <v>Qarta architektura, s.r.o., Jindřišská 17, Praha 1</v>
      </c>
      <c r="AN46" s="394"/>
      <c r="AO46" s="394"/>
      <c r="AP46" s="394"/>
      <c r="AQ46" s="28"/>
      <c r="AR46" s="61"/>
      <c r="AS46" s="415" t="s">
        <v>53</v>
      </c>
      <c r="AT46" s="416"/>
      <c r="AU46" s="62"/>
      <c r="AV46" s="62"/>
      <c r="AW46" s="62"/>
      <c r="AX46" s="62"/>
      <c r="AY46" s="62"/>
      <c r="AZ46" s="62"/>
      <c r="BA46" s="62"/>
      <c r="BB46" s="62"/>
      <c r="BC46" s="62"/>
      <c r="BD46" s="63"/>
      <c r="BE46" s="6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21"/>
    </row>
    <row r="47" spans="1:92" ht="15" customHeight="1" x14ac:dyDescent="0.35">
      <c r="A47" s="22"/>
      <c r="B47" s="26"/>
      <c r="C47" s="54" t="s">
        <v>35</v>
      </c>
      <c r="D47" s="19"/>
      <c r="E47" s="19"/>
      <c r="F47" s="19"/>
      <c r="G47" s="19"/>
      <c r="H47" s="19"/>
      <c r="I47" s="19"/>
      <c r="J47" s="19"/>
      <c r="K47" s="19"/>
      <c r="L47" s="60">
        <f>IF(E14="Vyplň údaj","",E14)</f>
        <v>0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8"/>
      <c r="AR47" s="61"/>
      <c r="AS47" s="417"/>
      <c r="AT47" s="418"/>
      <c r="AU47" s="19"/>
      <c r="AV47" s="19"/>
      <c r="AW47" s="19"/>
      <c r="AX47" s="19"/>
      <c r="AY47" s="19"/>
      <c r="AZ47" s="19"/>
      <c r="BA47" s="19"/>
      <c r="BB47" s="19"/>
      <c r="BC47" s="19"/>
      <c r="BD47" s="65"/>
      <c r="BE47" s="6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21"/>
    </row>
    <row r="48" spans="1:92" ht="10.9" customHeight="1" x14ac:dyDescent="0.3">
      <c r="A48" s="22"/>
      <c r="B48" s="26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66"/>
      <c r="AR48" s="61"/>
      <c r="AS48" s="419"/>
      <c r="AT48" s="420"/>
      <c r="AU48" s="59"/>
      <c r="AV48" s="59"/>
      <c r="AW48" s="59"/>
      <c r="AX48" s="59"/>
      <c r="AY48" s="59"/>
      <c r="AZ48" s="59"/>
      <c r="BA48" s="59"/>
      <c r="BB48" s="59"/>
      <c r="BC48" s="59"/>
      <c r="BD48" s="67"/>
      <c r="BE48" s="6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21"/>
    </row>
    <row r="49" spans="1:92" ht="29.25" customHeight="1" x14ac:dyDescent="0.3">
      <c r="A49" s="22"/>
      <c r="B49" s="68"/>
      <c r="C49" s="395" t="s">
        <v>54</v>
      </c>
      <c r="D49" s="396"/>
      <c r="E49" s="396"/>
      <c r="F49" s="396"/>
      <c r="G49" s="396"/>
      <c r="H49" s="69"/>
      <c r="I49" s="397" t="s">
        <v>55</v>
      </c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8" t="s">
        <v>56</v>
      </c>
      <c r="AH49" s="396"/>
      <c r="AI49" s="396"/>
      <c r="AJ49" s="396"/>
      <c r="AK49" s="396"/>
      <c r="AL49" s="396"/>
      <c r="AM49" s="396"/>
      <c r="AN49" s="397" t="s">
        <v>57</v>
      </c>
      <c r="AO49" s="396"/>
      <c r="AP49" s="396"/>
      <c r="AQ49" s="70" t="s">
        <v>58</v>
      </c>
      <c r="AR49" s="61"/>
      <c r="AS49" s="71" t="s">
        <v>59</v>
      </c>
      <c r="AT49" s="72" t="s">
        <v>60</v>
      </c>
      <c r="AU49" s="72" t="s">
        <v>61</v>
      </c>
      <c r="AV49" s="72" t="s">
        <v>62</v>
      </c>
      <c r="AW49" s="72" t="s">
        <v>63</v>
      </c>
      <c r="AX49" s="72" t="s">
        <v>64</v>
      </c>
      <c r="AY49" s="72" t="s">
        <v>65</v>
      </c>
      <c r="AZ49" s="72" t="s">
        <v>66</v>
      </c>
      <c r="BA49" s="72" t="s">
        <v>67</v>
      </c>
      <c r="BB49" s="72" t="s">
        <v>68</v>
      </c>
      <c r="BC49" s="72" t="s">
        <v>69</v>
      </c>
      <c r="BD49" s="73" t="s">
        <v>70</v>
      </c>
      <c r="BE49" s="64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21"/>
    </row>
    <row r="50" spans="1:92" ht="10.9" customHeight="1" x14ac:dyDescent="0.3">
      <c r="A50" s="22"/>
      <c r="B50" s="26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74"/>
      <c r="AR50" s="61"/>
      <c r="AS50" s="75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64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21"/>
    </row>
    <row r="51" spans="1:92" ht="32.450000000000003" customHeight="1" x14ac:dyDescent="0.35">
      <c r="A51" s="22"/>
      <c r="B51" s="26"/>
      <c r="C51" s="76" t="s">
        <v>71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380">
        <f>ROUND(AG52+AG53+AG63,2)</f>
        <v>0</v>
      </c>
      <c r="AH51" s="380"/>
      <c r="AI51" s="380"/>
      <c r="AJ51" s="380"/>
      <c r="AK51" s="380"/>
      <c r="AL51" s="380"/>
      <c r="AM51" s="380"/>
      <c r="AN51" s="381">
        <f t="shared" ref="AN51:AN68" si="0">SUM(AG51,AT51)</f>
        <v>0</v>
      </c>
      <c r="AO51" s="381"/>
      <c r="AP51" s="381"/>
      <c r="AQ51" s="79"/>
      <c r="AR51" s="423"/>
      <c r="AS51" s="424"/>
      <c r="AT51" s="424"/>
      <c r="AU51" s="424"/>
      <c r="AV51" s="424"/>
      <c r="AW51" s="424"/>
      <c r="AX51" s="424"/>
      <c r="AY51" s="80"/>
      <c r="AZ51" s="80"/>
      <c r="BA51" s="80"/>
      <c r="BB51" s="80"/>
      <c r="BC51" s="80"/>
      <c r="BD51" s="81"/>
      <c r="BE51" s="64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56" t="s">
        <v>72</v>
      </c>
      <c r="BT51" s="56" t="s">
        <v>73</v>
      </c>
      <c r="BU51" s="82" t="s">
        <v>74</v>
      </c>
      <c r="BV51" s="56" t="s">
        <v>75</v>
      </c>
      <c r="BW51" s="56" t="s">
        <v>13</v>
      </c>
      <c r="BX51" s="56" t="s">
        <v>76</v>
      </c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83"/>
      <c r="CM51" s="19"/>
      <c r="CN51" s="21"/>
    </row>
    <row r="52" spans="1:92" ht="16.5" customHeight="1" x14ac:dyDescent="0.3">
      <c r="A52" s="84" t="s">
        <v>77</v>
      </c>
      <c r="B52" s="26"/>
      <c r="C52" s="85"/>
      <c r="D52" s="385" t="s">
        <v>78</v>
      </c>
      <c r="E52" s="386"/>
      <c r="F52" s="386"/>
      <c r="G52" s="386"/>
      <c r="H52" s="386"/>
      <c r="I52" s="86"/>
      <c r="J52" s="385" t="s">
        <v>79</v>
      </c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  <c r="AC52" s="386"/>
      <c r="AD52" s="386"/>
      <c r="AE52" s="386"/>
      <c r="AF52" s="386"/>
      <c r="AG52" s="382">
        <f>'318-000 - VRN'!J27</f>
        <v>0</v>
      </c>
      <c r="AH52" s="383"/>
      <c r="AI52" s="383"/>
      <c r="AJ52" s="383"/>
      <c r="AK52" s="383"/>
      <c r="AL52" s="383"/>
      <c r="AM52" s="383"/>
      <c r="AN52" s="382">
        <f t="shared" si="0"/>
        <v>0</v>
      </c>
      <c r="AO52" s="383"/>
      <c r="AP52" s="383"/>
      <c r="AQ52" s="87" t="s">
        <v>80</v>
      </c>
      <c r="AR52" s="425"/>
      <c r="AS52" s="426"/>
      <c r="AT52" s="426"/>
      <c r="AU52" s="426"/>
      <c r="AV52" s="426"/>
      <c r="AW52" s="426"/>
      <c r="AX52" s="426"/>
      <c r="AY52" s="88"/>
      <c r="AZ52" s="88"/>
      <c r="BA52" s="88"/>
      <c r="BB52" s="88"/>
      <c r="BC52" s="88"/>
      <c r="BD52" s="89"/>
      <c r="BE52" s="64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90" t="s">
        <v>81</v>
      </c>
      <c r="BU52" s="19"/>
      <c r="BV52" s="90" t="s">
        <v>75</v>
      </c>
      <c r="BW52" s="90" t="s">
        <v>82</v>
      </c>
      <c r="BX52" s="90" t="s">
        <v>13</v>
      </c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91"/>
      <c r="CM52" s="90" t="s">
        <v>83</v>
      </c>
      <c r="CN52" s="21"/>
    </row>
    <row r="53" spans="1:92" ht="16.5" customHeight="1" x14ac:dyDescent="0.3">
      <c r="A53" s="22"/>
      <c r="B53" s="26"/>
      <c r="C53" s="85"/>
      <c r="D53" s="385" t="s">
        <v>84</v>
      </c>
      <c r="E53" s="386"/>
      <c r="F53" s="386"/>
      <c r="G53" s="386"/>
      <c r="H53" s="386"/>
      <c r="I53" s="86"/>
      <c r="J53" s="385" t="s">
        <v>85</v>
      </c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  <c r="AC53" s="386"/>
      <c r="AD53" s="386"/>
      <c r="AE53" s="386"/>
      <c r="AF53" s="386"/>
      <c r="AG53" s="384">
        <f>ROUND(SUM(AG54:AG62),2)</f>
        <v>0</v>
      </c>
      <c r="AH53" s="383"/>
      <c r="AI53" s="383"/>
      <c r="AJ53" s="383"/>
      <c r="AK53" s="383"/>
      <c r="AL53" s="383"/>
      <c r="AM53" s="383"/>
      <c r="AN53" s="382">
        <f t="shared" si="0"/>
        <v>0</v>
      </c>
      <c r="AO53" s="383"/>
      <c r="AP53" s="383"/>
      <c r="AQ53" s="87" t="s">
        <v>86</v>
      </c>
      <c r="AR53" s="421"/>
      <c r="AS53" s="422"/>
      <c r="AT53" s="422"/>
      <c r="AU53" s="422"/>
      <c r="AV53" s="422"/>
      <c r="AW53" s="422"/>
      <c r="AX53" s="422"/>
      <c r="AY53" s="88"/>
      <c r="AZ53" s="88"/>
      <c r="BA53" s="88"/>
      <c r="BB53" s="88"/>
      <c r="BC53" s="88"/>
      <c r="BD53" s="89"/>
      <c r="BE53" s="64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90" t="s">
        <v>72</v>
      </c>
      <c r="BT53" s="90" t="s">
        <v>81</v>
      </c>
      <c r="BU53" s="90" t="s">
        <v>74</v>
      </c>
      <c r="BV53" s="90" t="s">
        <v>75</v>
      </c>
      <c r="BW53" s="90" t="s">
        <v>87</v>
      </c>
      <c r="BX53" s="90" t="s">
        <v>13</v>
      </c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91"/>
      <c r="CM53" s="90" t="s">
        <v>83</v>
      </c>
      <c r="CN53" s="21"/>
    </row>
    <row r="54" spans="1:92" ht="16.5" customHeight="1" x14ac:dyDescent="0.3">
      <c r="A54" s="84" t="s">
        <v>77</v>
      </c>
      <c r="B54" s="26"/>
      <c r="C54" s="92"/>
      <c r="D54" s="92"/>
      <c r="E54" s="373" t="s">
        <v>88</v>
      </c>
      <c r="F54" s="374"/>
      <c r="G54" s="374"/>
      <c r="H54" s="374"/>
      <c r="I54" s="374"/>
      <c r="J54" s="92"/>
      <c r="K54" s="373" t="s">
        <v>89</v>
      </c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5">
        <f>'01 - Zemní práce'!J29</f>
        <v>0</v>
      </c>
      <c r="AH54" s="376"/>
      <c r="AI54" s="376"/>
      <c r="AJ54" s="376"/>
      <c r="AK54" s="376"/>
      <c r="AL54" s="376"/>
      <c r="AM54" s="376"/>
      <c r="AN54" s="375">
        <f t="shared" si="0"/>
        <v>0</v>
      </c>
      <c r="AO54" s="376"/>
      <c r="AP54" s="376"/>
      <c r="AQ54" s="94" t="s">
        <v>90</v>
      </c>
      <c r="AR54" s="413"/>
      <c r="AS54" s="414"/>
      <c r="AT54" s="414"/>
      <c r="AU54" s="414"/>
      <c r="AV54" s="414"/>
      <c r="AW54" s="414"/>
      <c r="AX54" s="414"/>
      <c r="AY54" s="95"/>
      <c r="AZ54" s="95"/>
      <c r="BA54" s="95"/>
      <c r="BB54" s="95"/>
      <c r="BC54" s="95"/>
      <c r="BD54" s="96"/>
      <c r="BE54" s="64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97" t="s">
        <v>83</v>
      </c>
      <c r="BU54" s="19"/>
      <c r="BV54" s="97" t="s">
        <v>75</v>
      </c>
      <c r="BW54" s="97" t="s">
        <v>91</v>
      </c>
      <c r="BX54" s="97" t="s">
        <v>87</v>
      </c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98"/>
      <c r="CM54" s="19"/>
      <c r="CN54" s="21"/>
    </row>
    <row r="55" spans="1:92" ht="16.5" customHeight="1" x14ac:dyDescent="0.3">
      <c r="A55" s="84" t="s">
        <v>77</v>
      </c>
      <c r="B55" s="26"/>
      <c r="C55" s="92"/>
      <c r="D55" s="92"/>
      <c r="E55" s="373" t="s">
        <v>92</v>
      </c>
      <c r="F55" s="374"/>
      <c r="G55" s="374"/>
      <c r="H55" s="374"/>
      <c r="I55" s="374"/>
      <c r="J55" s="92"/>
      <c r="K55" s="373" t="s">
        <v>2527</v>
      </c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5">
        <v>0</v>
      </c>
      <c r="AH55" s="376"/>
      <c r="AI55" s="376"/>
      <c r="AJ55" s="376"/>
      <c r="AK55" s="376"/>
      <c r="AL55" s="376"/>
      <c r="AM55" s="376"/>
      <c r="AN55" s="375">
        <f t="shared" si="0"/>
        <v>0</v>
      </c>
      <c r="AO55" s="376"/>
      <c r="AP55" s="376"/>
      <c r="AQ55" s="94" t="s">
        <v>90</v>
      </c>
      <c r="AR55" s="413"/>
      <c r="AS55" s="414"/>
      <c r="AT55" s="414"/>
      <c r="AU55" s="414"/>
      <c r="AV55" s="414"/>
      <c r="AW55" s="414"/>
      <c r="AX55" s="414"/>
      <c r="AY55" s="95"/>
      <c r="AZ55" s="95"/>
      <c r="BA55" s="95"/>
      <c r="BB55" s="95"/>
      <c r="BC55" s="95"/>
      <c r="BD55" s="96"/>
      <c r="BE55" s="64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97" t="s">
        <v>83</v>
      </c>
      <c r="BU55" s="19"/>
      <c r="BV55" s="97" t="s">
        <v>75</v>
      </c>
      <c r="BW55" s="97" t="s">
        <v>93</v>
      </c>
      <c r="BX55" s="97" t="s">
        <v>87</v>
      </c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98"/>
      <c r="CM55" s="19"/>
      <c r="CN55" s="21"/>
    </row>
    <row r="56" spans="1:92" ht="16.5" customHeight="1" x14ac:dyDescent="0.3">
      <c r="A56" s="84" t="s">
        <v>77</v>
      </c>
      <c r="B56" s="26"/>
      <c r="C56" s="92"/>
      <c r="D56" s="92"/>
      <c r="E56" s="373" t="s">
        <v>94</v>
      </c>
      <c r="F56" s="374"/>
      <c r="G56" s="374"/>
      <c r="H56" s="374"/>
      <c r="I56" s="374"/>
      <c r="J56" s="92"/>
      <c r="K56" s="373" t="s">
        <v>2528</v>
      </c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5">
        <v>0</v>
      </c>
      <c r="AH56" s="376"/>
      <c r="AI56" s="376"/>
      <c r="AJ56" s="376"/>
      <c r="AK56" s="376"/>
      <c r="AL56" s="376"/>
      <c r="AM56" s="376"/>
      <c r="AN56" s="375">
        <f t="shared" si="0"/>
        <v>0</v>
      </c>
      <c r="AO56" s="376"/>
      <c r="AP56" s="376"/>
      <c r="AQ56" s="94" t="s">
        <v>90</v>
      </c>
      <c r="AR56" s="413"/>
      <c r="AS56" s="414"/>
      <c r="AT56" s="414"/>
      <c r="AU56" s="414"/>
      <c r="AV56" s="414"/>
      <c r="AW56" s="414"/>
      <c r="AX56" s="414"/>
      <c r="AY56" s="95"/>
      <c r="AZ56" s="95"/>
      <c r="BA56" s="95"/>
      <c r="BB56" s="95"/>
      <c r="BC56" s="95"/>
      <c r="BD56" s="96"/>
      <c r="BE56" s="64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97" t="s">
        <v>83</v>
      </c>
      <c r="BU56" s="19"/>
      <c r="BV56" s="97" t="s">
        <v>75</v>
      </c>
      <c r="BW56" s="97" t="s">
        <v>95</v>
      </c>
      <c r="BX56" s="97" t="s">
        <v>87</v>
      </c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98"/>
      <c r="CM56" s="19"/>
      <c r="CN56" s="21"/>
    </row>
    <row r="57" spans="1:92" ht="16.5" customHeight="1" x14ac:dyDescent="0.3">
      <c r="A57" s="84" t="s">
        <v>77</v>
      </c>
      <c r="B57" s="26"/>
      <c r="C57" s="92"/>
      <c r="D57" s="92"/>
      <c r="E57" s="373" t="s">
        <v>96</v>
      </c>
      <c r="F57" s="374"/>
      <c r="G57" s="374"/>
      <c r="H57" s="374"/>
      <c r="I57" s="374"/>
      <c r="J57" s="92"/>
      <c r="K57" s="373" t="s">
        <v>97</v>
      </c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5">
        <f>'04 - Prefabrikované a oce...'!J29</f>
        <v>0</v>
      </c>
      <c r="AH57" s="376"/>
      <c r="AI57" s="376"/>
      <c r="AJ57" s="376"/>
      <c r="AK57" s="376"/>
      <c r="AL57" s="376"/>
      <c r="AM57" s="376"/>
      <c r="AN57" s="375">
        <f t="shared" si="0"/>
        <v>0</v>
      </c>
      <c r="AO57" s="376"/>
      <c r="AP57" s="376"/>
      <c r="AQ57" s="94" t="s">
        <v>90</v>
      </c>
      <c r="AR57" s="413"/>
      <c r="AS57" s="414"/>
      <c r="AT57" s="414"/>
      <c r="AU57" s="414"/>
      <c r="AV57" s="414"/>
      <c r="AW57" s="414"/>
      <c r="AX57" s="414"/>
      <c r="AY57" s="95"/>
      <c r="AZ57" s="95"/>
      <c r="BA57" s="95"/>
      <c r="BB57" s="95"/>
      <c r="BC57" s="95"/>
      <c r="BD57" s="96"/>
      <c r="BE57" s="64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97" t="s">
        <v>83</v>
      </c>
      <c r="BU57" s="19"/>
      <c r="BV57" s="97" t="s">
        <v>75</v>
      </c>
      <c r="BW57" s="97" t="s">
        <v>98</v>
      </c>
      <c r="BX57" s="97" t="s">
        <v>87</v>
      </c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98"/>
      <c r="CM57" s="19"/>
      <c r="CN57" s="21"/>
    </row>
    <row r="58" spans="1:92" ht="16.5" customHeight="1" x14ac:dyDescent="0.3">
      <c r="A58" s="84" t="s">
        <v>77</v>
      </c>
      <c r="B58" s="26"/>
      <c r="C58" s="92"/>
      <c r="D58" s="92"/>
      <c r="E58" s="373" t="s">
        <v>99</v>
      </c>
      <c r="F58" s="374"/>
      <c r="G58" s="374"/>
      <c r="H58" s="374"/>
      <c r="I58" s="374"/>
      <c r="J58" s="92"/>
      <c r="K58" s="373" t="s">
        <v>2529</v>
      </c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5">
        <v>0</v>
      </c>
      <c r="AH58" s="376"/>
      <c r="AI58" s="376"/>
      <c r="AJ58" s="376"/>
      <c r="AK58" s="376"/>
      <c r="AL58" s="376"/>
      <c r="AM58" s="376"/>
      <c r="AN58" s="375">
        <f t="shared" si="0"/>
        <v>0</v>
      </c>
      <c r="AO58" s="376"/>
      <c r="AP58" s="376"/>
      <c r="AQ58" s="94" t="s">
        <v>90</v>
      </c>
      <c r="AR58" s="413"/>
      <c r="AS58" s="414"/>
      <c r="AT58" s="414"/>
      <c r="AU58" s="414"/>
      <c r="AV58" s="414"/>
      <c r="AW58" s="414"/>
      <c r="AX58" s="414"/>
      <c r="AY58" s="95"/>
      <c r="AZ58" s="95"/>
      <c r="BA58" s="95"/>
      <c r="BB58" s="95"/>
      <c r="BC58" s="95"/>
      <c r="BD58" s="96"/>
      <c r="BE58" s="64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97" t="s">
        <v>83</v>
      </c>
      <c r="BU58" s="19"/>
      <c r="BV58" s="97" t="s">
        <v>75</v>
      </c>
      <c r="BW58" s="97" t="s">
        <v>100</v>
      </c>
      <c r="BX58" s="97" t="s">
        <v>87</v>
      </c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98"/>
      <c r="CM58" s="19"/>
      <c r="CN58" s="21"/>
    </row>
    <row r="59" spans="1:92" ht="16.5" customHeight="1" x14ac:dyDescent="0.3">
      <c r="A59" s="84" t="s">
        <v>77</v>
      </c>
      <c r="B59" s="26"/>
      <c r="C59" s="92"/>
      <c r="D59" s="92"/>
      <c r="E59" s="373" t="s">
        <v>101</v>
      </c>
      <c r="F59" s="374"/>
      <c r="G59" s="374"/>
      <c r="H59" s="374"/>
      <c r="I59" s="374"/>
      <c r="J59" s="92"/>
      <c r="K59" s="373" t="s">
        <v>102</v>
      </c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4"/>
      <c r="AC59" s="374"/>
      <c r="AD59" s="374"/>
      <c r="AE59" s="374"/>
      <c r="AF59" s="374"/>
      <c r="AG59" s="375">
        <f>'06 - Fasáda'!J29</f>
        <v>0</v>
      </c>
      <c r="AH59" s="376"/>
      <c r="AI59" s="376"/>
      <c r="AJ59" s="376"/>
      <c r="AK59" s="376"/>
      <c r="AL59" s="376"/>
      <c r="AM59" s="376"/>
      <c r="AN59" s="375">
        <f t="shared" si="0"/>
        <v>0</v>
      </c>
      <c r="AO59" s="376"/>
      <c r="AP59" s="376"/>
      <c r="AQ59" s="94" t="s">
        <v>90</v>
      </c>
      <c r="AR59" s="413"/>
      <c r="AS59" s="414"/>
      <c r="AT59" s="414"/>
      <c r="AU59" s="414"/>
      <c r="AV59" s="414"/>
      <c r="AW59" s="414"/>
      <c r="AX59" s="414"/>
      <c r="AY59" s="95"/>
      <c r="AZ59" s="95"/>
      <c r="BA59" s="95"/>
      <c r="BB59" s="95"/>
      <c r="BC59" s="95"/>
      <c r="BD59" s="96"/>
      <c r="BE59" s="64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97" t="s">
        <v>83</v>
      </c>
      <c r="BU59" s="19"/>
      <c r="BV59" s="97" t="s">
        <v>75</v>
      </c>
      <c r="BW59" s="97" t="s">
        <v>103</v>
      </c>
      <c r="BX59" s="97" t="s">
        <v>87</v>
      </c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98"/>
      <c r="CM59" s="19"/>
      <c r="CN59" s="21"/>
    </row>
    <row r="60" spans="1:92" ht="16.5" customHeight="1" x14ac:dyDescent="0.3">
      <c r="A60" s="84" t="s">
        <v>77</v>
      </c>
      <c r="B60" s="26"/>
      <c r="C60" s="92"/>
      <c r="D60" s="92"/>
      <c r="E60" s="373" t="s">
        <v>104</v>
      </c>
      <c r="F60" s="374"/>
      <c r="G60" s="374"/>
      <c r="H60" s="374"/>
      <c r="I60" s="374"/>
      <c r="J60" s="92"/>
      <c r="K60" s="373" t="s">
        <v>105</v>
      </c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4"/>
      <c r="AE60" s="374"/>
      <c r="AF60" s="374"/>
      <c r="AG60" s="375">
        <f>'07 - Dokončovací práce'!J29</f>
        <v>0</v>
      </c>
      <c r="AH60" s="376"/>
      <c r="AI60" s="376"/>
      <c r="AJ60" s="376"/>
      <c r="AK60" s="376"/>
      <c r="AL60" s="376"/>
      <c r="AM60" s="376"/>
      <c r="AN60" s="375">
        <f t="shared" si="0"/>
        <v>0</v>
      </c>
      <c r="AO60" s="376"/>
      <c r="AP60" s="376"/>
      <c r="AQ60" s="94" t="s">
        <v>90</v>
      </c>
      <c r="AR60" s="413"/>
      <c r="AS60" s="414"/>
      <c r="AT60" s="414"/>
      <c r="AU60" s="414"/>
      <c r="AV60" s="414"/>
      <c r="AW60" s="414"/>
      <c r="AX60" s="414"/>
      <c r="AY60" s="95"/>
      <c r="AZ60" s="95"/>
      <c r="BA60" s="95"/>
      <c r="BB60" s="95"/>
      <c r="BC60" s="95"/>
      <c r="BD60" s="96"/>
      <c r="BE60" s="6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97" t="s">
        <v>83</v>
      </c>
      <c r="BU60" s="19"/>
      <c r="BV60" s="97" t="s">
        <v>75</v>
      </c>
      <c r="BW60" s="97" t="s">
        <v>106</v>
      </c>
      <c r="BX60" s="97" t="s">
        <v>87</v>
      </c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98"/>
      <c r="CM60" s="19"/>
      <c r="CN60" s="21"/>
    </row>
    <row r="61" spans="1:92" ht="16.5" customHeight="1" x14ac:dyDescent="0.3">
      <c r="A61" s="84" t="s">
        <v>77</v>
      </c>
      <c r="B61" s="26"/>
      <c r="C61" s="92"/>
      <c r="D61" s="92"/>
      <c r="E61" s="373" t="s">
        <v>107</v>
      </c>
      <c r="F61" s="374"/>
      <c r="G61" s="374"/>
      <c r="H61" s="374"/>
      <c r="I61" s="374"/>
      <c r="J61" s="92"/>
      <c r="K61" s="373" t="s">
        <v>108</v>
      </c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5">
        <f>'08 - Výrobky PSV'!J60</f>
        <v>0</v>
      </c>
      <c r="AH61" s="376"/>
      <c r="AI61" s="376"/>
      <c r="AJ61" s="376"/>
      <c r="AK61" s="376"/>
      <c r="AL61" s="376"/>
      <c r="AM61" s="376"/>
      <c r="AN61" s="375">
        <f t="shared" si="0"/>
        <v>0</v>
      </c>
      <c r="AO61" s="376"/>
      <c r="AP61" s="376"/>
      <c r="AQ61" s="94" t="s">
        <v>90</v>
      </c>
      <c r="AR61" s="413"/>
      <c r="AS61" s="414"/>
      <c r="AT61" s="414"/>
      <c r="AU61" s="414"/>
      <c r="AV61" s="414"/>
      <c r="AW61" s="414"/>
      <c r="AX61" s="414"/>
      <c r="AY61" s="95"/>
      <c r="AZ61" s="95"/>
      <c r="BA61" s="95"/>
      <c r="BB61" s="95"/>
      <c r="BC61" s="95"/>
      <c r="BD61" s="96"/>
      <c r="BE61" s="6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97" t="s">
        <v>83</v>
      </c>
      <c r="BU61" s="19"/>
      <c r="BV61" s="97" t="s">
        <v>75</v>
      </c>
      <c r="BW61" s="97" t="s">
        <v>109</v>
      </c>
      <c r="BX61" s="97" t="s">
        <v>87</v>
      </c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98"/>
      <c r="CM61" s="19"/>
      <c r="CN61" s="21"/>
    </row>
    <row r="62" spans="1:92" ht="16.5" customHeight="1" x14ac:dyDescent="0.3">
      <c r="A62" s="84" t="s">
        <v>77</v>
      </c>
      <c r="B62" s="26"/>
      <c r="C62" s="92"/>
      <c r="D62" s="92"/>
      <c r="E62" s="373" t="s">
        <v>110</v>
      </c>
      <c r="F62" s="374"/>
      <c r="G62" s="374"/>
      <c r="H62" s="374"/>
      <c r="I62" s="374"/>
      <c r="J62" s="92"/>
      <c r="K62" s="373" t="s">
        <v>111</v>
      </c>
      <c r="L62" s="374"/>
      <c r="M62" s="374"/>
      <c r="N62" s="374"/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4"/>
      <c r="AE62" s="374"/>
      <c r="AF62" s="374"/>
      <c r="AG62" s="375">
        <f>'09 - Oplocení a venkovní ...'!J29</f>
        <v>0</v>
      </c>
      <c r="AH62" s="376"/>
      <c r="AI62" s="376"/>
      <c r="AJ62" s="376"/>
      <c r="AK62" s="376"/>
      <c r="AL62" s="376"/>
      <c r="AM62" s="376"/>
      <c r="AN62" s="375">
        <f t="shared" si="0"/>
        <v>0</v>
      </c>
      <c r="AO62" s="376"/>
      <c r="AP62" s="376"/>
      <c r="AQ62" s="94" t="s">
        <v>90</v>
      </c>
      <c r="AR62" s="413"/>
      <c r="AS62" s="414"/>
      <c r="AT62" s="414"/>
      <c r="AU62" s="414"/>
      <c r="AV62" s="414"/>
      <c r="AW62" s="414"/>
      <c r="AX62" s="414"/>
      <c r="AY62" s="95"/>
      <c r="AZ62" s="95"/>
      <c r="BA62" s="95"/>
      <c r="BB62" s="95"/>
      <c r="BC62" s="95"/>
      <c r="BD62" s="96"/>
      <c r="BE62" s="64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97" t="s">
        <v>83</v>
      </c>
      <c r="BU62" s="19"/>
      <c r="BV62" s="97" t="s">
        <v>75</v>
      </c>
      <c r="BW62" s="97" t="s">
        <v>112</v>
      </c>
      <c r="BX62" s="97" t="s">
        <v>87</v>
      </c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98"/>
      <c r="CM62" s="19"/>
      <c r="CN62" s="21"/>
    </row>
    <row r="63" spans="1:92" ht="16.5" customHeight="1" x14ac:dyDescent="0.3">
      <c r="A63" s="22"/>
      <c r="B63" s="26"/>
      <c r="C63" s="85"/>
      <c r="D63" s="385" t="s">
        <v>113</v>
      </c>
      <c r="E63" s="386"/>
      <c r="F63" s="386"/>
      <c r="G63" s="386"/>
      <c r="H63" s="386"/>
      <c r="I63" s="86"/>
      <c r="J63" s="385" t="s">
        <v>114</v>
      </c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4">
        <f>ROUND(SUM(AG64:AG68),2)+AG69</f>
        <v>0</v>
      </c>
      <c r="AH63" s="383"/>
      <c r="AI63" s="383"/>
      <c r="AJ63" s="383"/>
      <c r="AK63" s="383"/>
      <c r="AL63" s="383"/>
      <c r="AM63" s="383"/>
      <c r="AN63" s="382">
        <f t="shared" si="0"/>
        <v>0</v>
      </c>
      <c r="AO63" s="383"/>
      <c r="AP63" s="383"/>
      <c r="AQ63" s="87" t="s">
        <v>86</v>
      </c>
      <c r="AR63" s="421"/>
      <c r="AS63" s="422"/>
      <c r="AT63" s="422"/>
      <c r="AU63" s="422"/>
      <c r="AV63" s="422"/>
      <c r="AW63" s="422"/>
      <c r="AX63" s="422"/>
      <c r="AY63" s="88"/>
      <c r="AZ63" s="88"/>
      <c r="BA63" s="88"/>
      <c r="BB63" s="88"/>
      <c r="BC63" s="88"/>
      <c r="BD63" s="89"/>
      <c r="BE63" s="64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90" t="s">
        <v>72</v>
      </c>
      <c r="BT63" s="90" t="s">
        <v>81</v>
      </c>
      <c r="BU63" s="90" t="s">
        <v>74</v>
      </c>
      <c r="BV63" s="90" t="s">
        <v>75</v>
      </c>
      <c r="BW63" s="90" t="s">
        <v>115</v>
      </c>
      <c r="BX63" s="90" t="s">
        <v>13</v>
      </c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91"/>
      <c r="CM63" s="90" t="s">
        <v>83</v>
      </c>
      <c r="CN63" s="21"/>
    </row>
    <row r="64" spans="1:92" ht="16.5" customHeight="1" x14ac:dyDescent="0.3">
      <c r="A64" s="84" t="s">
        <v>77</v>
      </c>
      <c r="B64" s="26"/>
      <c r="C64" s="92"/>
      <c r="D64" s="92"/>
      <c r="E64" s="373" t="s">
        <v>88</v>
      </c>
      <c r="F64" s="374"/>
      <c r="G64" s="374"/>
      <c r="H64" s="374"/>
      <c r="I64" s="374"/>
      <c r="J64" s="92"/>
      <c r="K64" s="373" t="s">
        <v>116</v>
      </c>
      <c r="L64" s="374"/>
      <c r="M64" s="374"/>
      <c r="N64" s="374"/>
      <c r="O64" s="374"/>
      <c r="P64" s="374"/>
      <c r="Q64" s="374"/>
      <c r="R64" s="374"/>
      <c r="S64" s="374"/>
      <c r="T64" s="374"/>
      <c r="U64" s="374"/>
      <c r="V64" s="374"/>
      <c r="W64" s="374"/>
      <c r="X64" s="374"/>
      <c r="Y64" s="374"/>
      <c r="Z64" s="374"/>
      <c r="AA64" s="374"/>
      <c r="AB64" s="374"/>
      <c r="AC64" s="374"/>
      <c r="AD64" s="374"/>
      <c r="AE64" s="374"/>
      <c r="AF64" s="374"/>
      <c r="AG64" s="378">
        <f>'01 - ZTI'!J29</f>
        <v>0</v>
      </c>
      <c r="AH64" s="379"/>
      <c r="AI64" s="379"/>
      <c r="AJ64" s="379"/>
      <c r="AK64" s="379"/>
      <c r="AL64" s="379"/>
      <c r="AM64" s="379"/>
      <c r="AN64" s="375">
        <f>SUM(AG64,AT64)</f>
        <v>0</v>
      </c>
      <c r="AO64" s="376"/>
      <c r="AP64" s="376"/>
      <c r="AQ64" s="94" t="s">
        <v>90</v>
      </c>
      <c r="AR64" s="413"/>
      <c r="AS64" s="414"/>
      <c r="AT64" s="414"/>
      <c r="AU64" s="414"/>
      <c r="AV64" s="414"/>
      <c r="AW64" s="414"/>
      <c r="AX64" s="414"/>
      <c r="AY64" s="95"/>
      <c r="AZ64" s="95"/>
      <c r="BA64" s="95"/>
      <c r="BB64" s="95"/>
      <c r="BC64" s="95"/>
      <c r="BD64" s="96"/>
      <c r="BE64" s="64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97" t="s">
        <v>83</v>
      </c>
      <c r="BU64" s="19"/>
      <c r="BV64" s="97" t="s">
        <v>75</v>
      </c>
      <c r="BW64" s="97" t="s">
        <v>117</v>
      </c>
      <c r="BX64" s="97" t="s">
        <v>115</v>
      </c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98"/>
      <c r="CM64" s="19"/>
      <c r="CN64" s="21"/>
    </row>
    <row r="65" spans="1:92" ht="16.5" customHeight="1" x14ac:dyDescent="0.3">
      <c r="A65" s="84" t="s">
        <v>77</v>
      </c>
      <c r="B65" s="26"/>
      <c r="C65" s="92"/>
      <c r="D65" s="92"/>
      <c r="E65" s="373" t="s">
        <v>92</v>
      </c>
      <c r="F65" s="374"/>
      <c r="G65" s="374"/>
      <c r="H65" s="374"/>
      <c r="I65" s="374"/>
      <c r="J65" s="92"/>
      <c r="K65" s="373" t="s">
        <v>118</v>
      </c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8">
        <f>'02 - UT'!J29</f>
        <v>0</v>
      </c>
      <c r="AH65" s="379"/>
      <c r="AI65" s="379"/>
      <c r="AJ65" s="379"/>
      <c r="AK65" s="379"/>
      <c r="AL65" s="379"/>
      <c r="AM65" s="379"/>
      <c r="AN65" s="375">
        <f t="shared" si="0"/>
        <v>0</v>
      </c>
      <c r="AO65" s="376"/>
      <c r="AP65" s="376"/>
      <c r="AQ65" s="94" t="s">
        <v>90</v>
      </c>
      <c r="AR65" s="413"/>
      <c r="AS65" s="414"/>
      <c r="AT65" s="414"/>
      <c r="AU65" s="414"/>
      <c r="AV65" s="414"/>
      <c r="AW65" s="414"/>
      <c r="AX65" s="414"/>
      <c r="AY65" s="95"/>
      <c r="AZ65" s="95"/>
      <c r="BA65" s="95"/>
      <c r="BB65" s="95"/>
      <c r="BC65" s="95"/>
      <c r="BD65" s="96"/>
      <c r="BE65" s="64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97" t="s">
        <v>83</v>
      </c>
      <c r="BU65" s="19"/>
      <c r="BV65" s="97" t="s">
        <v>75</v>
      </c>
      <c r="BW65" s="97" t="s">
        <v>119</v>
      </c>
      <c r="BX65" s="97" t="s">
        <v>115</v>
      </c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98"/>
      <c r="CM65" s="19"/>
      <c r="CN65" s="21"/>
    </row>
    <row r="66" spans="1:92" ht="16.5" customHeight="1" x14ac:dyDescent="0.3">
      <c r="A66" s="84" t="s">
        <v>77</v>
      </c>
      <c r="B66" s="26"/>
      <c r="C66" s="92"/>
      <c r="D66" s="92"/>
      <c r="E66" s="373" t="s">
        <v>94</v>
      </c>
      <c r="F66" s="374"/>
      <c r="G66" s="374"/>
      <c r="H66" s="374"/>
      <c r="I66" s="374"/>
      <c r="J66" s="92"/>
      <c r="K66" s="373" t="s">
        <v>120</v>
      </c>
      <c r="L66" s="374"/>
      <c r="M66" s="374"/>
      <c r="N66" s="374"/>
      <c r="O66" s="374"/>
      <c r="P66" s="374"/>
      <c r="Q66" s="374"/>
      <c r="R66" s="374"/>
      <c r="S66" s="374"/>
      <c r="T66" s="374"/>
      <c r="U66" s="374"/>
      <c r="V66" s="374"/>
      <c r="W66" s="374"/>
      <c r="X66" s="374"/>
      <c r="Y66" s="374"/>
      <c r="Z66" s="374"/>
      <c r="AA66" s="374"/>
      <c r="AB66" s="374"/>
      <c r="AC66" s="374"/>
      <c r="AD66" s="374"/>
      <c r="AE66" s="374"/>
      <c r="AF66" s="374"/>
      <c r="AG66" s="378">
        <f>'03 - Silnoproud'!J29</f>
        <v>0</v>
      </c>
      <c r="AH66" s="379"/>
      <c r="AI66" s="379"/>
      <c r="AJ66" s="379"/>
      <c r="AK66" s="379"/>
      <c r="AL66" s="379"/>
      <c r="AM66" s="379"/>
      <c r="AN66" s="375">
        <f t="shared" si="0"/>
        <v>0</v>
      </c>
      <c r="AO66" s="376"/>
      <c r="AP66" s="376"/>
      <c r="AQ66" s="94" t="s">
        <v>90</v>
      </c>
      <c r="AR66" s="413"/>
      <c r="AS66" s="414"/>
      <c r="AT66" s="414"/>
      <c r="AU66" s="414"/>
      <c r="AV66" s="414"/>
      <c r="AW66" s="414"/>
      <c r="AX66" s="414"/>
      <c r="AY66" s="95"/>
      <c r="AZ66" s="95"/>
      <c r="BA66" s="95"/>
      <c r="BB66" s="95"/>
      <c r="BC66" s="95"/>
      <c r="BD66" s="96"/>
      <c r="BE66" s="64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97" t="s">
        <v>83</v>
      </c>
      <c r="BU66" s="19"/>
      <c r="BV66" s="97" t="s">
        <v>75</v>
      </c>
      <c r="BW66" s="97" t="s">
        <v>121</v>
      </c>
      <c r="BX66" s="97" t="s">
        <v>115</v>
      </c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98"/>
      <c r="CM66" s="19"/>
      <c r="CN66" s="21"/>
    </row>
    <row r="67" spans="1:92" ht="16.5" customHeight="1" x14ac:dyDescent="0.3">
      <c r="A67" s="84" t="s">
        <v>77</v>
      </c>
      <c r="B67" s="26"/>
      <c r="C67" s="92"/>
      <c r="D67" s="92"/>
      <c r="E67" s="373" t="s">
        <v>96</v>
      </c>
      <c r="F67" s="374"/>
      <c r="G67" s="374"/>
      <c r="H67" s="374"/>
      <c r="I67" s="374"/>
      <c r="J67" s="92"/>
      <c r="K67" s="373" t="s">
        <v>122</v>
      </c>
      <c r="L67" s="374"/>
      <c r="M67" s="374"/>
      <c r="N67" s="374"/>
      <c r="O67" s="374"/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8">
        <f>'04 - Slaboproud'!J29</f>
        <v>0</v>
      </c>
      <c r="AH67" s="379"/>
      <c r="AI67" s="379"/>
      <c r="AJ67" s="379"/>
      <c r="AK67" s="379"/>
      <c r="AL67" s="379"/>
      <c r="AM67" s="379"/>
      <c r="AN67" s="375">
        <f t="shared" si="0"/>
        <v>0</v>
      </c>
      <c r="AO67" s="376"/>
      <c r="AP67" s="376"/>
      <c r="AQ67" s="94" t="s">
        <v>90</v>
      </c>
      <c r="AR67" s="413"/>
      <c r="AS67" s="414"/>
      <c r="AT67" s="414"/>
      <c r="AU67" s="414"/>
      <c r="AV67" s="414"/>
      <c r="AW67" s="414"/>
      <c r="AX67" s="414"/>
      <c r="AY67" s="95"/>
      <c r="AZ67" s="95"/>
      <c r="BA67" s="95"/>
      <c r="BB67" s="95"/>
      <c r="BC67" s="95"/>
      <c r="BD67" s="96"/>
      <c r="BE67" s="64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97" t="s">
        <v>83</v>
      </c>
      <c r="BU67" s="19"/>
      <c r="BV67" s="97" t="s">
        <v>75</v>
      </c>
      <c r="BW67" s="97" t="s">
        <v>123</v>
      </c>
      <c r="BX67" s="97" t="s">
        <v>115</v>
      </c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98"/>
      <c r="CM67" s="19"/>
      <c r="CN67" s="21"/>
    </row>
    <row r="68" spans="1:92" ht="16.5" customHeight="1" x14ac:dyDescent="0.3">
      <c r="A68" s="84" t="s">
        <v>77</v>
      </c>
      <c r="B68" s="26"/>
      <c r="C68" s="92"/>
      <c r="D68" s="92"/>
      <c r="E68" s="373" t="s">
        <v>99</v>
      </c>
      <c r="F68" s="374"/>
      <c r="G68" s="374"/>
      <c r="H68" s="374"/>
      <c r="I68" s="374"/>
      <c r="J68" s="92"/>
      <c r="K68" s="373" t="s">
        <v>2542</v>
      </c>
      <c r="L68" s="374"/>
      <c r="M68" s="374"/>
      <c r="N68" s="374"/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4"/>
      <c r="Z68" s="374"/>
      <c r="AA68" s="374"/>
      <c r="AB68" s="374"/>
      <c r="AC68" s="374"/>
      <c r="AD68" s="374"/>
      <c r="AE68" s="374"/>
      <c r="AF68" s="374"/>
      <c r="AG68" s="375">
        <f>'05 - VZT'!J29</f>
        <v>0</v>
      </c>
      <c r="AH68" s="376"/>
      <c r="AI68" s="376"/>
      <c r="AJ68" s="376"/>
      <c r="AK68" s="376"/>
      <c r="AL68" s="376"/>
      <c r="AM68" s="376"/>
      <c r="AN68" s="375">
        <f t="shared" si="0"/>
        <v>0</v>
      </c>
      <c r="AO68" s="376"/>
      <c r="AP68" s="376"/>
      <c r="AQ68" s="94" t="s">
        <v>90</v>
      </c>
      <c r="AR68" s="413"/>
      <c r="AS68" s="414"/>
      <c r="AT68" s="414"/>
      <c r="AU68" s="414"/>
      <c r="AV68" s="414"/>
      <c r="AW68" s="414"/>
      <c r="AX68" s="414"/>
      <c r="AY68" s="99"/>
      <c r="AZ68" s="99"/>
      <c r="BA68" s="99"/>
      <c r="BB68" s="99"/>
      <c r="BC68" s="99"/>
      <c r="BD68" s="100"/>
      <c r="BE68" s="64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97" t="s">
        <v>83</v>
      </c>
      <c r="BU68" s="19"/>
      <c r="BV68" s="97" t="s">
        <v>75</v>
      </c>
      <c r="BW68" s="97" t="s">
        <v>124</v>
      </c>
      <c r="BX68" s="97" t="s">
        <v>115</v>
      </c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98"/>
      <c r="CM68" s="19"/>
      <c r="CN68" s="21"/>
    </row>
    <row r="69" spans="1:92" s="246" customFormat="1" ht="16.5" customHeight="1" x14ac:dyDescent="0.3">
      <c r="A69" s="84"/>
      <c r="B69" s="26"/>
      <c r="C69" s="362"/>
      <c r="D69" s="362"/>
      <c r="E69" s="373" t="s">
        <v>101</v>
      </c>
      <c r="F69" s="374"/>
      <c r="G69" s="374"/>
      <c r="H69" s="374"/>
      <c r="I69" s="374"/>
      <c r="J69" s="362"/>
      <c r="K69" s="373" t="s">
        <v>2609</v>
      </c>
      <c r="L69" s="374"/>
      <c r="M69" s="374"/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4"/>
      <c r="Y69" s="374"/>
      <c r="Z69" s="374"/>
      <c r="AA69" s="374"/>
      <c r="AB69" s="374"/>
      <c r="AC69" s="374"/>
      <c r="AD69" s="374"/>
      <c r="AE69" s="374"/>
      <c r="AF69" s="374"/>
      <c r="AG69" s="375">
        <f>'06 - FVE'!J29</f>
        <v>0</v>
      </c>
      <c r="AH69" s="376"/>
      <c r="AI69" s="376"/>
      <c r="AJ69" s="376"/>
      <c r="AK69" s="376"/>
      <c r="AL69" s="376"/>
      <c r="AM69" s="376"/>
      <c r="AN69" s="375">
        <f t="shared" ref="AN69" si="1">SUM(AG69,AT69)</f>
        <v>0</v>
      </c>
      <c r="AO69" s="376"/>
      <c r="AP69" s="376"/>
      <c r="AQ69" s="94" t="s">
        <v>90</v>
      </c>
      <c r="AR69" s="363"/>
      <c r="AS69" s="364"/>
      <c r="AT69" s="364"/>
      <c r="AU69" s="364"/>
      <c r="AV69" s="364"/>
      <c r="AW69" s="364"/>
      <c r="AX69" s="364"/>
      <c r="AY69" s="95"/>
      <c r="AZ69" s="95"/>
      <c r="BA69" s="95"/>
      <c r="BB69" s="95"/>
      <c r="BC69" s="95"/>
      <c r="BD69" s="95"/>
      <c r="BE69" s="361"/>
      <c r="BF69" s="361"/>
      <c r="BG69" s="361"/>
      <c r="BH69" s="361"/>
      <c r="BI69" s="361"/>
      <c r="BJ69" s="361"/>
      <c r="BK69" s="361"/>
      <c r="BL69" s="361"/>
      <c r="BM69" s="361"/>
      <c r="BN69" s="361"/>
      <c r="BO69" s="361"/>
      <c r="BP69" s="361"/>
      <c r="BQ69" s="361"/>
      <c r="BR69" s="361"/>
      <c r="BS69" s="361"/>
      <c r="BT69" s="97"/>
      <c r="BU69" s="361"/>
      <c r="BV69" s="97"/>
      <c r="BW69" s="97"/>
      <c r="BX69" s="97"/>
      <c r="BY69" s="361"/>
      <c r="BZ69" s="361"/>
      <c r="CA69" s="361"/>
      <c r="CB69" s="361"/>
      <c r="CC69" s="361"/>
      <c r="CD69" s="361"/>
      <c r="CE69" s="361"/>
      <c r="CF69" s="361"/>
      <c r="CG69" s="361"/>
      <c r="CH69" s="361"/>
      <c r="CI69" s="361"/>
      <c r="CJ69" s="361"/>
      <c r="CK69" s="361"/>
      <c r="CL69" s="98"/>
      <c r="CM69" s="361"/>
      <c r="CN69" s="21"/>
    </row>
    <row r="70" spans="1:92" ht="7.9" customHeight="1" x14ac:dyDescent="0.3">
      <c r="A70" s="101"/>
      <c r="B70" s="51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52"/>
      <c r="AR70" s="102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4"/>
    </row>
  </sheetData>
  <mergeCells count="127">
    <mergeCell ref="AR64:AX64"/>
    <mergeCell ref="AR65:AX65"/>
    <mergeCell ref="AR66:AX66"/>
    <mergeCell ref="AS46:AT48"/>
    <mergeCell ref="AR61:AX61"/>
    <mergeCell ref="AR62:AX62"/>
    <mergeCell ref="AR63:AX63"/>
    <mergeCell ref="AR67:AX67"/>
    <mergeCell ref="AR68:AX68"/>
    <mergeCell ref="AR51:AX51"/>
    <mergeCell ref="AR52:AX52"/>
    <mergeCell ref="AR53:AX53"/>
    <mergeCell ref="AR54:AX54"/>
    <mergeCell ref="AR55:AX55"/>
    <mergeCell ref="AR56:AX56"/>
    <mergeCell ref="AR57:AX57"/>
    <mergeCell ref="AR58:AX58"/>
    <mergeCell ref="AR59:AX59"/>
    <mergeCell ref="AR60:AX60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C49:G49"/>
    <mergeCell ref="I49:AF49"/>
    <mergeCell ref="AG49:AM49"/>
    <mergeCell ref="AN49:AP49"/>
    <mergeCell ref="AG52:AM52"/>
    <mergeCell ref="D52:H52"/>
    <mergeCell ref="J52:AF52"/>
    <mergeCell ref="AN53:AP53"/>
    <mergeCell ref="AG53:AM53"/>
    <mergeCell ref="D53:H53"/>
    <mergeCell ref="J53:AF53"/>
    <mergeCell ref="AN54:AP54"/>
    <mergeCell ref="AG54:AM54"/>
    <mergeCell ref="E54:I54"/>
    <mergeCell ref="K54:AF54"/>
    <mergeCell ref="AN52:AP52"/>
    <mergeCell ref="AN55:AP55"/>
    <mergeCell ref="AG55:AM55"/>
    <mergeCell ref="E55:I55"/>
    <mergeCell ref="K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G66:AM66"/>
    <mergeCell ref="E66:I66"/>
    <mergeCell ref="K66:AF66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N63:AP63"/>
    <mergeCell ref="AG63:AM63"/>
    <mergeCell ref="D63:H63"/>
    <mergeCell ref="J63:AF63"/>
    <mergeCell ref="E69:I69"/>
    <mergeCell ref="K69:AF69"/>
    <mergeCell ref="AG69:AM69"/>
    <mergeCell ref="AN69:AP69"/>
    <mergeCell ref="AR2:BE2"/>
    <mergeCell ref="AN67:AP67"/>
    <mergeCell ref="AG67:AM67"/>
    <mergeCell ref="E67:I67"/>
    <mergeCell ref="K67:AF67"/>
    <mergeCell ref="AN68:AP68"/>
    <mergeCell ref="AG68:AM68"/>
    <mergeCell ref="E68:I68"/>
    <mergeCell ref="K68:AF68"/>
    <mergeCell ref="AG51:AM51"/>
    <mergeCell ref="AN51:AP51"/>
    <mergeCell ref="AN64:AP64"/>
    <mergeCell ref="AG64:AM64"/>
    <mergeCell ref="E64:I64"/>
    <mergeCell ref="K64:AF64"/>
    <mergeCell ref="AN65:AP65"/>
    <mergeCell ref="AG65:AM65"/>
    <mergeCell ref="E65:I65"/>
    <mergeCell ref="K65:AF65"/>
    <mergeCell ref="AN66:AP66"/>
  </mergeCells>
  <phoneticPr fontId="49" type="noConversion"/>
  <hyperlinks>
    <hyperlink ref="A52" location="'318-000 - VRN'!R1C1" display="/"/>
    <hyperlink ref="A54" location="'01 - Zemní práce'!R1C1" display="/"/>
    <hyperlink ref="A55" location="'02 - Spodní stavba'!R1C1" display="/"/>
    <hyperlink ref="A56" location="'03 - Hrubá stavba'!R1C1" display="/"/>
    <hyperlink ref="A57" location="'04 - Prefabrikované a oce...'!R1C1" display="/"/>
    <hyperlink ref="A58" location="'05 - Střecha'!R1C1" display="/"/>
    <hyperlink ref="A59" location="'06 - Fasáda'!R1C1" display="/"/>
    <hyperlink ref="A60" location="'07 - Dokončovací práce'!R1C1" display="/"/>
    <hyperlink ref="A61" location="'08 - Výrobky PSV'!R1C1" display="/"/>
    <hyperlink ref="A62" location="'09 - Oplocení a venkovní ...'!R1C1" display="/"/>
    <hyperlink ref="A64" location="'01 - ZTI'!R1C1" display="/"/>
    <hyperlink ref="A65" location="'02 - UT'!R1C1" display="/"/>
    <hyperlink ref="A66" location="'03 - Silnoproud'!R1C1" display="/"/>
    <hyperlink ref="A67" location="'04 - Slaboproud'!R1C1" display="/"/>
    <hyperlink ref="A68" location="'05 - VZT'!R1C1" display="/"/>
  </hyperlinks>
  <pageMargins left="0.59055118110236227" right="0.59055118110236227" top="0.59055118110236227" bottom="0.59055118110236227" header="0" footer="0"/>
  <pageSetup orientation="landscape" r:id="rId1"/>
  <headerFooter>
    <oddFooter>&amp;C&amp;"Trebuchet MS,Regular"&amp;8&amp;K000000Strana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2"/>
  <sheetViews>
    <sheetView showGridLines="0" topLeftCell="A86" workbookViewId="0">
      <selection activeCell="F90" sqref="F90"/>
    </sheetView>
  </sheetViews>
  <sheetFormatPr defaultColWidth="9.33203125" defaultRowHeight="13.5" customHeight="1" x14ac:dyDescent="0.3"/>
  <cols>
    <col min="1" max="1" width="8.33203125" style="105" customWidth="1"/>
    <col min="2" max="2" width="2" style="105" customWidth="1"/>
    <col min="3" max="4" width="4.33203125" style="105" customWidth="1"/>
    <col min="5" max="5" width="17.33203125" style="105" customWidth="1"/>
    <col min="6" max="6" width="75" style="105" customWidth="1"/>
    <col min="7" max="7" width="8.6640625" style="105" customWidth="1"/>
    <col min="8" max="8" width="11.33203125" style="105" customWidth="1"/>
    <col min="9" max="9" width="12.6640625" style="105" customWidth="1"/>
    <col min="10" max="10" width="23.5" style="105" customWidth="1"/>
    <col min="11" max="11" width="15.5" style="105" customWidth="1"/>
    <col min="12" max="18" width="9.33203125" style="105" customWidth="1"/>
    <col min="19" max="19" width="8.33203125" style="105" customWidth="1"/>
    <col min="20" max="20" width="29.6640625" style="105" customWidth="1"/>
    <col min="21" max="21" width="16.33203125" style="105" customWidth="1"/>
    <col min="22" max="22" width="12.33203125" style="105" customWidth="1"/>
    <col min="23" max="23" width="16.33203125" style="105" customWidth="1"/>
    <col min="24" max="24" width="12.33203125" style="105" customWidth="1"/>
    <col min="25" max="25" width="15" style="105" customWidth="1"/>
    <col min="26" max="26" width="11" style="105" customWidth="1"/>
    <col min="27" max="27" width="15" style="105" customWidth="1"/>
    <col min="28" max="28" width="16.33203125" style="105" customWidth="1"/>
    <col min="29" max="29" width="11" style="105" customWidth="1"/>
    <col min="30" max="30" width="15" style="105" customWidth="1"/>
    <col min="31" max="31" width="16.33203125" style="105" customWidth="1"/>
    <col min="32" max="43" width="9.33203125" style="105" customWidth="1"/>
    <col min="44" max="65" width="9.33203125" style="105" hidden="1" customWidth="1"/>
    <col min="66" max="71" width="9.33203125" style="105" customWidth="1"/>
    <col min="72" max="16384" width="9.33203125" style="105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82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5">
      <c r="A8" s="22"/>
      <c r="B8" s="26"/>
      <c r="C8" s="19"/>
      <c r="D8" s="5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36.950000000000003" customHeight="1" x14ac:dyDescent="0.3">
      <c r="A9" s="22"/>
      <c r="B9" s="26"/>
      <c r="C9" s="19"/>
      <c r="D9" s="19"/>
      <c r="E9" s="391" t="s">
        <v>133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3.5" customHeight="1" x14ac:dyDescent="0.3">
      <c r="A10" s="22"/>
      <c r="B10" s="26"/>
      <c r="C10" s="19"/>
      <c r="D10" s="19"/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14.45" customHeight="1" x14ac:dyDescent="0.35">
      <c r="A11" s="22"/>
      <c r="B11" s="26"/>
      <c r="C11" s="19"/>
      <c r="D11" s="54" t="s">
        <v>25</v>
      </c>
      <c r="E11" s="19"/>
      <c r="F11" s="113"/>
      <c r="G11" s="19"/>
      <c r="H11" s="19"/>
      <c r="I11" s="114" t="s">
        <v>26</v>
      </c>
      <c r="J11" s="113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4.45" customHeight="1" x14ac:dyDescent="0.35">
      <c r="A12" s="22"/>
      <c r="B12" s="26"/>
      <c r="C12" s="19"/>
      <c r="D12" s="54" t="s">
        <v>27</v>
      </c>
      <c r="E12" s="19"/>
      <c r="F12" s="115" t="s">
        <v>28</v>
      </c>
      <c r="G12" s="19"/>
      <c r="H12" s="19"/>
      <c r="I12" s="114" t="s">
        <v>29</v>
      </c>
      <c r="J12" s="58">
        <f>'Rekapitulace stavby'!AN8</f>
        <v>44136</v>
      </c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0.9" customHeight="1" x14ac:dyDescent="0.3">
      <c r="A13" s="22"/>
      <c r="B13" s="26"/>
      <c r="C13" s="19"/>
      <c r="D13" s="19"/>
      <c r="E13" s="19"/>
      <c r="F13" s="19"/>
      <c r="G13" s="19"/>
      <c r="H13" s="19"/>
      <c r="I13" s="112"/>
      <c r="J13" s="19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30</v>
      </c>
      <c r="E14" s="19"/>
      <c r="F14" s="19"/>
      <c r="G14" s="19"/>
      <c r="H14" s="19"/>
      <c r="I14" s="114" t="s">
        <v>31</v>
      </c>
      <c r="J14" s="115" t="s">
        <v>32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8" customHeight="1" x14ac:dyDescent="0.35">
      <c r="A15" s="22"/>
      <c r="B15" s="26"/>
      <c r="C15" s="19"/>
      <c r="D15" s="19"/>
      <c r="E15" s="115" t="s">
        <v>33</v>
      </c>
      <c r="F15" s="19"/>
      <c r="G15" s="19"/>
      <c r="H15" s="19"/>
      <c r="I15" s="114" t="s">
        <v>34</v>
      </c>
      <c r="J15" s="113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7.9" customHeight="1" x14ac:dyDescent="0.3">
      <c r="A16" s="22"/>
      <c r="B16" s="26"/>
      <c r="C16" s="19"/>
      <c r="D16" s="19"/>
      <c r="E16" s="19"/>
      <c r="F16" s="19"/>
      <c r="G16" s="19"/>
      <c r="H16" s="19"/>
      <c r="I16" s="112"/>
      <c r="J16" s="19"/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4.45" customHeight="1" x14ac:dyDescent="0.35">
      <c r="A17" s="22"/>
      <c r="B17" s="26"/>
      <c r="C17" s="19"/>
      <c r="D17" s="54" t="s">
        <v>35</v>
      </c>
      <c r="E17" s="19"/>
      <c r="F17" s="19"/>
      <c r="G17" s="19"/>
      <c r="H17" s="19"/>
      <c r="I17" s="114" t="s">
        <v>31</v>
      </c>
      <c r="J17" s="115" t="str">
        <f>IF('Rekapitulace stavby'!AN13="Vyplň údaj","",IF('Rekapitulace stavby'!AN13="","",'Rekapitulace stavby'!AN13))</f>
        <v/>
      </c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18" customHeight="1" x14ac:dyDescent="0.35">
      <c r="A18" s="22"/>
      <c r="B18" s="26"/>
      <c r="C18" s="19"/>
      <c r="D18" s="19"/>
      <c r="E18" s="115" t="str">
        <f>IF('Rekapitulace stavby'!E14="Vyplň údaj","",IF('Rekapitulace stavby'!E14="","",'Rekapitulace stavby'!E14))</f>
        <v/>
      </c>
      <c r="F18" s="19"/>
      <c r="G18" s="19"/>
      <c r="H18" s="19"/>
      <c r="I18" s="114" t="s">
        <v>34</v>
      </c>
      <c r="J18" s="115" t="str">
        <f>IF('Rekapitulace stavby'!AN14="Vyplň údaj","",IF('Rekapitulace stavby'!AN14="","",'Rekapitulace stavby'!AN14))</f>
        <v/>
      </c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7.9" customHeight="1" x14ac:dyDescent="0.3">
      <c r="A19" s="22"/>
      <c r="B19" s="26"/>
      <c r="C19" s="19"/>
      <c r="D19" s="19"/>
      <c r="E19" s="19"/>
      <c r="F19" s="19"/>
      <c r="G19" s="19"/>
      <c r="H19" s="19"/>
      <c r="I19" s="112"/>
      <c r="J19" s="19"/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4.45" customHeight="1" x14ac:dyDescent="0.35">
      <c r="A20" s="22"/>
      <c r="B20" s="26"/>
      <c r="C20" s="19"/>
      <c r="D20" s="54" t="s">
        <v>36</v>
      </c>
      <c r="E20" s="19"/>
      <c r="F20" s="19"/>
      <c r="G20" s="19"/>
      <c r="H20" s="19"/>
      <c r="I20" s="114" t="s">
        <v>31</v>
      </c>
      <c r="J20" s="115" t="s">
        <v>32</v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18" customHeight="1" x14ac:dyDescent="0.35">
      <c r="A21" s="22"/>
      <c r="B21" s="26"/>
      <c r="C21" s="19"/>
      <c r="D21" s="19"/>
      <c r="E21" s="115" t="s">
        <v>33</v>
      </c>
      <c r="F21" s="19"/>
      <c r="G21" s="19"/>
      <c r="H21" s="19"/>
      <c r="I21" s="114" t="s">
        <v>34</v>
      </c>
      <c r="J21" s="113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7.9" customHeight="1" x14ac:dyDescent="0.3">
      <c r="A22" s="22"/>
      <c r="B22" s="26"/>
      <c r="C22" s="19"/>
      <c r="D22" s="19"/>
      <c r="E22" s="19"/>
      <c r="F22" s="19"/>
      <c r="G22" s="19"/>
      <c r="H22" s="19"/>
      <c r="I22" s="112"/>
      <c r="J22" s="19"/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4.45" customHeight="1" x14ac:dyDescent="0.35">
      <c r="A23" s="22"/>
      <c r="B23" s="26"/>
      <c r="C23" s="19"/>
      <c r="D23" s="54" t="s">
        <v>38</v>
      </c>
      <c r="E23" s="19"/>
      <c r="F23" s="19"/>
      <c r="G23" s="19"/>
      <c r="H23" s="19"/>
      <c r="I23" s="112"/>
      <c r="J23" s="19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171" customHeight="1" x14ac:dyDescent="0.35">
      <c r="A24" s="22"/>
      <c r="B24" s="26"/>
      <c r="C24" s="19"/>
      <c r="D24" s="19"/>
      <c r="E24" s="433" t="s">
        <v>134</v>
      </c>
      <c r="F24" s="434"/>
      <c r="G24" s="434"/>
      <c r="H24" s="434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7.9" customHeight="1" x14ac:dyDescent="0.3">
      <c r="A25" s="22"/>
      <c r="B25" s="26"/>
      <c r="C25" s="19"/>
      <c r="D25" s="59"/>
      <c r="E25" s="59"/>
      <c r="F25" s="59"/>
      <c r="G25" s="59"/>
      <c r="H25" s="59"/>
      <c r="I25" s="116"/>
      <c r="J25" s="59"/>
      <c r="K25" s="117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7.9" customHeight="1" x14ac:dyDescent="0.3">
      <c r="A26" s="22"/>
      <c r="B26" s="26"/>
      <c r="C26" s="19"/>
      <c r="D26" s="62"/>
      <c r="E26" s="62"/>
      <c r="F26" s="62"/>
      <c r="G26" s="62"/>
      <c r="H26" s="62"/>
      <c r="I26" s="118"/>
      <c r="J26" s="62"/>
      <c r="K26" s="119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25.35" customHeight="1" x14ac:dyDescent="0.35">
      <c r="A27" s="22"/>
      <c r="B27" s="26"/>
      <c r="C27" s="19"/>
      <c r="D27" s="120" t="s">
        <v>39</v>
      </c>
      <c r="E27" s="59"/>
      <c r="F27" s="59"/>
      <c r="G27" s="59"/>
      <c r="H27" s="59"/>
      <c r="I27" s="116"/>
      <c r="J27" s="121">
        <f>ROUND(J83,2)</f>
        <v>0</v>
      </c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14.45" customHeight="1" x14ac:dyDescent="0.3">
      <c r="A29" s="22"/>
      <c r="B29" s="26"/>
      <c r="C29" s="19"/>
      <c r="D29" s="19"/>
      <c r="E29" s="19"/>
      <c r="F29" s="43" t="s">
        <v>41</v>
      </c>
      <c r="G29" s="19"/>
      <c r="H29" s="19"/>
      <c r="I29" s="122" t="s">
        <v>40</v>
      </c>
      <c r="J29" s="43" t="s">
        <v>42</v>
      </c>
      <c r="K29" s="28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14.45" customHeight="1" x14ac:dyDescent="0.3">
      <c r="A30" s="22"/>
      <c r="B30" s="26"/>
      <c r="C30" s="19"/>
      <c r="D30" s="44" t="s">
        <v>43</v>
      </c>
      <c r="E30" s="44" t="s">
        <v>44</v>
      </c>
      <c r="F30" s="123">
        <f>ROUND(SUM(BE83:BE111),2)</f>
        <v>0</v>
      </c>
      <c r="G30" s="19"/>
      <c r="H30" s="19"/>
      <c r="I30" s="124">
        <v>0.21</v>
      </c>
      <c r="J30" s="123">
        <f>ROUND(ROUND((SUM(BE83:BE111)),2)*I30,2)</f>
        <v>0</v>
      </c>
      <c r="K30" s="28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44" t="s">
        <v>45</v>
      </c>
      <c r="F31" s="123">
        <f>ROUND(SUM(BF83:BF111),2)</f>
        <v>0</v>
      </c>
      <c r="G31" s="19"/>
      <c r="H31" s="19"/>
      <c r="I31" s="124">
        <v>0.15</v>
      </c>
      <c r="J31" s="123">
        <f>ROUND(ROUND((SUM(BF83:BF111)),2)*I31,2)</f>
        <v>0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hidden="1" customHeight="1" x14ac:dyDescent="0.3">
      <c r="A32" s="22"/>
      <c r="B32" s="26"/>
      <c r="C32" s="19"/>
      <c r="D32" s="19"/>
      <c r="E32" s="44" t="s">
        <v>46</v>
      </c>
      <c r="F32" s="123">
        <f>ROUND(SUM(BG83:BG111),2)</f>
        <v>0</v>
      </c>
      <c r="G32" s="19"/>
      <c r="H32" s="19"/>
      <c r="I32" s="124">
        <v>0.21</v>
      </c>
      <c r="J32" s="123"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hidden="1" customHeight="1" x14ac:dyDescent="0.3">
      <c r="A33" s="22"/>
      <c r="B33" s="26"/>
      <c r="C33" s="19"/>
      <c r="D33" s="19"/>
      <c r="E33" s="44" t="s">
        <v>47</v>
      </c>
      <c r="F33" s="123">
        <f>ROUND(SUM(BH83:BH111),2)</f>
        <v>0</v>
      </c>
      <c r="G33" s="19"/>
      <c r="H33" s="19"/>
      <c r="I33" s="124">
        <v>0.15</v>
      </c>
      <c r="J33" s="123"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48</v>
      </c>
      <c r="F34" s="123">
        <f>ROUND(SUM(BI83:BI111),2)</f>
        <v>0</v>
      </c>
      <c r="G34" s="19"/>
      <c r="H34" s="19"/>
      <c r="I34" s="124">
        <v>0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7.9" customHeight="1" x14ac:dyDescent="0.3">
      <c r="A35" s="22"/>
      <c r="B35" s="26"/>
      <c r="C35" s="19"/>
      <c r="D35" s="40"/>
      <c r="E35" s="40"/>
      <c r="F35" s="40"/>
      <c r="G35" s="40"/>
      <c r="H35" s="40"/>
      <c r="I35" s="125"/>
      <c r="J35" s="40"/>
      <c r="K35" s="66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25.35" customHeight="1" x14ac:dyDescent="0.3">
      <c r="A36" s="22"/>
      <c r="B36" s="26"/>
      <c r="C36" s="126"/>
      <c r="D36" s="127" t="s">
        <v>49</v>
      </c>
      <c r="E36" s="69"/>
      <c r="F36" s="69"/>
      <c r="G36" s="128" t="s">
        <v>50</v>
      </c>
      <c r="H36" s="129" t="s">
        <v>51</v>
      </c>
      <c r="I36" s="69"/>
      <c r="J36" s="130">
        <f>SUM(J27:J34)</f>
        <v>0</v>
      </c>
      <c r="K36" s="131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14.45" customHeight="1" x14ac:dyDescent="0.3">
      <c r="A37" s="22"/>
      <c r="B37" s="51"/>
      <c r="C37" s="18"/>
      <c r="D37" s="132"/>
      <c r="E37" s="132"/>
      <c r="F37" s="132"/>
      <c r="G37" s="132"/>
      <c r="H37" s="132"/>
      <c r="I37" s="133"/>
      <c r="J37" s="132"/>
      <c r="K37" s="134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13.5" customHeight="1" x14ac:dyDescent="0.3">
      <c r="A38" s="17"/>
      <c r="B38" s="24"/>
      <c r="C38" s="24"/>
      <c r="D38" s="24"/>
      <c r="E38" s="24"/>
      <c r="F38" s="24"/>
      <c r="G38" s="24"/>
      <c r="H38" s="24"/>
      <c r="I38" s="111"/>
      <c r="J38" s="24"/>
      <c r="K38" s="24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3.5" customHeight="1" x14ac:dyDescent="0.3">
      <c r="A39" s="17"/>
      <c r="B39" s="19"/>
      <c r="C39" s="19"/>
      <c r="D39" s="19"/>
      <c r="E39" s="19"/>
      <c r="F39" s="19"/>
      <c r="G39" s="19"/>
      <c r="H39" s="19"/>
      <c r="I39" s="112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18"/>
      <c r="C40" s="18"/>
      <c r="D40" s="18"/>
      <c r="E40" s="18"/>
      <c r="F40" s="18"/>
      <c r="G40" s="18"/>
      <c r="H40" s="18"/>
      <c r="I40" s="110"/>
      <c r="J40" s="18"/>
      <c r="K40" s="18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7.9" customHeight="1" x14ac:dyDescent="0.3">
      <c r="A41" s="22"/>
      <c r="B41" s="23"/>
      <c r="C41" s="24"/>
      <c r="D41" s="24"/>
      <c r="E41" s="24"/>
      <c r="F41" s="24"/>
      <c r="G41" s="24"/>
      <c r="H41" s="24"/>
      <c r="I41" s="111"/>
      <c r="J41" s="24"/>
      <c r="K41" s="25"/>
      <c r="L41" s="26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36.950000000000003" customHeight="1" x14ac:dyDescent="0.35">
      <c r="A42" s="22"/>
      <c r="B42" s="26"/>
      <c r="C42" s="53" t="s">
        <v>135</v>
      </c>
      <c r="D42" s="19"/>
      <c r="E42" s="19"/>
      <c r="F42" s="19"/>
      <c r="G42" s="19"/>
      <c r="H42" s="19"/>
      <c r="I42" s="112"/>
      <c r="J42" s="19"/>
      <c r="K42" s="28"/>
      <c r="L42" s="26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6"/>
      <c r="C43" s="19"/>
      <c r="D43" s="19"/>
      <c r="E43" s="19"/>
      <c r="F43" s="19"/>
      <c r="G43" s="19"/>
      <c r="H43" s="19"/>
      <c r="I43" s="112"/>
      <c r="J43" s="19"/>
      <c r="K43" s="28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14.45" customHeight="1" x14ac:dyDescent="0.35">
      <c r="A44" s="22"/>
      <c r="B44" s="26"/>
      <c r="C44" s="54" t="s">
        <v>24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16.5" customHeight="1" x14ac:dyDescent="0.35">
      <c r="A45" s="22"/>
      <c r="B45" s="26"/>
      <c r="C45" s="19"/>
      <c r="D45" s="19"/>
      <c r="E45" s="428" t="str">
        <f>E7</f>
        <v>Novostavba víceúčelového objektu (dostavba objektu)</v>
      </c>
      <c r="F45" s="429"/>
      <c r="G45" s="429"/>
      <c r="H45" s="42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132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7.25" customHeight="1" x14ac:dyDescent="0.3">
      <c r="A47" s="22"/>
      <c r="B47" s="26"/>
      <c r="C47" s="19"/>
      <c r="D47" s="19"/>
      <c r="E47" s="391" t="str">
        <f>E9</f>
        <v>318/000 - VRN</v>
      </c>
      <c r="F47" s="377"/>
      <c r="G47" s="377"/>
      <c r="H47" s="377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7.9" customHeight="1" x14ac:dyDescent="0.3">
      <c r="A48" s="22"/>
      <c r="B48" s="26"/>
      <c r="C48" s="19"/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8" customHeight="1" x14ac:dyDescent="0.35">
      <c r="A49" s="22"/>
      <c r="B49" s="26"/>
      <c r="C49" s="54" t="s">
        <v>27</v>
      </c>
      <c r="D49" s="19"/>
      <c r="E49" s="19"/>
      <c r="F49" s="115" t="str">
        <f>F12</f>
        <v>ulice L. Zápotockého a Klikorkova</v>
      </c>
      <c r="G49" s="19"/>
      <c r="H49" s="19"/>
      <c r="I49" s="114" t="s">
        <v>29</v>
      </c>
      <c r="J49" s="58">
        <f>IF(J12="","",J12)</f>
        <v>44136</v>
      </c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7.9" customHeight="1" x14ac:dyDescent="0.3">
      <c r="A50" s="22"/>
      <c r="B50" s="26"/>
      <c r="C50" s="19"/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5" customHeight="1" x14ac:dyDescent="0.35">
      <c r="A51" s="22"/>
      <c r="B51" s="26"/>
      <c r="C51" s="54" t="s">
        <v>30</v>
      </c>
      <c r="D51" s="19"/>
      <c r="E51" s="19"/>
      <c r="F51" s="115" t="str">
        <f>E15</f>
        <v>Qarta architektura, s.r.o., Jindřišská 17, Praha 1</v>
      </c>
      <c r="G51" s="19"/>
      <c r="H51" s="19"/>
      <c r="I51" s="114" t="s">
        <v>36</v>
      </c>
      <c r="J51" s="405" t="str">
        <f>E21</f>
        <v>Qarta architektura, s.r.o., Jindřišská 17, Praha 1</v>
      </c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14.45" customHeight="1" x14ac:dyDescent="0.35">
      <c r="A52" s="22"/>
      <c r="B52" s="26"/>
      <c r="C52" s="54" t="s">
        <v>35</v>
      </c>
      <c r="D52" s="19"/>
      <c r="E52" s="19"/>
      <c r="F52" s="115" t="str">
        <f>IF(E18="","",E18)</f>
        <v/>
      </c>
      <c r="G52" s="19"/>
      <c r="H52" s="19"/>
      <c r="I52" s="112"/>
      <c r="J52" s="427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0.35" customHeight="1" x14ac:dyDescent="0.3">
      <c r="A53" s="22"/>
      <c r="B53" s="26"/>
      <c r="C53" s="19"/>
      <c r="D53" s="19"/>
      <c r="E53" s="19"/>
      <c r="F53" s="19"/>
      <c r="G53" s="19"/>
      <c r="H53" s="19"/>
      <c r="I53" s="112"/>
      <c r="J53" s="19"/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29.25" customHeight="1" x14ac:dyDescent="0.3">
      <c r="A54" s="22"/>
      <c r="B54" s="26"/>
      <c r="C54" s="135" t="s">
        <v>136</v>
      </c>
      <c r="D54" s="136"/>
      <c r="E54" s="136"/>
      <c r="F54" s="136"/>
      <c r="G54" s="136"/>
      <c r="H54" s="136"/>
      <c r="I54" s="136"/>
      <c r="J54" s="137" t="s">
        <v>137</v>
      </c>
      <c r="K54" s="13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0.35" customHeight="1" x14ac:dyDescent="0.3">
      <c r="A55" s="22"/>
      <c r="B55" s="26"/>
      <c r="C55" s="19"/>
      <c r="D55" s="19"/>
      <c r="E55" s="19"/>
      <c r="F55" s="19"/>
      <c r="G55" s="19"/>
      <c r="H55" s="19"/>
      <c r="I55" s="112"/>
      <c r="J55" s="19"/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29.25" customHeight="1" x14ac:dyDescent="0.35">
      <c r="A56" s="22"/>
      <c r="B56" s="26"/>
      <c r="C56" s="139" t="s">
        <v>138</v>
      </c>
      <c r="D56" s="19"/>
      <c r="E56" s="19"/>
      <c r="F56" s="19"/>
      <c r="G56" s="19"/>
      <c r="H56" s="19"/>
      <c r="I56" s="112"/>
      <c r="J56" s="78">
        <f>J83</f>
        <v>0</v>
      </c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40" t="s">
        <v>139</v>
      </c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24.95" customHeight="1" x14ac:dyDescent="0.35">
      <c r="A57" s="22"/>
      <c r="B57" s="26"/>
      <c r="C57" s="19"/>
      <c r="D57" s="141" t="s">
        <v>140</v>
      </c>
      <c r="E57" s="59"/>
      <c r="F57" s="59"/>
      <c r="G57" s="59"/>
      <c r="H57" s="59"/>
      <c r="I57" s="116"/>
      <c r="J57" s="142">
        <f>J84</f>
        <v>0</v>
      </c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19.899999999999999" customHeight="1" x14ac:dyDescent="0.3">
      <c r="A58" s="22"/>
      <c r="B58" s="26"/>
      <c r="C58" s="19"/>
      <c r="D58" s="143" t="s">
        <v>141</v>
      </c>
      <c r="E58" s="144"/>
      <c r="F58" s="144"/>
      <c r="G58" s="144"/>
      <c r="H58" s="144"/>
      <c r="I58" s="145"/>
      <c r="J58" s="146">
        <f>J85</f>
        <v>0</v>
      </c>
      <c r="K58" s="2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9.899999999999999" customHeight="1" x14ac:dyDescent="0.3">
      <c r="A59" s="22"/>
      <c r="B59" s="26"/>
      <c r="C59" s="19"/>
      <c r="D59" s="143" t="s">
        <v>142</v>
      </c>
      <c r="E59" s="144"/>
      <c r="F59" s="144"/>
      <c r="G59" s="144"/>
      <c r="H59" s="144"/>
      <c r="I59" s="145"/>
      <c r="J59" s="146">
        <f>J88</f>
        <v>0</v>
      </c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19.899999999999999" customHeight="1" x14ac:dyDescent="0.3">
      <c r="A60" s="22"/>
      <c r="B60" s="26"/>
      <c r="C60" s="19"/>
      <c r="D60" s="143" t="s">
        <v>143</v>
      </c>
      <c r="E60" s="144"/>
      <c r="F60" s="144"/>
      <c r="G60" s="144"/>
      <c r="H60" s="144"/>
      <c r="I60" s="145"/>
      <c r="J60" s="146">
        <f>J96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19.899999999999999" customHeight="1" x14ac:dyDescent="0.3">
      <c r="A61" s="22"/>
      <c r="B61" s="26"/>
      <c r="C61" s="19"/>
      <c r="D61" s="143" t="s">
        <v>144</v>
      </c>
      <c r="E61" s="144"/>
      <c r="F61" s="144"/>
      <c r="G61" s="144"/>
      <c r="H61" s="144"/>
      <c r="I61" s="145"/>
      <c r="J61" s="146">
        <f>J103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145</v>
      </c>
      <c r="E62" s="144"/>
      <c r="F62" s="144"/>
      <c r="G62" s="144"/>
      <c r="H62" s="144"/>
      <c r="I62" s="145"/>
      <c r="J62" s="146">
        <f>J107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19.899999999999999" customHeight="1" x14ac:dyDescent="0.3">
      <c r="A63" s="22"/>
      <c r="B63" s="26"/>
      <c r="C63" s="19"/>
      <c r="D63" s="143" t="s">
        <v>146</v>
      </c>
      <c r="E63" s="144"/>
      <c r="F63" s="144"/>
      <c r="G63" s="144"/>
      <c r="H63" s="144"/>
      <c r="I63" s="145"/>
      <c r="J63" s="146">
        <f>J110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21.75" customHeight="1" x14ac:dyDescent="0.3">
      <c r="A64" s="22"/>
      <c r="B64" s="26"/>
      <c r="C64" s="19"/>
      <c r="D64" s="62"/>
      <c r="E64" s="62"/>
      <c r="F64" s="62"/>
      <c r="G64" s="62"/>
      <c r="H64" s="62"/>
      <c r="I64" s="118"/>
      <c r="J64" s="62"/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7.9" customHeight="1" x14ac:dyDescent="0.3">
      <c r="A65" s="22"/>
      <c r="B65" s="51"/>
      <c r="C65" s="18"/>
      <c r="D65" s="18"/>
      <c r="E65" s="18"/>
      <c r="F65" s="18"/>
      <c r="G65" s="18"/>
      <c r="H65" s="18"/>
      <c r="I65" s="110"/>
      <c r="J65" s="18"/>
      <c r="K65" s="52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3.5" customHeight="1" x14ac:dyDescent="0.3">
      <c r="A66" s="17"/>
      <c r="B66" s="24"/>
      <c r="C66" s="24"/>
      <c r="D66" s="24"/>
      <c r="E66" s="24"/>
      <c r="F66" s="24"/>
      <c r="G66" s="24"/>
      <c r="H66" s="24"/>
      <c r="I66" s="111"/>
      <c r="J66" s="24"/>
      <c r="K66" s="24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3.5" customHeight="1" x14ac:dyDescent="0.3">
      <c r="A67" s="17"/>
      <c r="B67" s="19"/>
      <c r="C67" s="19"/>
      <c r="D67" s="19"/>
      <c r="E67" s="19"/>
      <c r="F67" s="19"/>
      <c r="G67" s="19"/>
      <c r="H67" s="19"/>
      <c r="I67" s="112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3.5" customHeight="1" x14ac:dyDescent="0.3">
      <c r="A68" s="17"/>
      <c r="B68" s="18"/>
      <c r="C68" s="18"/>
      <c r="D68" s="18"/>
      <c r="E68" s="18"/>
      <c r="F68" s="18"/>
      <c r="G68" s="18"/>
      <c r="H68" s="18"/>
      <c r="I68" s="110"/>
      <c r="J68" s="18"/>
      <c r="K68" s="18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7.9" customHeight="1" x14ac:dyDescent="0.3">
      <c r="A69" s="22"/>
      <c r="B69" s="23"/>
      <c r="C69" s="24"/>
      <c r="D69" s="24"/>
      <c r="E69" s="24"/>
      <c r="F69" s="24"/>
      <c r="G69" s="24"/>
      <c r="H69" s="24"/>
      <c r="I69" s="111"/>
      <c r="J69" s="24"/>
      <c r="K69" s="25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36.950000000000003" customHeight="1" x14ac:dyDescent="0.35">
      <c r="A70" s="22"/>
      <c r="B70" s="26"/>
      <c r="C70" s="53" t="s">
        <v>147</v>
      </c>
      <c r="D70" s="19"/>
      <c r="E70" s="19"/>
      <c r="F70" s="19"/>
      <c r="G70" s="19"/>
      <c r="H70" s="19"/>
      <c r="I70" s="112"/>
      <c r="J70" s="19"/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7.9" customHeight="1" x14ac:dyDescent="0.3">
      <c r="A71" s="22"/>
      <c r="B71" s="26"/>
      <c r="C71" s="19"/>
      <c r="D71" s="19"/>
      <c r="E71" s="19"/>
      <c r="F71" s="19"/>
      <c r="G71" s="19"/>
      <c r="H71" s="19"/>
      <c r="I71" s="112"/>
      <c r="J71" s="19"/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4.45" customHeight="1" x14ac:dyDescent="0.35">
      <c r="A72" s="22"/>
      <c r="B72" s="26"/>
      <c r="C72" s="54" t="s">
        <v>24</v>
      </c>
      <c r="D72" s="19"/>
      <c r="E72" s="19"/>
      <c r="F72" s="19"/>
      <c r="G72" s="19"/>
      <c r="H72" s="19"/>
      <c r="I72" s="112"/>
      <c r="J72" s="19"/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6.5" customHeight="1" x14ac:dyDescent="0.35">
      <c r="A73" s="22"/>
      <c r="B73" s="26"/>
      <c r="C73" s="19"/>
      <c r="D73" s="19"/>
      <c r="E73" s="428" t="str">
        <f>E7</f>
        <v>Novostavba víceúčelového objektu (dostavba objektu)</v>
      </c>
      <c r="F73" s="429"/>
      <c r="G73" s="429"/>
      <c r="H73" s="429"/>
      <c r="I73" s="112"/>
      <c r="J73" s="19"/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4.45" customHeight="1" x14ac:dyDescent="0.35">
      <c r="A74" s="22"/>
      <c r="B74" s="26"/>
      <c r="C74" s="54" t="s">
        <v>132</v>
      </c>
      <c r="D74" s="19"/>
      <c r="E74" s="19"/>
      <c r="F74" s="19"/>
      <c r="G74" s="19"/>
      <c r="H74" s="19"/>
      <c r="I74" s="112"/>
      <c r="J74" s="19"/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7.25" customHeight="1" x14ac:dyDescent="0.3">
      <c r="A75" s="22"/>
      <c r="B75" s="26"/>
      <c r="C75" s="19"/>
      <c r="D75" s="19"/>
      <c r="E75" s="391" t="str">
        <f>E9</f>
        <v>318/000 - VRN</v>
      </c>
      <c r="F75" s="377"/>
      <c r="G75" s="377"/>
      <c r="H75" s="377"/>
      <c r="I75" s="112"/>
      <c r="J75" s="19"/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7.9" customHeight="1" x14ac:dyDescent="0.3">
      <c r="A76" s="22"/>
      <c r="B76" s="26"/>
      <c r="C76" s="19"/>
      <c r="D76" s="19"/>
      <c r="E76" s="19"/>
      <c r="F76" s="19"/>
      <c r="G76" s="19"/>
      <c r="H76" s="19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8" customHeight="1" x14ac:dyDescent="0.35">
      <c r="A77" s="22"/>
      <c r="B77" s="26"/>
      <c r="C77" s="54" t="s">
        <v>27</v>
      </c>
      <c r="D77" s="19"/>
      <c r="E77" s="19"/>
      <c r="F77" s="115" t="str">
        <f>F12</f>
        <v>ulice L. Zápotockého a Klikorkova</v>
      </c>
      <c r="G77" s="19"/>
      <c r="H77" s="19"/>
      <c r="I77" s="114" t="s">
        <v>29</v>
      </c>
      <c r="J77" s="58">
        <f>IF(J12="","",J12)</f>
        <v>44136</v>
      </c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7.9" customHeight="1" x14ac:dyDescent="0.3">
      <c r="A78" s="22"/>
      <c r="B78" s="26"/>
      <c r="C78" s="19"/>
      <c r="D78" s="19"/>
      <c r="E78" s="19"/>
      <c r="F78" s="19"/>
      <c r="G78" s="19"/>
      <c r="H78" s="19"/>
      <c r="I78" s="112"/>
      <c r="J78" s="19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15" customHeight="1" x14ac:dyDescent="0.35">
      <c r="A79" s="22"/>
      <c r="B79" s="26"/>
      <c r="C79" s="54" t="s">
        <v>30</v>
      </c>
      <c r="D79" s="19"/>
      <c r="E79" s="19"/>
      <c r="F79" s="115" t="str">
        <f>E15</f>
        <v>Qarta architektura, s.r.o., Jindřišská 17, Praha 1</v>
      </c>
      <c r="G79" s="19"/>
      <c r="H79" s="19"/>
      <c r="I79" s="114" t="s">
        <v>36</v>
      </c>
      <c r="J79" s="115" t="str">
        <f>E21</f>
        <v>Qarta architektura, s.r.o., Jindřišská 17, Praha 1</v>
      </c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4.45" customHeight="1" x14ac:dyDescent="0.35">
      <c r="A80" s="22"/>
      <c r="B80" s="26"/>
      <c r="C80" s="54" t="s">
        <v>35</v>
      </c>
      <c r="D80" s="19"/>
      <c r="E80" s="19"/>
      <c r="F80" s="115" t="str">
        <f>IF(E18="","",E18)</f>
        <v/>
      </c>
      <c r="G80" s="19"/>
      <c r="H80" s="19"/>
      <c r="I80" s="112"/>
      <c r="J80" s="19"/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0.35" customHeight="1" x14ac:dyDescent="0.3">
      <c r="A81" s="22"/>
      <c r="B81" s="26"/>
      <c r="C81" s="59"/>
      <c r="D81" s="59"/>
      <c r="E81" s="59"/>
      <c r="F81" s="59"/>
      <c r="G81" s="59"/>
      <c r="H81" s="59"/>
      <c r="I81" s="116"/>
      <c r="J81" s="59"/>
      <c r="K81" s="117"/>
      <c r="L81" s="26"/>
      <c r="M81" s="59"/>
      <c r="N81" s="59"/>
      <c r="O81" s="59"/>
      <c r="P81" s="59"/>
      <c r="Q81" s="59"/>
      <c r="R81" s="59"/>
      <c r="S81" s="59"/>
      <c r="T81" s="5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29.25" customHeight="1" x14ac:dyDescent="0.35">
      <c r="A82" s="22"/>
      <c r="B82" s="61"/>
      <c r="C82" s="147" t="s">
        <v>148</v>
      </c>
      <c r="D82" s="148" t="s">
        <v>58</v>
      </c>
      <c r="E82" s="148" t="s">
        <v>54</v>
      </c>
      <c r="F82" s="148" t="s">
        <v>149</v>
      </c>
      <c r="G82" s="148" t="s">
        <v>150</v>
      </c>
      <c r="H82" s="148" t="s">
        <v>151</v>
      </c>
      <c r="I82" s="148" t="s">
        <v>152</v>
      </c>
      <c r="J82" s="148" t="s">
        <v>137</v>
      </c>
      <c r="K82" s="149" t="s">
        <v>153</v>
      </c>
      <c r="L82" s="61"/>
      <c r="M82" s="150" t="s">
        <v>154</v>
      </c>
      <c r="N82" s="151" t="s">
        <v>43</v>
      </c>
      <c r="O82" s="151" t="s">
        <v>155</v>
      </c>
      <c r="P82" s="151" t="s">
        <v>156</v>
      </c>
      <c r="Q82" s="152" t="s">
        <v>157</v>
      </c>
      <c r="R82" s="152" t="s">
        <v>158</v>
      </c>
      <c r="S82" s="151" t="s">
        <v>159</v>
      </c>
      <c r="T82" s="153" t="s">
        <v>160</v>
      </c>
      <c r="U82" s="64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29.25" customHeight="1" x14ac:dyDescent="0.35">
      <c r="A83" s="22"/>
      <c r="B83" s="26"/>
      <c r="C83" s="154" t="s">
        <v>138</v>
      </c>
      <c r="D83" s="62"/>
      <c r="E83" s="62"/>
      <c r="F83" s="62"/>
      <c r="G83" s="62"/>
      <c r="H83" s="62"/>
      <c r="I83" s="118"/>
      <c r="J83" s="155">
        <f>BK83</f>
        <v>0</v>
      </c>
      <c r="K83" s="119"/>
      <c r="L83" s="61"/>
      <c r="M83" s="75"/>
      <c r="N83" s="62"/>
      <c r="O83" s="62"/>
      <c r="P83" s="156">
        <f>P84</f>
        <v>0</v>
      </c>
      <c r="Q83" s="62"/>
      <c r="R83" s="156">
        <f>R84</f>
        <v>0</v>
      </c>
      <c r="S83" s="62"/>
      <c r="T83" s="157">
        <f>T84</f>
        <v>0</v>
      </c>
      <c r="U83" s="64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40" t="s">
        <v>72</v>
      </c>
      <c r="AU83" s="140" t="s">
        <v>139</v>
      </c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58">
        <f>BK84</f>
        <v>0</v>
      </c>
      <c r="BL83" s="19"/>
      <c r="BM83" s="19"/>
      <c r="BN83" s="19"/>
      <c r="BO83" s="19"/>
      <c r="BP83" s="19"/>
      <c r="BQ83" s="19"/>
      <c r="BR83" s="21"/>
    </row>
    <row r="84" spans="1:70" ht="37.35" customHeight="1" x14ac:dyDescent="0.35">
      <c r="A84" s="22"/>
      <c r="B84" s="26"/>
      <c r="C84" s="19"/>
      <c r="D84" s="159" t="s">
        <v>72</v>
      </c>
      <c r="E84" s="160" t="s">
        <v>79</v>
      </c>
      <c r="F84" s="160" t="s">
        <v>161</v>
      </c>
      <c r="G84" s="19"/>
      <c r="H84" s="19"/>
      <c r="I84" s="112"/>
      <c r="J84" s="161">
        <f>BK84</f>
        <v>0</v>
      </c>
      <c r="K84" s="28"/>
      <c r="L84" s="61"/>
      <c r="M84" s="64"/>
      <c r="N84" s="19"/>
      <c r="O84" s="19"/>
      <c r="P84" s="162">
        <f>P85+P88+P96+P103+P107+P110</f>
        <v>0</v>
      </c>
      <c r="Q84" s="19"/>
      <c r="R84" s="162">
        <f>R85+R88+R96+R103+R107+R110</f>
        <v>0</v>
      </c>
      <c r="S84" s="19"/>
      <c r="T84" s="163">
        <f>T85+T88+T96+T103+T107+T110</f>
        <v>0</v>
      </c>
      <c r="U84" s="64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59" t="s">
        <v>162</v>
      </c>
      <c r="AS84" s="19"/>
      <c r="AT84" s="164" t="s">
        <v>72</v>
      </c>
      <c r="AU84" s="164" t="s">
        <v>73</v>
      </c>
      <c r="AV84" s="19"/>
      <c r="AW84" s="19"/>
      <c r="AX84" s="19"/>
      <c r="AY84" s="159" t="s">
        <v>163</v>
      </c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65">
        <f>BK85+BK88+BK96+BK103+BK107+BK110</f>
        <v>0</v>
      </c>
      <c r="BL84" s="19"/>
      <c r="BM84" s="19"/>
      <c r="BN84" s="19"/>
      <c r="BO84" s="19"/>
      <c r="BP84" s="19"/>
      <c r="BQ84" s="19"/>
      <c r="BR84" s="21"/>
    </row>
    <row r="85" spans="1:70" ht="19.899999999999999" customHeight="1" x14ac:dyDescent="0.3">
      <c r="A85" s="22"/>
      <c r="B85" s="26"/>
      <c r="C85" s="59"/>
      <c r="D85" s="166" t="s">
        <v>72</v>
      </c>
      <c r="E85" s="167" t="s">
        <v>164</v>
      </c>
      <c r="F85" s="167" t="s">
        <v>165</v>
      </c>
      <c r="G85" s="59"/>
      <c r="H85" s="59"/>
      <c r="I85" s="116"/>
      <c r="J85" s="168">
        <f>BK85</f>
        <v>0</v>
      </c>
      <c r="K85" s="117"/>
      <c r="L85" s="61"/>
      <c r="M85" s="169"/>
      <c r="N85" s="19"/>
      <c r="O85" s="19"/>
      <c r="P85" s="162">
        <f>SUM(P86:P87)</f>
        <v>0</v>
      </c>
      <c r="Q85" s="19"/>
      <c r="R85" s="162">
        <f>SUM(R86:R87)</f>
        <v>0</v>
      </c>
      <c r="S85" s="19"/>
      <c r="T85" s="163">
        <f>SUM(T86:T87)</f>
        <v>0</v>
      </c>
      <c r="U85" s="64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59" t="s">
        <v>162</v>
      </c>
      <c r="AS85" s="19"/>
      <c r="AT85" s="164" t="s">
        <v>72</v>
      </c>
      <c r="AU85" s="164" t="s">
        <v>81</v>
      </c>
      <c r="AV85" s="19"/>
      <c r="AW85" s="19"/>
      <c r="AX85" s="19"/>
      <c r="AY85" s="159" t="s">
        <v>163</v>
      </c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65">
        <f>SUM(BK86:BK87)</f>
        <v>0</v>
      </c>
      <c r="BL85" s="19"/>
      <c r="BM85" s="19"/>
      <c r="BN85" s="19"/>
      <c r="BO85" s="19"/>
      <c r="BP85" s="19"/>
      <c r="BQ85" s="19"/>
      <c r="BR85" s="21"/>
    </row>
    <row r="86" spans="1:70" ht="25.5" customHeight="1" x14ac:dyDescent="0.3">
      <c r="A86" s="22"/>
      <c r="B86" s="61"/>
      <c r="C86" s="170" t="s">
        <v>81</v>
      </c>
      <c r="D86" s="170" t="s">
        <v>166</v>
      </c>
      <c r="E86" s="171" t="s">
        <v>167</v>
      </c>
      <c r="F86" s="171" t="s">
        <v>168</v>
      </c>
      <c r="G86" s="172" t="s">
        <v>169</v>
      </c>
      <c r="H86" s="173">
        <v>1</v>
      </c>
      <c r="I86" s="174"/>
      <c r="J86" s="175">
        <f>ROUND(I86*H86,2)</f>
        <v>0</v>
      </c>
      <c r="K86" s="176" t="s">
        <v>170</v>
      </c>
      <c r="L86" s="61"/>
      <c r="M86" s="177"/>
      <c r="N86" s="178" t="s">
        <v>44</v>
      </c>
      <c r="O86" s="19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64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40" t="s">
        <v>171</v>
      </c>
      <c r="AS86" s="19"/>
      <c r="AT86" s="140" t="s">
        <v>166</v>
      </c>
      <c r="AU86" s="140" t="s">
        <v>83</v>
      </c>
      <c r="AV86" s="19"/>
      <c r="AW86" s="19"/>
      <c r="AX86" s="19"/>
      <c r="AY86" s="140" t="s">
        <v>163</v>
      </c>
      <c r="AZ86" s="19"/>
      <c r="BA86" s="19"/>
      <c r="BB86" s="19"/>
      <c r="BC86" s="19"/>
      <c r="BD86" s="19"/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140" t="s">
        <v>81</v>
      </c>
      <c r="BK86" s="181">
        <f>ROUND(I86*H86,2)</f>
        <v>0</v>
      </c>
      <c r="BL86" s="140" t="s">
        <v>171</v>
      </c>
      <c r="BM86" s="140" t="s">
        <v>172</v>
      </c>
      <c r="BN86" s="19"/>
      <c r="BO86" s="19"/>
      <c r="BP86" s="19"/>
      <c r="BQ86" s="19"/>
      <c r="BR86" s="21"/>
    </row>
    <row r="87" spans="1:70" ht="25.5" customHeight="1" x14ac:dyDescent="0.3">
      <c r="A87" s="22"/>
      <c r="B87" s="61"/>
      <c r="C87" s="170" t="s">
        <v>83</v>
      </c>
      <c r="D87" s="170" t="s">
        <v>166</v>
      </c>
      <c r="E87" s="171" t="s">
        <v>173</v>
      </c>
      <c r="F87" s="171" t="s">
        <v>174</v>
      </c>
      <c r="G87" s="172" t="s">
        <v>169</v>
      </c>
      <c r="H87" s="173">
        <v>1</v>
      </c>
      <c r="I87" s="174"/>
      <c r="J87" s="175">
        <f>ROUND(I87*H87,2)</f>
        <v>0</v>
      </c>
      <c r="K87" s="176" t="s">
        <v>170</v>
      </c>
      <c r="L87" s="61"/>
      <c r="M87" s="177"/>
      <c r="N87" s="178" t="s">
        <v>44</v>
      </c>
      <c r="O87" s="19"/>
      <c r="P87" s="179">
        <f>O87*H87</f>
        <v>0</v>
      </c>
      <c r="Q87" s="179">
        <v>0</v>
      </c>
      <c r="R87" s="179">
        <f>Q87*H87</f>
        <v>0</v>
      </c>
      <c r="S87" s="179">
        <v>0</v>
      </c>
      <c r="T87" s="180">
        <f>S87*H87</f>
        <v>0</v>
      </c>
      <c r="U87" s="64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40" t="s">
        <v>171</v>
      </c>
      <c r="AS87" s="19"/>
      <c r="AT87" s="140" t="s">
        <v>166</v>
      </c>
      <c r="AU87" s="140" t="s">
        <v>83</v>
      </c>
      <c r="AV87" s="19"/>
      <c r="AW87" s="19"/>
      <c r="AX87" s="19"/>
      <c r="AY87" s="140" t="s">
        <v>163</v>
      </c>
      <c r="AZ87" s="19"/>
      <c r="BA87" s="19"/>
      <c r="BB87" s="19"/>
      <c r="BC87" s="19"/>
      <c r="BD87" s="19"/>
      <c r="BE87" s="181">
        <f>IF(N87="základní",J87,0)</f>
        <v>0</v>
      </c>
      <c r="BF87" s="181">
        <f>IF(N87="snížená",J87,0)</f>
        <v>0</v>
      </c>
      <c r="BG87" s="181">
        <f>IF(N87="zákl. přenesená",J87,0)</f>
        <v>0</v>
      </c>
      <c r="BH87" s="181">
        <f>IF(N87="sníž. přenesená",J87,0)</f>
        <v>0</v>
      </c>
      <c r="BI87" s="181">
        <f>IF(N87="nulová",J87,0)</f>
        <v>0</v>
      </c>
      <c r="BJ87" s="140" t="s">
        <v>81</v>
      </c>
      <c r="BK87" s="181">
        <f>ROUND(I87*H87,2)</f>
        <v>0</v>
      </c>
      <c r="BL87" s="140" t="s">
        <v>171</v>
      </c>
      <c r="BM87" s="140" t="s">
        <v>175</v>
      </c>
      <c r="BN87" s="19"/>
      <c r="BO87" s="19"/>
      <c r="BP87" s="19"/>
      <c r="BQ87" s="19"/>
      <c r="BR87" s="21"/>
    </row>
    <row r="88" spans="1:70" ht="29.85" customHeight="1" x14ac:dyDescent="0.3">
      <c r="A88" s="22"/>
      <c r="B88" s="26"/>
      <c r="C88" s="144"/>
      <c r="D88" s="182" t="s">
        <v>72</v>
      </c>
      <c r="E88" s="143" t="s">
        <v>176</v>
      </c>
      <c r="F88" s="143" t="s">
        <v>177</v>
      </c>
      <c r="G88" s="144"/>
      <c r="H88" s="144"/>
      <c r="I88" s="145"/>
      <c r="J88" s="183">
        <f>BK88</f>
        <v>0</v>
      </c>
      <c r="K88" s="184"/>
      <c r="L88" s="61"/>
      <c r="M88" s="185"/>
      <c r="N88" s="19"/>
      <c r="O88" s="19"/>
      <c r="P88" s="162">
        <f>SUM(P89:P95)</f>
        <v>0</v>
      </c>
      <c r="Q88" s="19"/>
      <c r="R88" s="162">
        <f>SUM(R89:R95)</f>
        <v>0</v>
      </c>
      <c r="S88" s="19"/>
      <c r="T88" s="163">
        <f>SUM(T89:T95)</f>
        <v>0</v>
      </c>
      <c r="U88" s="64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59" t="s">
        <v>162</v>
      </c>
      <c r="AS88" s="19"/>
      <c r="AT88" s="164" t="s">
        <v>72</v>
      </c>
      <c r="AU88" s="164" t="s">
        <v>81</v>
      </c>
      <c r="AV88" s="19"/>
      <c r="AW88" s="19"/>
      <c r="AX88" s="19"/>
      <c r="AY88" s="159" t="s">
        <v>163</v>
      </c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65">
        <f>SUM(BK89:BK95)</f>
        <v>0</v>
      </c>
      <c r="BL88" s="19"/>
      <c r="BM88" s="19"/>
      <c r="BN88" s="19"/>
      <c r="BO88" s="19"/>
      <c r="BP88" s="19"/>
      <c r="BQ88" s="19"/>
      <c r="BR88" s="21"/>
    </row>
    <row r="89" spans="1:70" ht="25.5" customHeight="1" x14ac:dyDescent="0.3">
      <c r="A89" s="22"/>
      <c r="B89" s="61"/>
      <c r="C89" s="170" t="s">
        <v>178</v>
      </c>
      <c r="D89" s="170" t="s">
        <v>166</v>
      </c>
      <c r="E89" s="171" t="s">
        <v>179</v>
      </c>
      <c r="F89" s="171" t="s">
        <v>180</v>
      </c>
      <c r="G89" s="172" t="s">
        <v>169</v>
      </c>
      <c r="H89" s="173">
        <v>1</v>
      </c>
      <c r="I89" s="174"/>
      <c r="J89" s="175">
        <f t="shared" ref="J89:J95" si="0">ROUND(I89*H89,2)</f>
        <v>0</v>
      </c>
      <c r="K89" s="176" t="s">
        <v>170</v>
      </c>
      <c r="L89" s="61"/>
      <c r="M89" s="177"/>
      <c r="N89" s="178" t="s">
        <v>44</v>
      </c>
      <c r="O89" s="19"/>
      <c r="P89" s="179">
        <f t="shared" ref="P89:P95" si="1">O89*H89</f>
        <v>0</v>
      </c>
      <c r="Q89" s="179">
        <v>0</v>
      </c>
      <c r="R89" s="179">
        <f t="shared" ref="R89:R95" si="2">Q89*H89</f>
        <v>0</v>
      </c>
      <c r="S89" s="179">
        <v>0</v>
      </c>
      <c r="T89" s="180">
        <f t="shared" ref="T89:T95" si="3">S89*H89</f>
        <v>0</v>
      </c>
      <c r="U89" s="64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40" t="s">
        <v>171</v>
      </c>
      <c r="AS89" s="19"/>
      <c r="AT89" s="140" t="s">
        <v>166</v>
      </c>
      <c r="AU89" s="140" t="s">
        <v>83</v>
      </c>
      <c r="AV89" s="19"/>
      <c r="AW89" s="19"/>
      <c r="AX89" s="19"/>
      <c r="AY89" s="140" t="s">
        <v>163</v>
      </c>
      <c r="AZ89" s="19"/>
      <c r="BA89" s="19"/>
      <c r="BB89" s="19"/>
      <c r="BC89" s="19"/>
      <c r="BD89" s="19"/>
      <c r="BE89" s="181">
        <f t="shared" ref="BE89:BE95" si="4">IF(N89="základní",J89,0)</f>
        <v>0</v>
      </c>
      <c r="BF89" s="181">
        <f t="shared" ref="BF89:BF95" si="5">IF(N89="snížená",J89,0)</f>
        <v>0</v>
      </c>
      <c r="BG89" s="181">
        <f t="shared" ref="BG89:BG95" si="6">IF(N89="zákl. přenesená",J89,0)</f>
        <v>0</v>
      </c>
      <c r="BH89" s="181">
        <f t="shared" ref="BH89:BH95" si="7">IF(N89="sníž. přenesená",J89,0)</f>
        <v>0</v>
      </c>
      <c r="BI89" s="181">
        <f t="shared" ref="BI89:BI95" si="8">IF(N89="nulová",J89,0)</f>
        <v>0</v>
      </c>
      <c r="BJ89" s="140" t="s">
        <v>81</v>
      </c>
      <c r="BK89" s="181">
        <f t="shared" ref="BK89:BK95" si="9">ROUND(I89*H89,2)</f>
        <v>0</v>
      </c>
      <c r="BL89" s="140" t="s">
        <v>171</v>
      </c>
      <c r="BM89" s="140" t="s">
        <v>181</v>
      </c>
      <c r="BN89" s="19"/>
      <c r="BO89" s="19"/>
      <c r="BP89" s="19"/>
      <c r="BQ89" s="19"/>
      <c r="BR89" s="21"/>
    </row>
    <row r="90" spans="1:70" ht="25.5" customHeight="1" x14ac:dyDescent="0.3">
      <c r="A90" s="22"/>
      <c r="B90" s="61"/>
      <c r="C90" s="170" t="s">
        <v>182</v>
      </c>
      <c r="D90" s="170" t="s">
        <v>166</v>
      </c>
      <c r="E90" s="171" t="s">
        <v>183</v>
      </c>
      <c r="F90" s="171" t="s">
        <v>184</v>
      </c>
      <c r="G90" s="172" t="s">
        <v>169</v>
      </c>
      <c r="H90" s="173">
        <v>1</v>
      </c>
      <c r="I90" s="174"/>
      <c r="J90" s="175">
        <f t="shared" si="0"/>
        <v>0</v>
      </c>
      <c r="K90" s="176" t="s">
        <v>170</v>
      </c>
      <c r="L90" s="61"/>
      <c r="M90" s="177"/>
      <c r="N90" s="178" t="s">
        <v>44</v>
      </c>
      <c r="O90" s="19"/>
      <c r="P90" s="179">
        <f t="shared" si="1"/>
        <v>0</v>
      </c>
      <c r="Q90" s="179">
        <v>0</v>
      </c>
      <c r="R90" s="179">
        <f t="shared" si="2"/>
        <v>0</v>
      </c>
      <c r="S90" s="179">
        <v>0</v>
      </c>
      <c r="T90" s="180">
        <f t="shared" si="3"/>
        <v>0</v>
      </c>
      <c r="U90" s="64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40" t="s">
        <v>171</v>
      </c>
      <c r="AS90" s="19"/>
      <c r="AT90" s="140" t="s">
        <v>166</v>
      </c>
      <c r="AU90" s="140" t="s">
        <v>83</v>
      </c>
      <c r="AV90" s="19"/>
      <c r="AW90" s="19"/>
      <c r="AX90" s="19"/>
      <c r="AY90" s="140" t="s">
        <v>163</v>
      </c>
      <c r="AZ90" s="19"/>
      <c r="BA90" s="19"/>
      <c r="BB90" s="19"/>
      <c r="BC90" s="19"/>
      <c r="BD90" s="19"/>
      <c r="BE90" s="181">
        <f t="shared" si="4"/>
        <v>0</v>
      </c>
      <c r="BF90" s="181">
        <f t="shared" si="5"/>
        <v>0</v>
      </c>
      <c r="BG90" s="181">
        <f t="shared" si="6"/>
        <v>0</v>
      </c>
      <c r="BH90" s="181">
        <f t="shared" si="7"/>
        <v>0</v>
      </c>
      <c r="BI90" s="181">
        <f t="shared" si="8"/>
        <v>0</v>
      </c>
      <c r="BJ90" s="140" t="s">
        <v>81</v>
      </c>
      <c r="BK90" s="181">
        <f t="shared" si="9"/>
        <v>0</v>
      </c>
      <c r="BL90" s="140" t="s">
        <v>171</v>
      </c>
      <c r="BM90" s="140" t="s">
        <v>185</v>
      </c>
      <c r="BN90" s="19"/>
      <c r="BO90" s="19"/>
      <c r="BP90" s="19"/>
      <c r="BQ90" s="19"/>
      <c r="BR90" s="21"/>
    </row>
    <row r="91" spans="1:70" ht="25.5" customHeight="1" x14ac:dyDescent="0.3">
      <c r="A91" s="22"/>
      <c r="B91" s="61"/>
      <c r="C91" s="170" t="s">
        <v>162</v>
      </c>
      <c r="D91" s="170" t="s">
        <v>166</v>
      </c>
      <c r="E91" s="171" t="s">
        <v>186</v>
      </c>
      <c r="F91" s="171" t="s">
        <v>187</v>
      </c>
      <c r="G91" s="172" t="s">
        <v>169</v>
      </c>
      <c r="H91" s="173">
        <v>1</v>
      </c>
      <c r="I91" s="174"/>
      <c r="J91" s="175">
        <f t="shared" si="0"/>
        <v>0</v>
      </c>
      <c r="K91" s="176" t="s">
        <v>170</v>
      </c>
      <c r="L91" s="61"/>
      <c r="M91" s="177"/>
      <c r="N91" s="178" t="s">
        <v>44</v>
      </c>
      <c r="O91" s="19"/>
      <c r="P91" s="179">
        <f t="shared" si="1"/>
        <v>0</v>
      </c>
      <c r="Q91" s="179">
        <v>0</v>
      </c>
      <c r="R91" s="179">
        <f t="shared" si="2"/>
        <v>0</v>
      </c>
      <c r="S91" s="179">
        <v>0</v>
      </c>
      <c r="T91" s="180">
        <f t="shared" si="3"/>
        <v>0</v>
      </c>
      <c r="U91" s="64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40" t="s">
        <v>171</v>
      </c>
      <c r="AS91" s="19"/>
      <c r="AT91" s="140" t="s">
        <v>166</v>
      </c>
      <c r="AU91" s="140" t="s">
        <v>83</v>
      </c>
      <c r="AV91" s="19"/>
      <c r="AW91" s="19"/>
      <c r="AX91" s="19"/>
      <c r="AY91" s="140" t="s">
        <v>163</v>
      </c>
      <c r="AZ91" s="19"/>
      <c r="BA91" s="19"/>
      <c r="BB91" s="19"/>
      <c r="BC91" s="19"/>
      <c r="BD91" s="19"/>
      <c r="BE91" s="181">
        <f t="shared" si="4"/>
        <v>0</v>
      </c>
      <c r="BF91" s="181">
        <f t="shared" si="5"/>
        <v>0</v>
      </c>
      <c r="BG91" s="181">
        <f t="shared" si="6"/>
        <v>0</v>
      </c>
      <c r="BH91" s="181">
        <f t="shared" si="7"/>
        <v>0</v>
      </c>
      <c r="BI91" s="181">
        <f t="shared" si="8"/>
        <v>0</v>
      </c>
      <c r="BJ91" s="140" t="s">
        <v>81</v>
      </c>
      <c r="BK91" s="181">
        <f t="shared" si="9"/>
        <v>0</v>
      </c>
      <c r="BL91" s="140" t="s">
        <v>171</v>
      </c>
      <c r="BM91" s="140" t="s">
        <v>188</v>
      </c>
      <c r="BN91" s="19"/>
      <c r="BO91" s="19"/>
      <c r="BP91" s="19"/>
      <c r="BQ91" s="19"/>
      <c r="BR91" s="21"/>
    </row>
    <row r="92" spans="1:70" ht="25.5" customHeight="1" x14ac:dyDescent="0.3">
      <c r="A92" s="22"/>
      <c r="B92" s="61"/>
      <c r="C92" s="170" t="s">
        <v>189</v>
      </c>
      <c r="D92" s="170" t="s">
        <v>166</v>
      </c>
      <c r="E92" s="171" t="s">
        <v>190</v>
      </c>
      <c r="F92" s="171" t="s">
        <v>191</v>
      </c>
      <c r="G92" s="172" t="s">
        <v>169</v>
      </c>
      <c r="H92" s="173">
        <v>1</v>
      </c>
      <c r="I92" s="174"/>
      <c r="J92" s="175">
        <f t="shared" si="0"/>
        <v>0</v>
      </c>
      <c r="K92" s="176" t="s">
        <v>170</v>
      </c>
      <c r="L92" s="61"/>
      <c r="M92" s="177"/>
      <c r="N92" s="178" t="s">
        <v>44</v>
      </c>
      <c r="O92" s="19"/>
      <c r="P92" s="179">
        <f t="shared" si="1"/>
        <v>0</v>
      </c>
      <c r="Q92" s="179">
        <v>0</v>
      </c>
      <c r="R92" s="179">
        <f t="shared" si="2"/>
        <v>0</v>
      </c>
      <c r="S92" s="179">
        <v>0</v>
      </c>
      <c r="T92" s="180">
        <f t="shared" si="3"/>
        <v>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40" t="s">
        <v>171</v>
      </c>
      <c r="AS92" s="19"/>
      <c r="AT92" s="140" t="s">
        <v>166</v>
      </c>
      <c r="AU92" s="140" t="s">
        <v>83</v>
      </c>
      <c r="AV92" s="19"/>
      <c r="AW92" s="19"/>
      <c r="AX92" s="19"/>
      <c r="AY92" s="140" t="s">
        <v>163</v>
      </c>
      <c r="AZ92" s="19"/>
      <c r="BA92" s="19"/>
      <c r="BB92" s="19"/>
      <c r="BC92" s="19"/>
      <c r="BD92" s="19"/>
      <c r="BE92" s="181">
        <f t="shared" si="4"/>
        <v>0</v>
      </c>
      <c r="BF92" s="181">
        <f t="shared" si="5"/>
        <v>0</v>
      </c>
      <c r="BG92" s="181">
        <f t="shared" si="6"/>
        <v>0</v>
      </c>
      <c r="BH92" s="181">
        <f t="shared" si="7"/>
        <v>0</v>
      </c>
      <c r="BI92" s="181">
        <f t="shared" si="8"/>
        <v>0</v>
      </c>
      <c r="BJ92" s="140" t="s">
        <v>81</v>
      </c>
      <c r="BK92" s="181">
        <f t="shared" si="9"/>
        <v>0</v>
      </c>
      <c r="BL92" s="140" t="s">
        <v>171</v>
      </c>
      <c r="BM92" s="140" t="s">
        <v>192</v>
      </c>
      <c r="BN92" s="19"/>
      <c r="BO92" s="19"/>
      <c r="BP92" s="19"/>
      <c r="BQ92" s="19"/>
      <c r="BR92" s="21"/>
    </row>
    <row r="93" spans="1:70" ht="25.5" customHeight="1" x14ac:dyDescent="0.3">
      <c r="A93" s="22"/>
      <c r="B93" s="61"/>
      <c r="C93" s="170" t="s">
        <v>193</v>
      </c>
      <c r="D93" s="170" t="s">
        <v>166</v>
      </c>
      <c r="E93" s="171" t="s">
        <v>194</v>
      </c>
      <c r="F93" s="171" t="s">
        <v>195</v>
      </c>
      <c r="G93" s="172" t="s">
        <v>169</v>
      </c>
      <c r="H93" s="173">
        <v>1</v>
      </c>
      <c r="I93" s="174"/>
      <c r="J93" s="175">
        <f t="shared" si="0"/>
        <v>0</v>
      </c>
      <c r="K93" s="176" t="s">
        <v>170</v>
      </c>
      <c r="L93" s="61"/>
      <c r="M93" s="177"/>
      <c r="N93" s="178" t="s">
        <v>44</v>
      </c>
      <c r="O93" s="19"/>
      <c r="P93" s="179">
        <f t="shared" si="1"/>
        <v>0</v>
      </c>
      <c r="Q93" s="179">
        <v>0</v>
      </c>
      <c r="R93" s="179">
        <f t="shared" si="2"/>
        <v>0</v>
      </c>
      <c r="S93" s="179">
        <v>0</v>
      </c>
      <c r="T93" s="180">
        <f t="shared" si="3"/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40" t="s">
        <v>171</v>
      </c>
      <c r="AS93" s="19"/>
      <c r="AT93" s="140" t="s">
        <v>166</v>
      </c>
      <c r="AU93" s="140" t="s">
        <v>83</v>
      </c>
      <c r="AV93" s="19"/>
      <c r="AW93" s="19"/>
      <c r="AX93" s="19"/>
      <c r="AY93" s="140" t="s">
        <v>163</v>
      </c>
      <c r="AZ93" s="19"/>
      <c r="BA93" s="19"/>
      <c r="BB93" s="19"/>
      <c r="BC93" s="19"/>
      <c r="BD93" s="19"/>
      <c r="BE93" s="181">
        <f t="shared" si="4"/>
        <v>0</v>
      </c>
      <c r="BF93" s="181">
        <f t="shared" si="5"/>
        <v>0</v>
      </c>
      <c r="BG93" s="181">
        <f t="shared" si="6"/>
        <v>0</v>
      </c>
      <c r="BH93" s="181">
        <f t="shared" si="7"/>
        <v>0</v>
      </c>
      <c r="BI93" s="181">
        <f t="shared" si="8"/>
        <v>0</v>
      </c>
      <c r="BJ93" s="140" t="s">
        <v>81</v>
      </c>
      <c r="BK93" s="181">
        <f t="shared" si="9"/>
        <v>0</v>
      </c>
      <c r="BL93" s="140" t="s">
        <v>171</v>
      </c>
      <c r="BM93" s="140" t="s">
        <v>196</v>
      </c>
      <c r="BN93" s="19"/>
      <c r="BO93" s="19"/>
      <c r="BP93" s="19"/>
      <c r="BQ93" s="19"/>
      <c r="BR93" s="21"/>
    </row>
    <row r="94" spans="1:70" ht="25.5" customHeight="1" x14ac:dyDescent="0.3">
      <c r="A94" s="22"/>
      <c r="B94" s="61"/>
      <c r="C94" s="170" t="s">
        <v>197</v>
      </c>
      <c r="D94" s="170" t="s">
        <v>166</v>
      </c>
      <c r="E94" s="171" t="s">
        <v>198</v>
      </c>
      <c r="F94" s="171" t="s">
        <v>199</v>
      </c>
      <c r="G94" s="172" t="s">
        <v>169</v>
      </c>
      <c r="H94" s="173">
        <v>1</v>
      </c>
      <c r="I94" s="174"/>
      <c r="J94" s="175">
        <f t="shared" si="0"/>
        <v>0</v>
      </c>
      <c r="K94" s="176" t="s">
        <v>170</v>
      </c>
      <c r="L94" s="61"/>
      <c r="M94" s="177"/>
      <c r="N94" s="178" t="s">
        <v>44</v>
      </c>
      <c r="O94" s="19"/>
      <c r="P94" s="179">
        <f t="shared" si="1"/>
        <v>0</v>
      </c>
      <c r="Q94" s="179">
        <v>0</v>
      </c>
      <c r="R94" s="179">
        <f t="shared" si="2"/>
        <v>0</v>
      </c>
      <c r="S94" s="179">
        <v>0</v>
      </c>
      <c r="T94" s="180">
        <f t="shared" si="3"/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40" t="s">
        <v>171</v>
      </c>
      <c r="AS94" s="19"/>
      <c r="AT94" s="140" t="s">
        <v>166</v>
      </c>
      <c r="AU94" s="140" t="s">
        <v>83</v>
      </c>
      <c r="AV94" s="19"/>
      <c r="AW94" s="19"/>
      <c r="AX94" s="19"/>
      <c r="AY94" s="140" t="s">
        <v>163</v>
      </c>
      <c r="AZ94" s="19"/>
      <c r="BA94" s="19"/>
      <c r="BB94" s="19"/>
      <c r="BC94" s="19"/>
      <c r="BD94" s="19"/>
      <c r="BE94" s="181">
        <f t="shared" si="4"/>
        <v>0</v>
      </c>
      <c r="BF94" s="181">
        <f t="shared" si="5"/>
        <v>0</v>
      </c>
      <c r="BG94" s="181">
        <f t="shared" si="6"/>
        <v>0</v>
      </c>
      <c r="BH94" s="181">
        <f t="shared" si="7"/>
        <v>0</v>
      </c>
      <c r="BI94" s="181">
        <f t="shared" si="8"/>
        <v>0</v>
      </c>
      <c r="BJ94" s="140" t="s">
        <v>81</v>
      </c>
      <c r="BK94" s="181">
        <f t="shared" si="9"/>
        <v>0</v>
      </c>
      <c r="BL94" s="140" t="s">
        <v>171</v>
      </c>
      <c r="BM94" s="140" t="s">
        <v>200</v>
      </c>
      <c r="BN94" s="19"/>
      <c r="BO94" s="19"/>
      <c r="BP94" s="19"/>
      <c r="BQ94" s="19"/>
      <c r="BR94" s="21"/>
    </row>
    <row r="95" spans="1:70" ht="25.5" customHeight="1" x14ac:dyDescent="0.3">
      <c r="A95" s="22"/>
      <c r="B95" s="61"/>
      <c r="C95" s="170" t="s">
        <v>201</v>
      </c>
      <c r="D95" s="170" t="s">
        <v>166</v>
      </c>
      <c r="E95" s="171" t="s">
        <v>202</v>
      </c>
      <c r="F95" s="171" t="s">
        <v>203</v>
      </c>
      <c r="G95" s="172" t="s">
        <v>169</v>
      </c>
      <c r="H95" s="173">
        <v>1</v>
      </c>
      <c r="I95" s="174"/>
      <c r="J95" s="175">
        <f t="shared" si="0"/>
        <v>0</v>
      </c>
      <c r="K95" s="176" t="s">
        <v>170</v>
      </c>
      <c r="L95" s="61"/>
      <c r="M95" s="177"/>
      <c r="N95" s="178" t="s">
        <v>44</v>
      </c>
      <c r="O95" s="19"/>
      <c r="P95" s="179">
        <f t="shared" si="1"/>
        <v>0</v>
      </c>
      <c r="Q95" s="179">
        <v>0</v>
      </c>
      <c r="R95" s="179">
        <f t="shared" si="2"/>
        <v>0</v>
      </c>
      <c r="S95" s="179">
        <v>0</v>
      </c>
      <c r="T95" s="180">
        <f t="shared" si="3"/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40" t="s">
        <v>171</v>
      </c>
      <c r="AS95" s="19"/>
      <c r="AT95" s="140" t="s">
        <v>166</v>
      </c>
      <c r="AU95" s="140" t="s">
        <v>83</v>
      </c>
      <c r="AV95" s="19"/>
      <c r="AW95" s="19"/>
      <c r="AX95" s="19"/>
      <c r="AY95" s="140" t="s">
        <v>163</v>
      </c>
      <c r="AZ95" s="19"/>
      <c r="BA95" s="19"/>
      <c r="BB95" s="19"/>
      <c r="BC95" s="19"/>
      <c r="BD95" s="19"/>
      <c r="BE95" s="181">
        <f t="shared" si="4"/>
        <v>0</v>
      </c>
      <c r="BF95" s="181">
        <f t="shared" si="5"/>
        <v>0</v>
      </c>
      <c r="BG95" s="181">
        <f t="shared" si="6"/>
        <v>0</v>
      </c>
      <c r="BH95" s="181">
        <f t="shared" si="7"/>
        <v>0</v>
      </c>
      <c r="BI95" s="181">
        <f t="shared" si="8"/>
        <v>0</v>
      </c>
      <c r="BJ95" s="140" t="s">
        <v>81</v>
      </c>
      <c r="BK95" s="181">
        <f t="shared" si="9"/>
        <v>0</v>
      </c>
      <c r="BL95" s="140" t="s">
        <v>171</v>
      </c>
      <c r="BM95" s="140" t="s">
        <v>204</v>
      </c>
      <c r="BN95" s="19"/>
      <c r="BO95" s="19"/>
      <c r="BP95" s="19"/>
      <c r="BQ95" s="19"/>
      <c r="BR95" s="21"/>
    </row>
    <row r="96" spans="1:70" ht="29.85" customHeight="1" x14ac:dyDescent="0.3">
      <c r="A96" s="22"/>
      <c r="B96" s="26"/>
      <c r="C96" s="144"/>
      <c r="D96" s="182" t="s">
        <v>72</v>
      </c>
      <c r="E96" s="143" t="s">
        <v>205</v>
      </c>
      <c r="F96" s="143" t="s">
        <v>206</v>
      </c>
      <c r="G96" s="144"/>
      <c r="H96" s="144"/>
      <c r="I96" s="145"/>
      <c r="J96" s="183">
        <f>BK96</f>
        <v>0</v>
      </c>
      <c r="K96" s="184"/>
      <c r="L96" s="61"/>
      <c r="M96" s="185"/>
      <c r="N96" s="19"/>
      <c r="O96" s="19"/>
      <c r="P96" s="162">
        <f>SUM(P97:P102)</f>
        <v>0</v>
      </c>
      <c r="Q96" s="19"/>
      <c r="R96" s="162">
        <f>SUM(R97:R102)</f>
        <v>0</v>
      </c>
      <c r="S96" s="19"/>
      <c r="T96" s="163">
        <f>SUM(T97:T102)</f>
        <v>0</v>
      </c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59" t="s">
        <v>162</v>
      </c>
      <c r="AS96" s="19"/>
      <c r="AT96" s="164" t="s">
        <v>72</v>
      </c>
      <c r="AU96" s="164" t="s">
        <v>81</v>
      </c>
      <c r="AV96" s="19"/>
      <c r="AW96" s="19"/>
      <c r="AX96" s="19"/>
      <c r="AY96" s="159" t="s">
        <v>163</v>
      </c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65">
        <f>SUM(BK97:BK102)</f>
        <v>0</v>
      </c>
      <c r="BL96" s="19"/>
      <c r="BM96" s="19"/>
      <c r="BN96" s="19"/>
      <c r="BO96" s="19"/>
      <c r="BP96" s="19"/>
      <c r="BQ96" s="19"/>
      <c r="BR96" s="21"/>
    </row>
    <row r="97" spans="1:70" ht="16.5" customHeight="1" x14ac:dyDescent="0.3">
      <c r="A97" s="22"/>
      <c r="B97" s="61"/>
      <c r="C97" s="170" t="s">
        <v>207</v>
      </c>
      <c r="D97" s="170" t="s">
        <v>166</v>
      </c>
      <c r="E97" s="171" t="s">
        <v>208</v>
      </c>
      <c r="F97" s="171" t="s">
        <v>209</v>
      </c>
      <c r="G97" s="172" t="s">
        <v>169</v>
      </c>
      <c r="H97" s="173">
        <v>1</v>
      </c>
      <c r="I97" s="174"/>
      <c r="J97" s="175">
        <f t="shared" ref="J97:J102" si="10">ROUND(I97*H97,2)</f>
        <v>0</v>
      </c>
      <c r="K97" s="176" t="s">
        <v>170</v>
      </c>
      <c r="L97" s="61"/>
      <c r="M97" s="177"/>
      <c r="N97" s="178" t="s">
        <v>44</v>
      </c>
      <c r="O97" s="19"/>
      <c r="P97" s="179">
        <f t="shared" ref="P97:P102" si="11">O97*H97</f>
        <v>0</v>
      </c>
      <c r="Q97" s="179">
        <v>0</v>
      </c>
      <c r="R97" s="179">
        <f t="shared" ref="R97:R102" si="12">Q97*H97</f>
        <v>0</v>
      </c>
      <c r="S97" s="179">
        <v>0</v>
      </c>
      <c r="T97" s="180">
        <f t="shared" ref="T97:T102" si="13">S97*H97</f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171</v>
      </c>
      <c r="AS97" s="19"/>
      <c r="AT97" s="140" t="s">
        <v>166</v>
      </c>
      <c r="AU97" s="140" t="s">
        <v>83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 t="shared" ref="BE97:BE102" si="14">IF(N97="základní",J97,0)</f>
        <v>0</v>
      </c>
      <c r="BF97" s="181">
        <f t="shared" ref="BF97:BF102" si="15">IF(N97="snížená",J97,0)</f>
        <v>0</v>
      </c>
      <c r="BG97" s="181">
        <f t="shared" ref="BG97:BG102" si="16">IF(N97="zákl. přenesená",J97,0)</f>
        <v>0</v>
      </c>
      <c r="BH97" s="181">
        <f t="shared" ref="BH97:BH102" si="17">IF(N97="sníž. přenesená",J97,0)</f>
        <v>0</v>
      </c>
      <c r="BI97" s="181">
        <f t="shared" ref="BI97:BI102" si="18">IF(N97="nulová",J97,0)</f>
        <v>0</v>
      </c>
      <c r="BJ97" s="140" t="s">
        <v>81</v>
      </c>
      <c r="BK97" s="181">
        <f t="shared" ref="BK97:BK102" si="19">ROUND(I97*H97,2)</f>
        <v>0</v>
      </c>
      <c r="BL97" s="140" t="s">
        <v>171</v>
      </c>
      <c r="BM97" s="140" t="s">
        <v>210</v>
      </c>
      <c r="BN97" s="19"/>
      <c r="BO97" s="19"/>
      <c r="BP97" s="19"/>
      <c r="BQ97" s="19"/>
      <c r="BR97" s="21"/>
    </row>
    <row r="98" spans="1:70" ht="16.5" customHeight="1" x14ac:dyDescent="0.3">
      <c r="A98" s="22"/>
      <c r="B98" s="61"/>
      <c r="C98" s="170" t="s">
        <v>211</v>
      </c>
      <c r="D98" s="170" t="s">
        <v>166</v>
      </c>
      <c r="E98" s="171" t="s">
        <v>212</v>
      </c>
      <c r="F98" s="171" t="s">
        <v>213</v>
      </c>
      <c r="G98" s="172" t="s">
        <v>169</v>
      </c>
      <c r="H98" s="173">
        <v>1</v>
      </c>
      <c r="I98" s="174"/>
      <c r="J98" s="175">
        <f t="shared" si="10"/>
        <v>0</v>
      </c>
      <c r="K98" s="176" t="s">
        <v>214</v>
      </c>
      <c r="L98" s="61"/>
      <c r="M98" s="177"/>
      <c r="N98" s="178" t="s">
        <v>44</v>
      </c>
      <c r="O98" s="19"/>
      <c r="P98" s="179">
        <f t="shared" si="11"/>
        <v>0</v>
      </c>
      <c r="Q98" s="179">
        <v>0</v>
      </c>
      <c r="R98" s="179">
        <f t="shared" si="12"/>
        <v>0</v>
      </c>
      <c r="S98" s="179">
        <v>0</v>
      </c>
      <c r="T98" s="180">
        <f t="shared" si="13"/>
        <v>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40" t="s">
        <v>171</v>
      </c>
      <c r="AS98" s="19"/>
      <c r="AT98" s="140" t="s">
        <v>166</v>
      </c>
      <c r="AU98" s="140" t="s">
        <v>83</v>
      </c>
      <c r="AV98" s="19"/>
      <c r="AW98" s="19"/>
      <c r="AX98" s="19"/>
      <c r="AY98" s="140" t="s">
        <v>163</v>
      </c>
      <c r="AZ98" s="19"/>
      <c r="BA98" s="19"/>
      <c r="BB98" s="19"/>
      <c r="BC98" s="19"/>
      <c r="BD98" s="19"/>
      <c r="BE98" s="181">
        <f t="shared" si="14"/>
        <v>0</v>
      </c>
      <c r="BF98" s="181">
        <f t="shared" si="15"/>
        <v>0</v>
      </c>
      <c r="BG98" s="181">
        <f t="shared" si="16"/>
        <v>0</v>
      </c>
      <c r="BH98" s="181">
        <f t="shared" si="17"/>
        <v>0</v>
      </c>
      <c r="BI98" s="181">
        <f t="shared" si="18"/>
        <v>0</v>
      </c>
      <c r="BJ98" s="140" t="s">
        <v>81</v>
      </c>
      <c r="BK98" s="181">
        <f t="shared" si="19"/>
        <v>0</v>
      </c>
      <c r="BL98" s="140" t="s">
        <v>171</v>
      </c>
      <c r="BM98" s="140" t="s">
        <v>215</v>
      </c>
      <c r="BN98" s="19"/>
      <c r="BO98" s="19"/>
      <c r="BP98" s="19"/>
      <c r="BQ98" s="19"/>
      <c r="BR98" s="21"/>
    </row>
    <row r="99" spans="1:70" ht="16.5" customHeight="1" x14ac:dyDescent="0.3">
      <c r="A99" s="22"/>
      <c r="B99" s="61"/>
      <c r="C99" s="170" t="s">
        <v>216</v>
      </c>
      <c r="D99" s="170" t="s">
        <v>166</v>
      </c>
      <c r="E99" s="171" t="s">
        <v>217</v>
      </c>
      <c r="F99" s="171" t="s">
        <v>218</v>
      </c>
      <c r="G99" s="172" t="s">
        <v>169</v>
      </c>
      <c r="H99" s="173">
        <v>1</v>
      </c>
      <c r="I99" s="174"/>
      <c r="J99" s="175">
        <f t="shared" si="10"/>
        <v>0</v>
      </c>
      <c r="K99" s="176" t="s">
        <v>170</v>
      </c>
      <c r="L99" s="61"/>
      <c r="M99" s="177"/>
      <c r="N99" s="178" t="s">
        <v>44</v>
      </c>
      <c r="O99" s="19"/>
      <c r="P99" s="179">
        <f t="shared" si="11"/>
        <v>0</v>
      </c>
      <c r="Q99" s="179">
        <v>0</v>
      </c>
      <c r="R99" s="179">
        <f t="shared" si="12"/>
        <v>0</v>
      </c>
      <c r="S99" s="179">
        <v>0</v>
      </c>
      <c r="T99" s="180">
        <f t="shared" si="13"/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171</v>
      </c>
      <c r="AS99" s="19"/>
      <c r="AT99" s="140" t="s">
        <v>166</v>
      </c>
      <c r="AU99" s="140" t="s">
        <v>83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 t="shared" si="14"/>
        <v>0</v>
      </c>
      <c r="BF99" s="181">
        <f t="shared" si="15"/>
        <v>0</v>
      </c>
      <c r="BG99" s="181">
        <f t="shared" si="16"/>
        <v>0</v>
      </c>
      <c r="BH99" s="181">
        <f t="shared" si="17"/>
        <v>0</v>
      </c>
      <c r="BI99" s="181">
        <f t="shared" si="18"/>
        <v>0</v>
      </c>
      <c r="BJ99" s="140" t="s">
        <v>81</v>
      </c>
      <c r="BK99" s="181">
        <f t="shared" si="19"/>
        <v>0</v>
      </c>
      <c r="BL99" s="140" t="s">
        <v>171</v>
      </c>
      <c r="BM99" s="140" t="s">
        <v>219</v>
      </c>
      <c r="BN99" s="19"/>
      <c r="BO99" s="19"/>
      <c r="BP99" s="19"/>
      <c r="BQ99" s="19"/>
      <c r="BR99" s="21"/>
    </row>
    <row r="100" spans="1:70" ht="25.5" customHeight="1" x14ac:dyDescent="0.3">
      <c r="A100" s="22"/>
      <c r="B100" s="61"/>
      <c r="C100" s="170" t="s">
        <v>220</v>
      </c>
      <c r="D100" s="170" t="s">
        <v>166</v>
      </c>
      <c r="E100" s="171" t="s">
        <v>221</v>
      </c>
      <c r="F100" s="171" t="s">
        <v>222</v>
      </c>
      <c r="G100" s="172" t="s">
        <v>169</v>
      </c>
      <c r="H100" s="173">
        <v>1</v>
      </c>
      <c r="I100" s="174"/>
      <c r="J100" s="175">
        <f t="shared" si="10"/>
        <v>0</v>
      </c>
      <c r="K100" s="176" t="s">
        <v>170</v>
      </c>
      <c r="L100" s="61"/>
      <c r="M100" s="177"/>
      <c r="N100" s="178" t="s">
        <v>44</v>
      </c>
      <c r="O100" s="19"/>
      <c r="P100" s="179">
        <f t="shared" si="11"/>
        <v>0</v>
      </c>
      <c r="Q100" s="179">
        <v>0</v>
      </c>
      <c r="R100" s="179">
        <f t="shared" si="12"/>
        <v>0</v>
      </c>
      <c r="S100" s="179">
        <v>0</v>
      </c>
      <c r="T100" s="180">
        <f t="shared" si="13"/>
        <v>0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40" t="s">
        <v>171</v>
      </c>
      <c r="AS100" s="19"/>
      <c r="AT100" s="140" t="s">
        <v>166</v>
      </c>
      <c r="AU100" s="140" t="s">
        <v>83</v>
      </c>
      <c r="AV100" s="19"/>
      <c r="AW100" s="19"/>
      <c r="AX100" s="19"/>
      <c r="AY100" s="140" t="s">
        <v>163</v>
      </c>
      <c r="AZ100" s="19"/>
      <c r="BA100" s="19"/>
      <c r="BB100" s="19"/>
      <c r="BC100" s="19"/>
      <c r="BD100" s="19"/>
      <c r="BE100" s="181">
        <f t="shared" si="14"/>
        <v>0</v>
      </c>
      <c r="BF100" s="181">
        <f t="shared" si="15"/>
        <v>0</v>
      </c>
      <c r="BG100" s="181">
        <f t="shared" si="16"/>
        <v>0</v>
      </c>
      <c r="BH100" s="181">
        <f t="shared" si="17"/>
        <v>0</v>
      </c>
      <c r="BI100" s="181">
        <f t="shared" si="18"/>
        <v>0</v>
      </c>
      <c r="BJ100" s="140" t="s">
        <v>81</v>
      </c>
      <c r="BK100" s="181">
        <f t="shared" si="19"/>
        <v>0</v>
      </c>
      <c r="BL100" s="140" t="s">
        <v>171</v>
      </c>
      <c r="BM100" s="140" t="s">
        <v>223</v>
      </c>
      <c r="BN100" s="19"/>
      <c r="BO100" s="19"/>
      <c r="BP100" s="19"/>
      <c r="BQ100" s="19"/>
      <c r="BR100" s="21"/>
    </row>
    <row r="101" spans="1:70" ht="16.5" customHeight="1" x14ac:dyDescent="0.3">
      <c r="A101" s="22"/>
      <c r="B101" s="61"/>
      <c r="C101" s="170" t="s">
        <v>224</v>
      </c>
      <c r="D101" s="170" t="s">
        <v>166</v>
      </c>
      <c r="E101" s="171" t="s">
        <v>225</v>
      </c>
      <c r="F101" s="171" t="s">
        <v>226</v>
      </c>
      <c r="G101" s="172" t="s">
        <v>169</v>
      </c>
      <c r="H101" s="173">
        <v>1</v>
      </c>
      <c r="I101" s="174"/>
      <c r="J101" s="175">
        <f t="shared" si="10"/>
        <v>0</v>
      </c>
      <c r="K101" s="176" t="s">
        <v>170</v>
      </c>
      <c r="L101" s="61"/>
      <c r="M101" s="177"/>
      <c r="N101" s="178" t="s">
        <v>44</v>
      </c>
      <c r="O101" s="19"/>
      <c r="P101" s="179">
        <f t="shared" si="11"/>
        <v>0</v>
      </c>
      <c r="Q101" s="179">
        <v>0</v>
      </c>
      <c r="R101" s="179">
        <f t="shared" si="12"/>
        <v>0</v>
      </c>
      <c r="S101" s="179">
        <v>0</v>
      </c>
      <c r="T101" s="180">
        <f t="shared" si="13"/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171</v>
      </c>
      <c r="AS101" s="19"/>
      <c r="AT101" s="140" t="s">
        <v>166</v>
      </c>
      <c r="AU101" s="140" t="s">
        <v>83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 t="shared" si="14"/>
        <v>0</v>
      </c>
      <c r="BF101" s="181">
        <f t="shared" si="15"/>
        <v>0</v>
      </c>
      <c r="BG101" s="181">
        <f t="shared" si="16"/>
        <v>0</v>
      </c>
      <c r="BH101" s="181">
        <f t="shared" si="17"/>
        <v>0</v>
      </c>
      <c r="BI101" s="181">
        <f t="shared" si="18"/>
        <v>0</v>
      </c>
      <c r="BJ101" s="140" t="s">
        <v>81</v>
      </c>
      <c r="BK101" s="181">
        <f t="shared" si="19"/>
        <v>0</v>
      </c>
      <c r="BL101" s="140" t="s">
        <v>171</v>
      </c>
      <c r="BM101" s="140" t="s">
        <v>227</v>
      </c>
      <c r="BN101" s="19"/>
      <c r="BO101" s="19"/>
      <c r="BP101" s="19"/>
      <c r="BQ101" s="19"/>
      <c r="BR101" s="21"/>
    </row>
    <row r="102" spans="1:70" ht="25.5" customHeight="1" x14ac:dyDescent="0.3">
      <c r="A102" s="22"/>
      <c r="B102" s="61"/>
      <c r="C102" s="170" t="s">
        <v>16</v>
      </c>
      <c r="D102" s="170" t="s">
        <v>166</v>
      </c>
      <c r="E102" s="171" t="s">
        <v>228</v>
      </c>
      <c r="F102" s="171" t="s">
        <v>229</v>
      </c>
      <c r="G102" s="172" t="s">
        <v>169</v>
      </c>
      <c r="H102" s="173">
        <v>1</v>
      </c>
      <c r="I102" s="174"/>
      <c r="J102" s="175">
        <f t="shared" si="10"/>
        <v>0</v>
      </c>
      <c r="K102" s="176" t="s">
        <v>170</v>
      </c>
      <c r="L102" s="61"/>
      <c r="M102" s="177"/>
      <c r="N102" s="178" t="s">
        <v>44</v>
      </c>
      <c r="O102" s="19"/>
      <c r="P102" s="179">
        <f t="shared" si="11"/>
        <v>0</v>
      </c>
      <c r="Q102" s="179">
        <v>0</v>
      </c>
      <c r="R102" s="179">
        <f t="shared" si="12"/>
        <v>0</v>
      </c>
      <c r="S102" s="179">
        <v>0</v>
      </c>
      <c r="T102" s="180">
        <f t="shared" si="13"/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0" t="s">
        <v>171</v>
      </c>
      <c r="AS102" s="19"/>
      <c r="AT102" s="140" t="s">
        <v>166</v>
      </c>
      <c r="AU102" s="140" t="s">
        <v>83</v>
      </c>
      <c r="AV102" s="19"/>
      <c r="AW102" s="19"/>
      <c r="AX102" s="19"/>
      <c r="AY102" s="140" t="s">
        <v>163</v>
      </c>
      <c r="AZ102" s="19"/>
      <c r="BA102" s="19"/>
      <c r="BB102" s="19"/>
      <c r="BC102" s="19"/>
      <c r="BD102" s="19"/>
      <c r="BE102" s="181">
        <f t="shared" si="14"/>
        <v>0</v>
      </c>
      <c r="BF102" s="181">
        <f t="shared" si="15"/>
        <v>0</v>
      </c>
      <c r="BG102" s="181">
        <f t="shared" si="16"/>
        <v>0</v>
      </c>
      <c r="BH102" s="181">
        <f t="shared" si="17"/>
        <v>0</v>
      </c>
      <c r="BI102" s="181">
        <f t="shared" si="18"/>
        <v>0</v>
      </c>
      <c r="BJ102" s="140" t="s">
        <v>81</v>
      </c>
      <c r="BK102" s="181">
        <f t="shared" si="19"/>
        <v>0</v>
      </c>
      <c r="BL102" s="140" t="s">
        <v>171</v>
      </c>
      <c r="BM102" s="140" t="s">
        <v>230</v>
      </c>
      <c r="BN102" s="19"/>
      <c r="BO102" s="19"/>
      <c r="BP102" s="19"/>
      <c r="BQ102" s="19"/>
      <c r="BR102" s="21"/>
    </row>
    <row r="103" spans="1:70" ht="29.85" customHeight="1" x14ac:dyDescent="0.3">
      <c r="A103" s="22"/>
      <c r="B103" s="26"/>
      <c r="C103" s="144"/>
      <c r="D103" s="182" t="s">
        <v>72</v>
      </c>
      <c r="E103" s="143" t="s">
        <v>231</v>
      </c>
      <c r="F103" s="143" t="s">
        <v>232</v>
      </c>
      <c r="G103" s="144"/>
      <c r="H103" s="144"/>
      <c r="I103" s="145"/>
      <c r="J103" s="183">
        <f>BK103</f>
        <v>0</v>
      </c>
      <c r="K103" s="184"/>
      <c r="L103" s="61"/>
      <c r="M103" s="185"/>
      <c r="N103" s="19"/>
      <c r="O103" s="19"/>
      <c r="P103" s="162">
        <f>SUM(P104:P106)</f>
        <v>0</v>
      </c>
      <c r="Q103" s="19"/>
      <c r="R103" s="162">
        <f>SUM(R104:R106)</f>
        <v>0</v>
      </c>
      <c r="S103" s="19"/>
      <c r="T103" s="163">
        <f>SUM(T104:T106)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59" t="s">
        <v>162</v>
      </c>
      <c r="AS103" s="19"/>
      <c r="AT103" s="164" t="s">
        <v>72</v>
      </c>
      <c r="AU103" s="164" t="s">
        <v>81</v>
      </c>
      <c r="AV103" s="19"/>
      <c r="AW103" s="19"/>
      <c r="AX103" s="19"/>
      <c r="AY103" s="159" t="s">
        <v>163</v>
      </c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65">
        <f>SUM(BK104:BK106)</f>
        <v>0</v>
      </c>
      <c r="BL103" s="19"/>
      <c r="BM103" s="19"/>
      <c r="BN103" s="19"/>
      <c r="BO103" s="19"/>
      <c r="BP103" s="19"/>
      <c r="BQ103" s="19"/>
      <c r="BR103" s="21"/>
    </row>
    <row r="104" spans="1:70" ht="16.5" customHeight="1" x14ac:dyDescent="0.3">
      <c r="A104" s="22"/>
      <c r="B104" s="61"/>
      <c r="C104" s="170" t="s">
        <v>233</v>
      </c>
      <c r="D104" s="170" t="s">
        <v>166</v>
      </c>
      <c r="E104" s="171" t="s">
        <v>234</v>
      </c>
      <c r="F104" s="171" t="s">
        <v>235</v>
      </c>
      <c r="G104" s="172" t="s">
        <v>169</v>
      </c>
      <c r="H104" s="173">
        <v>1</v>
      </c>
      <c r="I104" s="174"/>
      <c r="J104" s="370">
        <f>ROUND(I104*H104,2)</f>
        <v>0</v>
      </c>
      <c r="K104" s="176" t="s">
        <v>170</v>
      </c>
      <c r="L104" s="61"/>
      <c r="M104" s="177"/>
      <c r="N104" s="178" t="s">
        <v>44</v>
      </c>
      <c r="O104" s="19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80">
        <f>S104*H104</f>
        <v>0</v>
      </c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40" t="s">
        <v>171</v>
      </c>
      <c r="AS104" s="19"/>
      <c r="AT104" s="140" t="s">
        <v>166</v>
      </c>
      <c r="AU104" s="140" t="s">
        <v>83</v>
      </c>
      <c r="AV104" s="19"/>
      <c r="AW104" s="19"/>
      <c r="AX104" s="19"/>
      <c r="AY104" s="140" t="s">
        <v>163</v>
      </c>
      <c r="AZ104" s="19"/>
      <c r="BA104" s="19"/>
      <c r="BB104" s="19"/>
      <c r="BC104" s="19"/>
      <c r="BD104" s="19"/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40" t="s">
        <v>81</v>
      </c>
      <c r="BK104" s="181">
        <f>ROUND(I104*H104,2)</f>
        <v>0</v>
      </c>
      <c r="BL104" s="140" t="s">
        <v>171</v>
      </c>
      <c r="BM104" s="140" t="s">
        <v>236</v>
      </c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70" t="s">
        <v>237</v>
      </c>
      <c r="D105" s="170" t="s">
        <v>166</v>
      </c>
      <c r="E105" s="171" t="s">
        <v>239</v>
      </c>
      <c r="F105" s="171" t="s">
        <v>240</v>
      </c>
      <c r="G105" s="172" t="s">
        <v>169</v>
      </c>
      <c r="H105" s="173">
        <v>1</v>
      </c>
      <c r="I105" s="174"/>
      <c r="J105" s="175">
        <f>ROUND(I105*H105,2)</f>
        <v>0</v>
      </c>
      <c r="K105" s="176" t="s">
        <v>170</v>
      </c>
      <c r="L105" s="61"/>
      <c r="M105" s="177"/>
      <c r="N105" s="178" t="s">
        <v>44</v>
      </c>
      <c r="O105" s="19"/>
      <c r="P105" s="179">
        <f>O105*H105</f>
        <v>0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171</v>
      </c>
      <c r="AS105" s="19"/>
      <c r="AT105" s="140" t="s">
        <v>166</v>
      </c>
      <c r="AU105" s="140" t="s">
        <v>83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40" t="s">
        <v>81</v>
      </c>
      <c r="BK105" s="181">
        <f>ROUND(I105*H105,2)</f>
        <v>0</v>
      </c>
      <c r="BL105" s="140" t="s">
        <v>171</v>
      </c>
      <c r="BM105" s="140" t="s">
        <v>241</v>
      </c>
      <c r="BN105" s="19"/>
      <c r="BO105" s="19"/>
      <c r="BP105" s="19"/>
      <c r="BQ105" s="19"/>
      <c r="BR105" s="21"/>
    </row>
    <row r="106" spans="1:70" ht="16.5" customHeight="1" x14ac:dyDescent="0.3">
      <c r="A106" s="22"/>
      <c r="B106" s="61"/>
      <c r="C106" s="170" t="s">
        <v>238</v>
      </c>
      <c r="D106" s="170" t="s">
        <v>166</v>
      </c>
      <c r="E106" s="171" t="s">
        <v>243</v>
      </c>
      <c r="F106" s="171" t="s">
        <v>244</v>
      </c>
      <c r="G106" s="172" t="s">
        <v>169</v>
      </c>
      <c r="H106" s="173">
        <v>1</v>
      </c>
      <c r="I106" s="174"/>
      <c r="J106" s="175">
        <f>ROUND(I106*H106,2)</f>
        <v>0</v>
      </c>
      <c r="K106" s="176" t="s">
        <v>170</v>
      </c>
      <c r="L106" s="61"/>
      <c r="M106" s="177"/>
      <c r="N106" s="178" t="s">
        <v>44</v>
      </c>
      <c r="O106" s="19"/>
      <c r="P106" s="179">
        <f>O106*H106</f>
        <v>0</v>
      </c>
      <c r="Q106" s="179">
        <v>0</v>
      </c>
      <c r="R106" s="179">
        <f>Q106*H106</f>
        <v>0</v>
      </c>
      <c r="S106" s="179">
        <v>0</v>
      </c>
      <c r="T106" s="180">
        <f>S106*H106</f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40" t="s">
        <v>171</v>
      </c>
      <c r="AS106" s="19"/>
      <c r="AT106" s="140" t="s">
        <v>166</v>
      </c>
      <c r="AU106" s="140" t="s">
        <v>83</v>
      </c>
      <c r="AV106" s="19"/>
      <c r="AW106" s="19"/>
      <c r="AX106" s="19"/>
      <c r="AY106" s="140" t="s">
        <v>163</v>
      </c>
      <c r="AZ106" s="19"/>
      <c r="BA106" s="19"/>
      <c r="BB106" s="19"/>
      <c r="BC106" s="19"/>
      <c r="BD106" s="19"/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140" t="s">
        <v>81</v>
      </c>
      <c r="BK106" s="181">
        <f>ROUND(I106*H106,2)</f>
        <v>0</v>
      </c>
      <c r="BL106" s="140" t="s">
        <v>171</v>
      </c>
      <c r="BM106" s="140" t="s">
        <v>245</v>
      </c>
      <c r="BN106" s="19"/>
      <c r="BO106" s="19"/>
      <c r="BP106" s="19"/>
      <c r="BQ106" s="19"/>
      <c r="BR106" s="21"/>
    </row>
    <row r="107" spans="1:70" ht="29.85" customHeight="1" x14ac:dyDescent="0.3">
      <c r="A107" s="22"/>
      <c r="B107" s="26"/>
      <c r="C107" s="144"/>
      <c r="D107" s="182" t="s">
        <v>72</v>
      </c>
      <c r="E107" s="143" t="s">
        <v>247</v>
      </c>
      <c r="F107" s="143" t="s">
        <v>248</v>
      </c>
      <c r="G107" s="144"/>
      <c r="H107" s="144"/>
      <c r="I107" s="145"/>
      <c r="J107" s="183">
        <f>BK107</f>
        <v>0</v>
      </c>
      <c r="K107" s="184"/>
      <c r="L107" s="61"/>
      <c r="M107" s="185"/>
      <c r="N107" s="19"/>
      <c r="O107" s="19"/>
      <c r="P107" s="162">
        <f>SUM(P108:P109)</f>
        <v>0</v>
      </c>
      <c r="Q107" s="19"/>
      <c r="R107" s="162">
        <f>SUM(R108:R109)</f>
        <v>0</v>
      </c>
      <c r="S107" s="19"/>
      <c r="T107" s="163">
        <f>SUM(T108:T109)</f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59" t="s">
        <v>162</v>
      </c>
      <c r="AS107" s="19"/>
      <c r="AT107" s="164" t="s">
        <v>72</v>
      </c>
      <c r="AU107" s="164" t="s">
        <v>81</v>
      </c>
      <c r="AV107" s="19"/>
      <c r="AW107" s="19"/>
      <c r="AX107" s="19"/>
      <c r="AY107" s="159" t="s">
        <v>163</v>
      </c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65">
        <f>SUM(BK108:BK109)</f>
        <v>0</v>
      </c>
      <c r="BL107" s="19"/>
      <c r="BM107" s="19"/>
      <c r="BN107" s="19"/>
      <c r="BO107" s="19"/>
      <c r="BP107" s="19"/>
      <c r="BQ107" s="19"/>
      <c r="BR107" s="21"/>
    </row>
    <row r="108" spans="1:70" ht="16.5" customHeight="1" x14ac:dyDescent="0.3">
      <c r="A108" s="22"/>
      <c r="B108" s="61"/>
      <c r="C108" s="170" t="s">
        <v>242</v>
      </c>
      <c r="D108" s="170" t="s">
        <v>166</v>
      </c>
      <c r="E108" s="171" t="s">
        <v>249</v>
      </c>
      <c r="F108" s="171" t="s">
        <v>250</v>
      </c>
      <c r="G108" s="172" t="s">
        <v>169</v>
      </c>
      <c r="H108" s="173">
        <v>1</v>
      </c>
      <c r="I108" s="174"/>
      <c r="J108" s="175">
        <f>ROUND(I108*H108,2)</f>
        <v>0</v>
      </c>
      <c r="K108" s="176" t="s">
        <v>214</v>
      </c>
      <c r="L108" s="61"/>
      <c r="M108" s="177"/>
      <c r="N108" s="178" t="s">
        <v>44</v>
      </c>
      <c r="O108" s="19"/>
      <c r="P108" s="179">
        <f>O108*H108</f>
        <v>0</v>
      </c>
      <c r="Q108" s="179">
        <v>0</v>
      </c>
      <c r="R108" s="179">
        <f>Q108*H108</f>
        <v>0</v>
      </c>
      <c r="S108" s="179">
        <v>0</v>
      </c>
      <c r="T108" s="180">
        <f>S108*H108</f>
        <v>0</v>
      </c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40" t="s">
        <v>171</v>
      </c>
      <c r="AS108" s="19"/>
      <c r="AT108" s="140" t="s">
        <v>166</v>
      </c>
      <c r="AU108" s="140" t="s">
        <v>83</v>
      </c>
      <c r="AV108" s="19"/>
      <c r="AW108" s="19"/>
      <c r="AX108" s="19"/>
      <c r="AY108" s="140" t="s">
        <v>163</v>
      </c>
      <c r="AZ108" s="19"/>
      <c r="BA108" s="19"/>
      <c r="BB108" s="19"/>
      <c r="BC108" s="19"/>
      <c r="BD108" s="19"/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40" t="s">
        <v>81</v>
      </c>
      <c r="BK108" s="181">
        <f>ROUND(I108*H108,2)</f>
        <v>0</v>
      </c>
      <c r="BL108" s="140" t="s">
        <v>171</v>
      </c>
      <c r="BM108" s="140" t="s">
        <v>251</v>
      </c>
      <c r="BN108" s="19"/>
      <c r="BO108" s="19"/>
      <c r="BP108" s="19"/>
      <c r="BQ108" s="19"/>
      <c r="BR108" s="21"/>
    </row>
    <row r="109" spans="1:70" ht="25.5" customHeight="1" x14ac:dyDescent="0.3">
      <c r="A109" s="22"/>
      <c r="B109" s="61"/>
      <c r="C109" s="170" t="s">
        <v>246</v>
      </c>
      <c r="D109" s="170" t="s">
        <v>166</v>
      </c>
      <c r="E109" s="171" t="s">
        <v>253</v>
      </c>
      <c r="F109" s="171" t="s">
        <v>254</v>
      </c>
      <c r="G109" s="172" t="s">
        <v>169</v>
      </c>
      <c r="H109" s="173">
        <v>1</v>
      </c>
      <c r="I109" s="174"/>
      <c r="J109" s="175">
        <f>ROUND(I109*H109,2)</f>
        <v>0</v>
      </c>
      <c r="K109" s="176" t="s">
        <v>214</v>
      </c>
      <c r="L109" s="61"/>
      <c r="M109" s="177"/>
      <c r="N109" s="178" t="s">
        <v>44</v>
      </c>
      <c r="O109" s="19"/>
      <c r="P109" s="179">
        <f>O109*H109</f>
        <v>0</v>
      </c>
      <c r="Q109" s="179">
        <v>0</v>
      </c>
      <c r="R109" s="179">
        <f>Q109*H109</f>
        <v>0</v>
      </c>
      <c r="S109" s="179">
        <v>0</v>
      </c>
      <c r="T109" s="180">
        <f>S109*H109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171</v>
      </c>
      <c r="AS109" s="19"/>
      <c r="AT109" s="140" t="s">
        <v>166</v>
      </c>
      <c r="AU109" s="140" t="s">
        <v>83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40" t="s">
        <v>81</v>
      </c>
      <c r="BK109" s="181">
        <f>ROUND(I109*H109,2)</f>
        <v>0</v>
      </c>
      <c r="BL109" s="140" t="s">
        <v>171</v>
      </c>
      <c r="BM109" s="140" t="s">
        <v>255</v>
      </c>
      <c r="BN109" s="19"/>
      <c r="BO109" s="19"/>
      <c r="BP109" s="19"/>
      <c r="BQ109" s="19"/>
      <c r="BR109" s="21"/>
    </row>
    <row r="110" spans="1:70" ht="29.85" customHeight="1" x14ac:dyDescent="0.3">
      <c r="A110" s="22"/>
      <c r="B110" s="26"/>
      <c r="C110" s="144"/>
      <c r="D110" s="182" t="s">
        <v>72</v>
      </c>
      <c r="E110" s="143" t="s">
        <v>256</v>
      </c>
      <c r="F110" s="143" t="s">
        <v>257</v>
      </c>
      <c r="G110" s="144"/>
      <c r="H110" s="144"/>
      <c r="I110" s="145"/>
      <c r="J110" s="183">
        <f>BK110</f>
        <v>0</v>
      </c>
      <c r="K110" s="184"/>
      <c r="L110" s="61"/>
      <c r="M110" s="185"/>
      <c r="N110" s="19"/>
      <c r="O110" s="19"/>
      <c r="P110" s="162">
        <f>P111</f>
        <v>0</v>
      </c>
      <c r="Q110" s="19"/>
      <c r="R110" s="162">
        <f>R111</f>
        <v>0</v>
      </c>
      <c r="S110" s="19"/>
      <c r="T110" s="163">
        <f>T111</f>
        <v>0</v>
      </c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59" t="s">
        <v>162</v>
      </c>
      <c r="AS110" s="19"/>
      <c r="AT110" s="164" t="s">
        <v>72</v>
      </c>
      <c r="AU110" s="164" t="s">
        <v>81</v>
      </c>
      <c r="AV110" s="19"/>
      <c r="AW110" s="19"/>
      <c r="AX110" s="19"/>
      <c r="AY110" s="159" t="s">
        <v>163</v>
      </c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65">
        <f>BK111</f>
        <v>0</v>
      </c>
      <c r="BL110" s="19"/>
      <c r="BM110" s="19"/>
      <c r="BN110" s="19"/>
      <c r="BO110" s="19"/>
      <c r="BP110" s="19"/>
      <c r="BQ110" s="19"/>
      <c r="BR110" s="21"/>
    </row>
    <row r="111" spans="1:70" ht="25.5" customHeight="1" x14ac:dyDescent="0.3">
      <c r="A111" s="22"/>
      <c r="B111" s="61"/>
      <c r="C111" s="170" t="s">
        <v>15</v>
      </c>
      <c r="D111" s="170" t="s">
        <v>166</v>
      </c>
      <c r="E111" s="171" t="s">
        <v>259</v>
      </c>
      <c r="F111" s="171" t="s">
        <v>2611</v>
      </c>
      <c r="G111" s="172" t="s">
        <v>169</v>
      </c>
      <c r="H111" s="173">
        <v>1</v>
      </c>
      <c r="I111" s="174"/>
      <c r="J111" s="175">
        <f>ROUND(I111*H111,2)</f>
        <v>0</v>
      </c>
      <c r="K111" s="176" t="s">
        <v>170</v>
      </c>
      <c r="L111" s="61"/>
      <c r="M111" s="177"/>
      <c r="N111" s="186" t="s">
        <v>44</v>
      </c>
      <c r="O111" s="59"/>
      <c r="P111" s="187">
        <f>O111*H111</f>
        <v>0</v>
      </c>
      <c r="Q111" s="187">
        <v>0</v>
      </c>
      <c r="R111" s="187">
        <f>Q111*H111</f>
        <v>0</v>
      </c>
      <c r="S111" s="187">
        <v>0</v>
      </c>
      <c r="T111" s="188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171</v>
      </c>
      <c r="AS111" s="19"/>
      <c r="AT111" s="140" t="s">
        <v>166</v>
      </c>
      <c r="AU111" s="140" t="s">
        <v>83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171</v>
      </c>
      <c r="BM111" s="140" t="s">
        <v>260</v>
      </c>
      <c r="BN111" s="19"/>
      <c r="BO111" s="19"/>
      <c r="BP111" s="19"/>
      <c r="BQ111" s="19"/>
      <c r="BR111" s="21"/>
    </row>
    <row r="112" spans="1:70" ht="7.9" customHeight="1" x14ac:dyDescent="0.3">
      <c r="A112" s="101"/>
      <c r="B112" s="51"/>
      <c r="C112" s="189"/>
      <c r="D112" s="189"/>
      <c r="E112" s="189"/>
      <c r="F112" s="189"/>
      <c r="G112" s="189"/>
      <c r="H112" s="189"/>
      <c r="I112" s="190"/>
      <c r="J112" s="189"/>
      <c r="K112" s="191"/>
      <c r="L112" s="102"/>
      <c r="M112" s="192"/>
      <c r="N112" s="192"/>
      <c r="O112" s="192"/>
      <c r="P112" s="192"/>
      <c r="Q112" s="192"/>
      <c r="R112" s="192"/>
      <c r="S112" s="192"/>
      <c r="T112" s="192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4"/>
    </row>
  </sheetData>
  <mergeCells count="10">
    <mergeCell ref="J51:J52"/>
    <mergeCell ref="E73:H73"/>
    <mergeCell ref="E75:H75"/>
    <mergeCell ref="G1:H1"/>
    <mergeCell ref="L2:V2"/>
    <mergeCell ref="E7:H7"/>
    <mergeCell ref="E9:H9"/>
    <mergeCell ref="E24:H24"/>
    <mergeCell ref="E45:H45"/>
    <mergeCell ref="E47:H47"/>
  </mergeCells>
  <phoneticPr fontId="49" type="noConversion"/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 r:id="rId1"/>
  <headerFooter>
    <oddFooter>&amp;C&amp;"Trebuchet MS,Regular"&amp;8&amp;K000000Strana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9"/>
  <sheetViews>
    <sheetView showGridLines="0" topLeftCell="A70" workbookViewId="0">
      <selection activeCell="J69" sqref="J69"/>
    </sheetView>
  </sheetViews>
  <sheetFormatPr defaultColWidth="9.33203125" defaultRowHeight="13.5" customHeight="1" x14ac:dyDescent="0.3"/>
  <cols>
    <col min="1" max="1" width="8.33203125" style="193" customWidth="1"/>
    <col min="2" max="2" width="2" style="193" customWidth="1"/>
    <col min="3" max="4" width="4.33203125" style="193" customWidth="1"/>
    <col min="5" max="5" width="17.33203125" style="193" customWidth="1"/>
    <col min="6" max="6" width="75" style="193" customWidth="1"/>
    <col min="7" max="7" width="8.6640625" style="193" customWidth="1"/>
    <col min="8" max="8" width="11.33203125" style="193" customWidth="1"/>
    <col min="9" max="9" width="12.6640625" style="193" customWidth="1"/>
    <col min="10" max="10" width="23.5" style="193" customWidth="1"/>
    <col min="11" max="11" width="15.5" style="193" customWidth="1"/>
    <col min="12" max="18" width="9.33203125" style="193" customWidth="1"/>
    <col min="19" max="19" width="8.33203125" style="193" customWidth="1"/>
    <col min="20" max="20" width="29.6640625" style="193" customWidth="1"/>
    <col min="21" max="21" width="16.33203125" style="193" customWidth="1"/>
    <col min="22" max="22" width="12.33203125" style="193" customWidth="1"/>
    <col min="23" max="23" width="16.33203125" style="193" customWidth="1"/>
    <col min="24" max="24" width="12.33203125" style="193" customWidth="1"/>
    <col min="25" max="25" width="15" style="193" customWidth="1"/>
    <col min="26" max="26" width="11" style="193" customWidth="1"/>
    <col min="27" max="27" width="15" style="193" customWidth="1"/>
    <col min="28" max="28" width="16.33203125" style="193" customWidth="1"/>
    <col min="29" max="29" width="11" style="193" customWidth="1"/>
    <col min="30" max="30" width="15" style="193" customWidth="1"/>
    <col min="31" max="31" width="16.33203125" style="193" customWidth="1"/>
    <col min="32" max="43" width="9.33203125" style="193" customWidth="1"/>
    <col min="44" max="56" width="9.33203125" style="193" hidden="1" customWidth="1"/>
    <col min="57" max="61" width="4.6640625" style="193" bestFit="1" customWidth="1"/>
    <col min="62" max="62" width="2" style="193" bestFit="1" customWidth="1"/>
    <col min="63" max="63" width="8.5" style="193" bestFit="1" customWidth="1"/>
    <col min="64" max="64" width="2" style="193" bestFit="1" customWidth="1"/>
    <col min="65" max="65" width="11.6640625" style="193" bestFit="1" customWidth="1"/>
    <col min="66" max="71" width="9.33203125" style="193" customWidth="1"/>
    <col min="72" max="16384" width="9.33203125" style="193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91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262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261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ROUND(J84,2)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ROUND(SUM(BE84:BE88),2)</f>
        <v>0</v>
      </c>
      <c r="G32" s="19"/>
      <c r="H32" s="19"/>
      <c r="I32" s="124">
        <v>0.21</v>
      </c>
      <c r="J32" s="123">
        <f>ROUND(ROUND((SUM(BE84:BE88)),2)*I32,2)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ROUND(SUM(BF84:BF88),2)</f>
        <v>0</v>
      </c>
      <c r="G33" s="19"/>
      <c r="H33" s="19"/>
      <c r="I33" s="124">
        <v>0.15</v>
      </c>
      <c r="J33" s="123">
        <f>ROUND(ROUND((SUM(BF84:BF88)),2)*I33,2)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ROUND(SUM(BG84:BG88),2)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ROUND(SUM(BH84:BH88),2)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ROUND(SUM(BI84:BI88),2)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262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01 - Zemní práce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J84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264</v>
      </c>
      <c r="E61" s="59"/>
      <c r="F61" s="59"/>
      <c r="G61" s="59"/>
      <c r="H61" s="59"/>
      <c r="I61" s="116"/>
      <c r="J61" s="142">
        <f>J85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265</v>
      </c>
      <c r="E62" s="144"/>
      <c r="F62" s="144"/>
      <c r="G62" s="144"/>
      <c r="H62" s="144"/>
      <c r="I62" s="145"/>
      <c r="J62" s="146">
        <f>J86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21.75" customHeight="1" x14ac:dyDescent="0.3">
      <c r="A63" s="22"/>
      <c r="B63" s="26"/>
      <c r="C63" s="19"/>
      <c r="D63" s="62"/>
      <c r="E63" s="62"/>
      <c r="F63" s="62"/>
      <c r="G63" s="62"/>
      <c r="H63" s="62"/>
      <c r="I63" s="118"/>
      <c r="J63" s="62"/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7.9" customHeight="1" x14ac:dyDescent="0.3">
      <c r="A64" s="22"/>
      <c r="B64" s="51"/>
      <c r="C64" s="18"/>
      <c r="D64" s="18"/>
      <c r="E64" s="18"/>
      <c r="F64" s="18"/>
      <c r="G64" s="18"/>
      <c r="H64" s="18"/>
      <c r="I64" s="110"/>
      <c r="J64" s="18"/>
      <c r="K64" s="52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3.5" customHeight="1" x14ac:dyDescent="0.3">
      <c r="A65" s="17"/>
      <c r="B65" s="24"/>
      <c r="C65" s="24"/>
      <c r="D65" s="24"/>
      <c r="E65" s="24"/>
      <c r="F65" s="24"/>
      <c r="G65" s="24"/>
      <c r="H65" s="24"/>
      <c r="I65" s="111"/>
      <c r="J65" s="24"/>
      <c r="K65" s="24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3.5" customHeight="1" x14ac:dyDescent="0.3">
      <c r="A66" s="17"/>
      <c r="B66" s="19"/>
      <c r="C66" s="19"/>
      <c r="D66" s="19"/>
      <c r="E66" s="19"/>
      <c r="F66" s="19"/>
      <c r="G66" s="19"/>
      <c r="H66" s="19"/>
      <c r="I66" s="112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3.5" customHeight="1" x14ac:dyDescent="0.3">
      <c r="A67" s="17"/>
      <c r="B67" s="18"/>
      <c r="C67" s="18"/>
      <c r="D67" s="18"/>
      <c r="E67" s="18"/>
      <c r="F67" s="18"/>
      <c r="G67" s="18"/>
      <c r="H67" s="18"/>
      <c r="I67" s="110"/>
      <c r="J67" s="18"/>
      <c r="K67" s="18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7.9" customHeight="1" x14ac:dyDescent="0.3">
      <c r="A68" s="22"/>
      <c r="B68" s="23"/>
      <c r="C68" s="24"/>
      <c r="D68" s="24"/>
      <c r="E68" s="24"/>
      <c r="F68" s="24"/>
      <c r="G68" s="24"/>
      <c r="H68" s="24"/>
      <c r="I68" s="111"/>
      <c r="J68" s="24"/>
      <c r="K68" s="25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36.950000000000003" customHeight="1" x14ac:dyDescent="0.35">
      <c r="A69" s="22"/>
      <c r="B69" s="26"/>
      <c r="C69" s="53" t="s">
        <v>147</v>
      </c>
      <c r="D69" s="19"/>
      <c r="E69" s="19"/>
      <c r="F69" s="19"/>
      <c r="G69" s="19"/>
      <c r="H69" s="19"/>
      <c r="I69" s="112"/>
      <c r="J69" s="19"/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7.9" customHeight="1" x14ac:dyDescent="0.3">
      <c r="A70" s="22"/>
      <c r="B70" s="26"/>
      <c r="C70" s="19"/>
      <c r="D70" s="19"/>
      <c r="E70" s="19"/>
      <c r="F70" s="19"/>
      <c r="G70" s="19"/>
      <c r="H70" s="19"/>
      <c r="I70" s="112"/>
      <c r="J70" s="19"/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4.45" customHeight="1" x14ac:dyDescent="0.35">
      <c r="A71" s="22"/>
      <c r="B71" s="26"/>
      <c r="C71" s="54" t="s">
        <v>24</v>
      </c>
      <c r="D71" s="19"/>
      <c r="E71" s="19"/>
      <c r="F71" s="19"/>
      <c r="G71" s="19"/>
      <c r="H71" s="19"/>
      <c r="I71" s="112"/>
      <c r="J71" s="19"/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6.5" customHeight="1" x14ac:dyDescent="0.35">
      <c r="A72" s="22"/>
      <c r="B72" s="26"/>
      <c r="C72" s="19"/>
      <c r="D72" s="19"/>
      <c r="E72" s="428" t="str">
        <f>E7</f>
        <v>Novostavba víceúčelového objektu (dostavba objektu)</v>
      </c>
      <c r="F72" s="429"/>
      <c r="G72" s="429"/>
      <c r="H72" s="429"/>
      <c r="I72" s="112"/>
      <c r="J72" s="19"/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5" customHeight="1" x14ac:dyDescent="0.3">
      <c r="A73" s="22"/>
      <c r="B73" s="26"/>
      <c r="C73" s="34" t="s">
        <v>132</v>
      </c>
      <c r="D73" s="19"/>
      <c r="E73" s="19"/>
      <c r="F73" s="19"/>
      <c r="G73" s="19"/>
      <c r="H73" s="19"/>
      <c r="I73" s="112"/>
      <c r="J73" s="19"/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16.5" customHeight="1" x14ac:dyDescent="0.3">
      <c r="A74" s="22"/>
      <c r="B74" s="26"/>
      <c r="C74" s="19"/>
      <c r="D74" s="19"/>
      <c r="E74" s="428" t="s">
        <v>262</v>
      </c>
      <c r="F74" s="377"/>
      <c r="G74" s="377"/>
      <c r="H74" s="377"/>
      <c r="I74" s="112"/>
      <c r="J74" s="19"/>
      <c r="K74" s="28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4.45" customHeight="1" x14ac:dyDescent="0.35">
      <c r="A75" s="22"/>
      <c r="B75" s="26"/>
      <c r="C75" s="54" t="s">
        <v>263</v>
      </c>
      <c r="D75" s="19"/>
      <c r="E75" s="19"/>
      <c r="F75" s="19"/>
      <c r="G75" s="19"/>
      <c r="H75" s="19"/>
      <c r="I75" s="112"/>
      <c r="J75" s="19"/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7.25" customHeight="1" x14ac:dyDescent="0.3">
      <c r="A76" s="22"/>
      <c r="B76" s="26"/>
      <c r="C76" s="19"/>
      <c r="D76" s="19"/>
      <c r="E76" s="391" t="str">
        <f>E11</f>
        <v>01 - Zemní práce</v>
      </c>
      <c r="F76" s="377"/>
      <c r="G76" s="377"/>
      <c r="H76" s="377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7.9" customHeight="1" x14ac:dyDescent="0.3">
      <c r="A77" s="22"/>
      <c r="B77" s="26"/>
      <c r="C77" s="19"/>
      <c r="D77" s="19"/>
      <c r="E77" s="19"/>
      <c r="F77" s="19"/>
      <c r="G77" s="19"/>
      <c r="H77" s="19"/>
      <c r="I77" s="112"/>
      <c r="J77" s="19"/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8" customHeight="1" x14ac:dyDescent="0.35">
      <c r="A78" s="22"/>
      <c r="B78" s="26"/>
      <c r="C78" s="54" t="s">
        <v>27</v>
      </c>
      <c r="D78" s="19"/>
      <c r="E78" s="19"/>
      <c r="F78" s="115" t="str">
        <f>F14</f>
        <v>ulice L. Zápotockého a Klikorkova</v>
      </c>
      <c r="G78" s="19"/>
      <c r="H78" s="19"/>
      <c r="I78" s="114" t="s">
        <v>29</v>
      </c>
      <c r="J78" s="58">
        <f>IF(J14="","",J14)</f>
        <v>44136</v>
      </c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7.9" customHeight="1" x14ac:dyDescent="0.3">
      <c r="A79" s="22"/>
      <c r="B79" s="26"/>
      <c r="C79" s="19"/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5" customHeight="1" x14ac:dyDescent="0.35">
      <c r="A80" s="22"/>
      <c r="B80" s="26"/>
      <c r="C80" s="54" t="s">
        <v>30</v>
      </c>
      <c r="D80" s="19"/>
      <c r="E80" s="19"/>
      <c r="F80" s="115" t="str">
        <f>E17</f>
        <v>Qarta architektura, s.r.o., Jindřišská 17, Praha 1</v>
      </c>
      <c r="G80" s="19"/>
      <c r="H80" s="19"/>
      <c r="I80" s="114" t="s">
        <v>36</v>
      </c>
      <c r="J80" s="115" t="str">
        <f>E23</f>
        <v>Qarta architektura, s.r.o., Jindřišská 17, Praha 1</v>
      </c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4.45" customHeight="1" x14ac:dyDescent="0.35">
      <c r="A81" s="22"/>
      <c r="B81" s="26"/>
      <c r="C81" s="54" t="s">
        <v>35</v>
      </c>
      <c r="D81" s="19"/>
      <c r="E81" s="19"/>
      <c r="F81" s="115" t="str">
        <f>IF(E20="","",E20)</f>
        <v/>
      </c>
      <c r="G81" s="19"/>
      <c r="H81" s="1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0.35" customHeight="1" x14ac:dyDescent="0.3">
      <c r="A82" s="22"/>
      <c r="B82" s="26"/>
      <c r="C82" s="59"/>
      <c r="D82" s="59"/>
      <c r="E82" s="59"/>
      <c r="F82" s="59"/>
      <c r="G82" s="59"/>
      <c r="H82" s="59"/>
      <c r="I82" s="116"/>
      <c r="J82" s="59"/>
      <c r="K82" s="117"/>
      <c r="L82" s="26"/>
      <c r="M82" s="59"/>
      <c r="N82" s="59"/>
      <c r="O82" s="59"/>
      <c r="P82" s="59"/>
      <c r="Q82" s="59"/>
      <c r="R82" s="59"/>
      <c r="S82" s="59"/>
      <c r="T82" s="5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29.25" customHeight="1" x14ac:dyDescent="0.35">
      <c r="A83" s="22"/>
      <c r="B83" s="61"/>
      <c r="C83" s="147" t="s">
        <v>148</v>
      </c>
      <c r="D83" s="148" t="s">
        <v>58</v>
      </c>
      <c r="E83" s="148" t="s">
        <v>54</v>
      </c>
      <c r="F83" s="148" t="s">
        <v>149</v>
      </c>
      <c r="G83" s="148" t="s">
        <v>150</v>
      </c>
      <c r="H83" s="148" t="s">
        <v>151</v>
      </c>
      <c r="I83" s="148" t="s">
        <v>152</v>
      </c>
      <c r="J83" s="148" t="s">
        <v>137</v>
      </c>
      <c r="K83" s="149" t="s">
        <v>153</v>
      </c>
      <c r="L83" s="61"/>
      <c r="M83" s="150" t="s">
        <v>154</v>
      </c>
      <c r="N83" s="151" t="s">
        <v>43</v>
      </c>
      <c r="O83" s="151" t="s">
        <v>155</v>
      </c>
      <c r="P83" s="151" t="s">
        <v>156</v>
      </c>
      <c r="Q83" s="152" t="s">
        <v>157</v>
      </c>
      <c r="R83" s="152" t="s">
        <v>158</v>
      </c>
      <c r="S83" s="151" t="s">
        <v>159</v>
      </c>
      <c r="T83" s="153" t="s">
        <v>160</v>
      </c>
      <c r="U83" s="64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29.25" customHeight="1" x14ac:dyDescent="0.35">
      <c r="A84" s="22"/>
      <c r="B84" s="26"/>
      <c r="C84" s="154" t="s">
        <v>138</v>
      </c>
      <c r="D84" s="62"/>
      <c r="E84" s="62"/>
      <c r="F84" s="62"/>
      <c r="G84" s="62"/>
      <c r="H84" s="62"/>
      <c r="I84" s="118"/>
      <c r="J84" s="155">
        <f>BK84</f>
        <v>0</v>
      </c>
      <c r="K84" s="119"/>
      <c r="L84" s="61"/>
      <c r="M84" s="75"/>
      <c r="N84" s="62"/>
      <c r="O84" s="62"/>
      <c r="P84" s="156">
        <f>P85</f>
        <v>0</v>
      </c>
      <c r="Q84" s="62"/>
      <c r="R84" s="156">
        <f>R85</f>
        <v>0</v>
      </c>
      <c r="S84" s="62"/>
      <c r="T84" s="157">
        <f>T85</f>
        <v>0</v>
      </c>
      <c r="U84" s="64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40" t="s">
        <v>72</v>
      </c>
      <c r="AU84" s="140" t="s">
        <v>139</v>
      </c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58">
        <f>BK85</f>
        <v>0</v>
      </c>
      <c r="BL84" s="19"/>
      <c r="BM84" s="19"/>
      <c r="BN84" s="19"/>
      <c r="BO84" s="19"/>
      <c r="BP84" s="19"/>
      <c r="BQ84" s="19"/>
      <c r="BR84" s="21"/>
    </row>
    <row r="85" spans="1:70" ht="37.35" customHeight="1" x14ac:dyDescent="0.35">
      <c r="A85" s="22"/>
      <c r="B85" s="26"/>
      <c r="C85" s="19"/>
      <c r="D85" s="159" t="s">
        <v>72</v>
      </c>
      <c r="E85" s="160" t="s">
        <v>266</v>
      </c>
      <c r="F85" s="160" t="s">
        <v>267</v>
      </c>
      <c r="G85" s="19"/>
      <c r="H85" s="19"/>
      <c r="I85" s="112"/>
      <c r="J85" s="161">
        <f>BK85</f>
        <v>0</v>
      </c>
      <c r="K85" s="28"/>
      <c r="L85" s="61"/>
      <c r="M85" s="64"/>
      <c r="N85" s="19"/>
      <c r="O85" s="19"/>
      <c r="P85" s="162">
        <f>P86</f>
        <v>0</v>
      </c>
      <c r="Q85" s="19"/>
      <c r="R85" s="162">
        <f>+R86</f>
        <v>0</v>
      </c>
      <c r="S85" s="19"/>
      <c r="T85" s="163">
        <f>+T86</f>
        <v>0</v>
      </c>
      <c r="U85" s="64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59" t="s">
        <v>81</v>
      </c>
      <c r="AS85" s="19"/>
      <c r="AT85" s="164" t="s">
        <v>72</v>
      </c>
      <c r="AU85" s="164" t="s">
        <v>73</v>
      </c>
      <c r="AV85" s="19"/>
      <c r="AW85" s="19"/>
      <c r="AX85" s="19"/>
      <c r="AY85" s="159" t="s">
        <v>163</v>
      </c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65">
        <f>+BK86</f>
        <v>0</v>
      </c>
      <c r="BL85" s="19"/>
      <c r="BM85" s="19"/>
      <c r="BN85" s="19"/>
      <c r="BO85" s="19"/>
      <c r="BP85" s="19"/>
      <c r="BQ85" s="19"/>
      <c r="BR85" s="21"/>
    </row>
    <row r="86" spans="1:70" ht="29.85" customHeight="1" x14ac:dyDescent="0.3">
      <c r="A86" s="22"/>
      <c r="B86" s="26"/>
      <c r="C86" s="59"/>
      <c r="D86" s="166" t="s">
        <v>72</v>
      </c>
      <c r="E86" s="167" t="s">
        <v>238</v>
      </c>
      <c r="F86" s="167" t="s">
        <v>298</v>
      </c>
      <c r="G86" s="59"/>
      <c r="H86" s="59"/>
      <c r="I86" s="116"/>
      <c r="J86" s="168">
        <f>BK86</f>
        <v>0</v>
      </c>
      <c r="K86" s="117"/>
      <c r="L86" s="61"/>
      <c r="M86" s="169"/>
      <c r="N86" s="19"/>
      <c r="O86" s="19"/>
      <c r="P86" s="162">
        <f>SUM(P87:P88)</f>
        <v>0</v>
      </c>
      <c r="Q86" s="19"/>
      <c r="R86" s="162">
        <f>SUM(R87:R88)</f>
        <v>0</v>
      </c>
      <c r="S86" s="19"/>
      <c r="T86" s="163">
        <f>SUM(T87:T88)</f>
        <v>0</v>
      </c>
      <c r="U86" s="64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59" t="s">
        <v>81</v>
      </c>
      <c r="AS86" s="19"/>
      <c r="AT86" s="164" t="s">
        <v>72</v>
      </c>
      <c r="AU86" s="164" t="s">
        <v>81</v>
      </c>
      <c r="AV86" s="19"/>
      <c r="AW86" s="19"/>
      <c r="AX86" s="19"/>
      <c r="AY86" s="159" t="s">
        <v>163</v>
      </c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65">
        <f>SUM(BK87:BK88)</f>
        <v>0</v>
      </c>
      <c r="BL86" s="19"/>
      <c r="BM86" s="19"/>
      <c r="BN86" s="19"/>
      <c r="BO86" s="19"/>
      <c r="BP86" s="19"/>
      <c r="BQ86" s="19"/>
      <c r="BR86" s="21"/>
    </row>
    <row r="87" spans="1:70" ht="25.5" customHeight="1" x14ac:dyDescent="0.3">
      <c r="A87" s="22"/>
      <c r="B87" s="61"/>
      <c r="C87" s="170" t="s">
        <v>299</v>
      </c>
      <c r="D87" s="170" t="s">
        <v>166</v>
      </c>
      <c r="E87" s="171" t="s">
        <v>300</v>
      </c>
      <c r="F87" s="171" t="s">
        <v>301</v>
      </c>
      <c r="G87" s="172" t="s">
        <v>269</v>
      </c>
      <c r="H87" s="173">
        <v>902.53</v>
      </c>
      <c r="I87" s="174"/>
      <c r="J87" s="175">
        <f>ROUND(I87*H87,2)</f>
        <v>0</v>
      </c>
      <c r="K87" s="176" t="s">
        <v>270</v>
      </c>
      <c r="L87" s="61"/>
      <c r="M87" s="177"/>
      <c r="N87" s="178" t="s">
        <v>44</v>
      </c>
      <c r="O87" s="19"/>
      <c r="P87" s="179">
        <f>O87*H87</f>
        <v>0</v>
      </c>
      <c r="Q87" s="179">
        <v>0</v>
      </c>
      <c r="R87" s="179">
        <f>Q87*H87</f>
        <v>0</v>
      </c>
      <c r="S87" s="179">
        <v>0</v>
      </c>
      <c r="T87" s="180">
        <f>S87*H87</f>
        <v>0</v>
      </c>
      <c r="U87" s="64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40" t="s">
        <v>182</v>
      </c>
      <c r="AS87" s="19"/>
      <c r="AT87" s="140" t="s">
        <v>166</v>
      </c>
      <c r="AU87" s="140" t="s">
        <v>83</v>
      </c>
      <c r="AV87" s="19"/>
      <c r="AW87" s="19"/>
      <c r="AX87" s="19"/>
      <c r="AY87" s="140" t="s">
        <v>163</v>
      </c>
      <c r="AZ87" s="19"/>
      <c r="BA87" s="19"/>
      <c r="BB87" s="19"/>
      <c r="BC87" s="19"/>
      <c r="BD87" s="19"/>
      <c r="BE87" s="181">
        <f>IF(N87="základní",J87,0)</f>
        <v>0</v>
      </c>
      <c r="BF87" s="181">
        <f>IF(N87="snížená",J87,0)</f>
        <v>0</v>
      </c>
      <c r="BG87" s="181">
        <f>IF(N87="zákl. přenesená",J87,0)</f>
        <v>0</v>
      </c>
      <c r="BH87" s="181">
        <f>IF(N87="sníž. přenesená",J87,0)</f>
        <v>0</v>
      </c>
      <c r="BI87" s="181">
        <f>IF(N87="nulová",J87,0)</f>
        <v>0</v>
      </c>
      <c r="BJ87" s="140" t="s">
        <v>81</v>
      </c>
      <c r="BK87" s="181">
        <f>ROUND(I87*H87,2)</f>
        <v>0</v>
      </c>
      <c r="BL87" s="140" t="s">
        <v>182</v>
      </c>
      <c r="BM87" s="140" t="s">
        <v>302</v>
      </c>
      <c r="BN87" s="19"/>
      <c r="BO87" s="19"/>
      <c r="BP87" s="19"/>
      <c r="BQ87" s="19"/>
      <c r="BR87" s="21"/>
    </row>
    <row r="88" spans="1:70" ht="25.5" customHeight="1" x14ac:dyDescent="0.3">
      <c r="A88" s="22"/>
      <c r="B88" s="61"/>
      <c r="C88" s="170" t="s">
        <v>303</v>
      </c>
      <c r="D88" s="170" t="s">
        <v>166</v>
      </c>
      <c r="E88" s="171" t="s">
        <v>304</v>
      </c>
      <c r="F88" s="171" t="s">
        <v>305</v>
      </c>
      <c r="G88" s="172" t="s">
        <v>269</v>
      </c>
      <c r="H88" s="173">
        <v>7.56</v>
      </c>
      <c r="I88" s="174"/>
      <c r="J88" s="175">
        <f>ROUND(I88*H88,2)</f>
        <v>0</v>
      </c>
      <c r="K88" s="176" t="s">
        <v>270</v>
      </c>
      <c r="L88" s="61"/>
      <c r="M88" s="177"/>
      <c r="N88" s="186" t="s">
        <v>44</v>
      </c>
      <c r="O88" s="59"/>
      <c r="P88" s="187">
        <f>O88*H88</f>
        <v>0</v>
      </c>
      <c r="Q88" s="187">
        <v>0</v>
      </c>
      <c r="R88" s="187">
        <f>Q88*H88</f>
        <v>0</v>
      </c>
      <c r="S88" s="187">
        <v>0</v>
      </c>
      <c r="T88" s="188">
        <f>S88*H88</f>
        <v>0</v>
      </c>
      <c r="U88" s="64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40" t="s">
        <v>182</v>
      </c>
      <c r="AS88" s="19"/>
      <c r="AT88" s="140" t="s">
        <v>166</v>
      </c>
      <c r="AU88" s="140" t="s">
        <v>83</v>
      </c>
      <c r="AV88" s="19"/>
      <c r="AW88" s="19"/>
      <c r="AX88" s="19"/>
      <c r="AY88" s="140" t="s">
        <v>163</v>
      </c>
      <c r="AZ88" s="19"/>
      <c r="BA88" s="19"/>
      <c r="BB88" s="19"/>
      <c r="BC88" s="19"/>
      <c r="BD88" s="19"/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140" t="s">
        <v>81</v>
      </c>
      <c r="BK88" s="181">
        <f>ROUND(I88*H88,2)</f>
        <v>0</v>
      </c>
      <c r="BL88" s="140" t="s">
        <v>182</v>
      </c>
      <c r="BM88" s="140" t="s">
        <v>306</v>
      </c>
      <c r="BN88" s="19"/>
      <c r="BO88" s="19"/>
      <c r="BP88" s="19"/>
      <c r="BQ88" s="19"/>
      <c r="BR88" s="21"/>
    </row>
    <row r="89" spans="1:70" ht="7.9" customHeight="1" x14ac:dyDescent="0.3">
      <c r="A89" s="101"/>
      <c r="B89" s="51"/>
      <c r="C89" s="189"/>
      <c r="D89" s="189"/>
      <c r="E89" s="189"/>
      <c r="F89" s="189"/>
      <c r="G89" s="189"/>
      <c r="H89" s="189"/>
      <c r="I89" s="190"/>
      <c r="J89" s="189"/>
      <c r="K89" s="191"/>
      <c r="L89" s="102"/>
      <c r="M89" s="192"/>
      <c r="N89" s="192"/>
      <c r="O89" s="192"/>
      <c r="P89" s="192"/>
      <c r="Q89" s="192"/>
      <c r="R89" s="192"/>
      <c r="S89" s="192"/>
      <c r="T89" s="192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4"/>
    </row>
  </sheetData>
  <mergeCells count="13">
    <mergeCell ref="E76:H76"/>
    <mergeCell ref="G1:H1"/>
    <mergeCell ref="L2:V2"/>
    <mergeCell ref="E49:H49"/>
    <mergeCell ref="E51:H51"/>
    <mergeCell ref="J55:J56"/>
    <mergeCell ref="E72:H72"/>
    <mergeCell ref="E74:H74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A125" workbookViewId="0">
      <selection activeCell="P142" sqref="P142"/>
    </sheetView>
  </sheetViews>
  <sheetFormatPr defaultColWidth="9.33203125" defaultRowHeight="13.5" customHeight="1" x14ac:dyDescent="0.3"/>
  <cols>
    <col min="1" max="16384" width="9.33203125" style="218"/>
  </cols>
  <sheetData/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opLeftCell="A194" workbookViewId="0">
      <selection activeCell="A194" sqref="A1:XFD1048576"/>
    </sheetView>
  </sheetViews>
  <sheetFormatPr defaultColWidth="9.33203125" defaultRowHeight="13.5" customHeight="1" x14ac:dyDescent="0.3"/>
  <cols>
    <col min="1" max="16384" width="9.33203125" style="226"/>
  </cols>
  <sheetData/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8"/>
  <sheetViews>
    <sheetView showGridLines="0" topLeftCell="A61" workbookViewId="0">
      <selection activeCell="A69" sqref="A69:XFD80"/>
    </sheetView>
  </sheetViews>
  <sheetFormatPr defaultColWidth="9.33203125" defaultRowHeight="13.5" customHeight="1" x14ac:dyDescent="0.3"/>
  <cols>
    <col min="1" max="1" width="8.33203125" style="228" customWidth="1"/>
    <col min="2" max="2" width="2" style="228" customWidth="1"/>
    <col min="3" max="4" width="4.33203125" style="228" customWidth="1"/>
    <col min="5" max="5" width="17.33203125" style="228" customWidth="1"/>
    <col min="6" max="6" width="75" style="228" customWidth="1"/>
    <col min="7" max="7" width="8.6640625" style="228" customWidth="1"/>
    <col min="8" max="8" width="11.33203125" style="228" customWidth="1"/>
    <col min="9" max="9" width="12.6640625" style="228" customWidth="1"/>
    <col min="10" max="10" width="23.5" style="228" customWidth="1"/>
    <col min="11" max="12" width="15.5" style="228" customWidth="1"/>
    <col min="13" max="18" width="9.33203125" style="228" customWidth="1"/>
    <col min="19" max="19" width="8.33203125" style="228" customWidth="1"/>
    <col min="20" max="20" width="29.6640625" style="228" customWidth="1"/>
    <col min="21" max="21" width="16.33203125" style="228" customWidth="1"/>
    <col min="22" max="22" width="12.33203125" style="228" customWidth="1"/>
    <col min="23" max="23" width="16.33203125" style="228" customWidth="1"/>
    <col min="24" max="24" width="12.33203125" style="228" customWidth="1"/>
    <col min="25" max="25" width="15" style="228" customWidth="1"/>
    <col min="26" max="26" width="11" style="228" customWidth="1"/>
    <col min="27" max="27" width="15" style="228" customWidth="1"/>
    <col min="28" max="28" width="16.33203125" style="228" customWidth="1"/>
    <col min="29" max="29" width="11" style="228" customWidth="1"/>
    <col min="30" max="30" width="15" style="228" customWidth="1"/>
    <col min="31" max="31" width="16.33203125" style="228" customWidth="1"/>
    <col min="32" max="43" width="9.33203125" style="228" customWidth="1"/>
    <col min="44" max="62" width="9.33203125" style="228" hidden="1" customWidth="1"/>
    <col min="63" max="63" width="8.5" style="228" hidden="1" customWidth="1"/>
    <col min="64" max="64" width="3" style="228" hidden="1" customWidth="1"/>
    <col min="65" max="65" width="11.6640625" style="228" hidden="1" customWidth="1"/>
    <col min="66" max="71" width="9.33203125" style="228" customWidth="1"/>
    <col min="72" max="16384" width="9.33203125" style="228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98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262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423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ROUND(J90,2)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ROUND(SUM(BE90:BE147),2)</f>
        <v>0</v>
      </c>
      <c r="G32" s="19"/>
      <c r="H32" s="19"/>
      <c r="I32" s="124">
        <v>0.21</v>
      </c>
      <c r="J32" s="123">
        <f>ROUND(ROUND((SUM(BE90:BE147)),2)*I32,2)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ROUND(SUM(BF90:BF147),2)</f>
        <v>0</v>
      </c>
      <c r="G33" s="19"/>
      <c r="H33" s="19"/>
      <c r="I33" s="124">
        <v>0.15</v>
      </c>
      <c r="J33" s="123">
        <f>ROUND(ROUND((SUM(BF90:BF147)),2)*I33,2)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ROUND(SUM(BG90:BG147),2)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ROUND(SUM(BH90:BH147),2)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ROUND(SUM(BI90:BI147),2)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262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04 - Prefabrikované a ocelové konstrukce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J90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424</v>
      </c>
      <c r="E61" s="59"/>
      <c r="F61" s="59"/>
      <c r="G61" s="59"/>
      <c r="H61" s="59"/>
      <c r="I61" s="116"/>
      <c r="J61" s="142">
        <f>J91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308</v>
      </c>
      <c r="E62" s="144"/>
      <c r="F62" s="144"/>
      <c r="G62" s="144"/>
      <c r="H62" s="144"/>
      <c r="I62" s="145"/>
      <c r="J62" s="146">
        <f>J92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19.899999999999999" customHeight="1" x14ac:dyDescent="0.3">
      <c r="A63" s="22"/>
      <c r="B63" s="26"/>
      <c r="C63" s="19"/>
      <c r="D63" s="143" t="s">
        <v>309</v>
      </c>
      <c r="E63" s="144"/>
      <c r="F63" s="144"/>
      <c r="G63" s="144"/>
      <c r="H63" s="144"/>
      <c r="I63" s="145"/>
      <c r="J63" s="146">
        <f>J97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19.899999999999999" customHeight="1" x14ac:dyDescent="0.3">
      <c r="A64" s="22"/>
      <c r="B64" s="26"/>
      <c r="C64" s="19"/>
      <c r="D64" s="143" t="s">
        <v>393</v>
      </c>
      <c r="E64" s="144"/>
      <c r="F64" s="144"/>
      <c r="G64" s="144"/>
      <c r="H64" s="144"/>
      <c r="I64" s="145"/>
      <c r="J64" s="146">
        <f>J124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9.899999999999999" customHeight="1" x14ac:dyDescent="0.3">
      <c r="A65" s="22"/>
      <c r="B65" s="26"/>
      <c r="C65" s="19"/>
      <c r="D65" s="143" t="s">
        <v>311</v>
      </c>
      <c r="E65" s="144"/>
      <c r="F65" s="144"/>
      <c r="G65" s="144"/>
      <c r="H65" s="144"/>
      <c r="I65" s="145"/>
      <c r="J65" s="146">
        <f>J126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9.899999999999999" customHeight="1" x14ac:dyDescent="0.3">
      <c r="A66" s="22"/>
      <c r="B66" s="26"/>
      <c r="C66" s="19"/>
      <c r="D66" s="143" t="s">
        <v>312</v>
      </c>
      <c r="E66" s="144"/>
      <c r="F66" s="144"/>
      <c r="G66" s="144"/>
      <c r="H66" s="144"/>
      <c r="I66" s="145"/>
      <c r="J66" s="146">
        <f>J129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9.899999999999999" customHeight="1" x14ac:dyDescent="0.3">
      <c r="A67" s="22"/>
      <c r="B67" s="26"/>
      <c r="C67" s="19"/>
      <c r="D67" s="143" t="s">
        <v>395</v>
      </c>
      <c r="E67" s="144"/>
      <c r="F67" s="144"/>
      <c r="G67" s="144"/>
      <c r="H67" s="144"/>
      <c r="I67" s="145"/>
      <c r="J67" s="146">
        <f>J131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9.899999999999999" customHeight="1" x14ac:dyDescent="0.3">
      <c r="A68" s="22"/>
      <c r="B68" s="26"/>
      <c r="C68" s="19"/>
      <c r="D68" s="143" t="s">
        <v>316</v>
      </c>
      <c r="E68" s="144"/>
      <c r="F68" s="144"/>
      <c r="G68" s="144"/>
      <c r="H68" s="144"/>
      <c r="I68" s="145"/>
      <c r="J68" s="146">
        <f>J142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21.75" customHeight="1" x14ac:dyDescent="0.3">
      <c r="A69" s="22"/>
      <c r="B69" s="26"/>
      <c r="C69" s="19"/>
      <c r="D69" s="62"/>
      <c r="E69" s="62"/>
      <c r="F69" s="62"/>
      <c r="G69" s="62"/>
      <c r="H69" s="62"/>
      <c r="I69" s="118"/>
      <c r="J69" s="62"/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7.9" customHeight="1" x14ac:dyDescent="0.3">
      <c r="A70" s="22"/>
      <c r="B70" s="51"/>
      <c r="C70" s="18"/>
      <c r="D70" s="18"/>
      <c r="E70" s="18"/>
      <c r="F70" s="18"/>
      <c r="G70" s="18"/>
      <c r="H70" s="18"/>
      <c r="I70" s="110"/>
      <c r="J70" s="18"/>
      <c r="K70" s="52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3.5" customHeight="1" x14ac:dyDescent="0.3">
      <c r="A71" s="17"/>
      <c r="B71" s="24"/>
      <c r="C71" s="24"/>
      <c r="D71" s="24"/>
      <c r="E71" s="24"/>
      <c r="F71" s="24"/>
      <c r="G71" s="24"/>
      <c r="H71" s="24"/>
      <c r="I71" s="111"/>
      <c r="J71" s="24"/>
      <c r="K71" s="24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3.5" customHeight="1" x14ac:dyDescent="0.3">
      <c r="A72" s="17"/>
      <c r="B72" s="19"/>
      <c r="C72" s="19"/>
      <c r="D72" s="19"/>
      <c r="E72" s="19"/>
      <c r="F72" s="19"/>
      <c r="G72" s="19"/>
      <c r="H72" s="19"/>
      <c r="I72" s="112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13.5" customHeight="1" x14ac:dyDescent="0.3">
      <c r="A73" s="17"/>
      <c r="B73" s="18"/>
      <c r="C73" s="18"/>
      <c r="D73" s="18"/>
      <c r="E73" s="18"/>
      <c r="F73" s="18"/>
      <c r="G73" s="18"/>
      <c r="H73" s="18"/>
      <c r="I73" s="110"/>
      <c r="J73" s="18"/>
      <c r="K73" s="18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7.9" customHeight="1" x14ac:dyDescent="0.3">
      <c r="A74" s="22"/>
      <c r="B74" s="23"/>
      <c r="C74" s="24"/>
      <c r="D74" s="24"/>
      <c r="E74" s="24"/>
      <c r="F74" s="24"/>
      <c r="G74" s="24"/>
      <c r="H74" s="24"/>
      <c r="I74" s="111"/>
      <c r="J74" s="24"/>
      <c r="K74" s="25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36.950000000000003" customHeight="1" x14ac:dyDescent="0.35">
      <c r="A75" s="22"/>
      <c r="B75" s="26"/>
      <c r="C75" s="53" t="s">
        <v>147</v>
      </c>
      <c r="D75" s="19"/>
      <c r="E75" s="19"/>
      <c r="F75" s="19"/>
      <c r="G75" s="19"/>
      <c r="H75" s="19"/>
      <c r="I75" s="112"/>
      <c r="J75" s="19"/>
      <c r="K75" s="28"/>
      <c r="L75" s="26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7.9" customHeight="1" x14ac:dyDescent="0.3">
      <c r="A76" s="22"/>
      <c r="B76" s="26"/>
      <c r="C76" s="19"/>
      <c r="D76" s="19"/>
      <c r="E76" s="19"/>
      <c r="F76" s="19"/>
      <c r="G76" s="19"/>
      <c r="H76" s="19"/>
      <c r="I76" s="112"/>
      <c r="J76" s="19"/>
      <c r="K76" s="28"/>
      <c r="L76" s="26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4.45" customHeight="1" x14ac:dyDescent="0.35">
      <c r="A77" s="22"/>
      <c r="B77" s="26"/>
      <c r="C77" s="54" t="s">
        <v>24</v>
      </c>
      <c r="D77" s="19"/>
      <c r="E77" s="19"/>
      <c r="F77" s="19"/>
      <c r="G77" s="19"/>
      <c r="H77" s="19"/>
      <c r="I77" s="112"/>
      <c r="J77" s="19"/>
      <c r="K77" s="28"/>
      <c r="L77" s="26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16.5" customHeight="1" x14ac:dyDescent="0.35">
      <c r="A78" s="22"/>
      <c r="B78" s="26"/>
      <c r="C78" s="19"/>
      <c r="D78" s="19"/>
      <c r="E78" s="428" t="str">
        <f>E7</f>
        <v>Novostavba víceúčelového objektu (dostavba objektu)</v>
      </c>
      <c r="F78" s="429"/>
      <c r="G78" s="429"/>
      <c r="H78" s="429"/>
      <c r="I78" s="112"/>
      <c r="J78" s="19"/>
      <c r="K78" s="28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15" customHeight="1" x14ac:dyDescent="0.3">
      <c r="A79" s="22"/>
      <c r="B79" s="26"/>
      <c r="C79" s="34" t="s">
        <v>132</v>
      </c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16.5" customHeight="1" x14ac:dyDescent="0.3">
      <c r="A80" s="22"/>
      <c r="B80" s="26"/>
      <c r="C80" s="19"/>
      <c r="D80" s="19"/>
      <c r="E80" s="428" t="s">
        <v>262</v>
      </c>
      <c r="F80" s="377"/>
      <c r="G80" s="377"/>
      <c r="H80" s="377"/>
      <c r="I80" s="112"/>
      <c r="J80" s="19"/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4.45" customHeight="1" x14ac:dyDescent="0.35">
      <c r="A81" s="22"/>
      <c r="B81" s="26"/>
      <c r="C81" s="54" t="s">
        <v>263</v>
      </c>
      <c r="D81" s="19"/>
      <c r="E81" s="19"/>
      <c r="F81" s="19"/>
      <c r="G81" s="19"/>
      <c r="H81" s="1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7.25" customHeight="1" x14ac:dyDescent="0.3">
      <c r="A82" s="22"/>
      <c r="B82" s="26"/>
      <c r="C82" s="19"/>
      <c r="D82" s="19"/>
      <c r="E82" s="391" t="str">
        <f>E11</f>
        <v>04 - Prefabrikované a ocelové konstrukce</v>
      </c>
      <c r="F82" s="377"/>
      <c r="G82" s="377"/>
      <c r="H82" s="377"/>
      <c r="I82" s="112"/>
      <c r="J82" s="19"/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7.9" customHeight="1" x14ac:dyDescent="0.3">
      <c r="A83" s="22"/>
      <c r="B83" s="26"/>
      <c r="C83" s="19"/>
      <c r="D83" s="19"/>
      <c r="E83" s="19"/>
      <c r="F83" s="19"/>
      <c r="G83" s="19"/>
      <c r="H83" s="19"/>
      <c r="I83" s="112"/>
      <c r="J83" s="19"/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18" customHeight="1" x14ac:dyDescent="0.35">
      <c r="A84" s="22"/>
      <c r="B84" s="26"/>
      <c r="C84" s="54" t="s">
        <v>27</v>
      </c>
      <c r="D84" s="19"/>
      <c r="E84" s="19"/>
      <c r="F84" s="115" t="str">
        <f>F14</f>
        <v>ulice L. Zápotockého a Klikorkova</v>
      </c>
      <c r="G84" s="19"/>
      <c r="H84" s="19"/>
      <c r="I84" s="114" t="s">
        <v>29</v>
      </c>
      <c r="J84" s="58">
        <f>IF(J14="","",J14)</f>
        <v>44136</v>
      </c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7.9" customHeight="1" x14ac:dyDescent="0.3">
      <c r="A85" s="22"/>
      <c r="B85" s="26"/>
      <c r="C85" s="19"/>
      <c r="D85" s="19"/>
      <c r="E85" s="19"/>
      <c r="F85" s="19"/>
      <c r="G85" s="19"/>
      <c r="H85" s="19"/>
      <c r="I85" s="112"/>
      <c r="J85" s="19"/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15" customHeight="1" x14ac:dyDescent="0.35">
      <c r="A86" s="22"/>
      <c r="B86" s="26"/>
      <c r="C86" s="54" t="s">
        <v>30</v>
      </c>
      <c r="D86" s="19"/>
      <c r="E86" s="19"/>
      <c r="F86" s="115" t="str">
        <f>E17</f>
        <v>Qarta architektura, s.r.o., Jindřišská 17, Praha 1</v>
      </c>
      <c r="G86" s="19"/>
      <c r="H86" s="19"/>
      <c r="I86" s="114" t="s">
        <v>36</v>
      </c>
      <c r="J86" s="115" t="str">
        <f>E23</f>
        <v>Qarta architektura, s.r.o., Jindřišská 17, Praha 1</v>
      </c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14.45" customHeight="1" x14ac:dyDescent="0.35">
      <c r="A87" s="22"/>
      <c r="B87" s="26"/>
      <c r="C87" s="54" t="s">
        <v>35</v>
      </c>
      <c r="D87" s="19"/>
      <c r="E87" s="19"/>
      <c r="F87" s="115" t="str">
        <f>IF(E20="","",E20)</f>
        <v/>
      </c>
      <c r="G87" s="19"/>
      <c r="H87" s="19"/>
      <c r="I87" s="112"/>
      <c r="J87" s="19"/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0.35" customHeight="1" x14ac:dyDescent="0.3">
      <c r="A88" s="22"/>
      <c r="B88" s="26"/>
      <c r="C88" s="59"/>
      <c r="D88" s="59"/>
      <c r="E88" s="59"/>
      <c r="F88" s="59"/>
      <c r="G88" s="59"/>
      <c r="H88" s="59"/>
      <c r="I88" s="116"/>
      <c r="J88" s="59"/>
      <c r="K88" s="117"/>
      <c r="L88" s="26"/>
      <c r="M88" s="59"/>
      <c r="N88" s="59"/>
      <c r="O88" s="59"/>
      <c r="P88" s="59"/>
      <c r="Q88" s="59"/>
      <c r="R88" s="59"/>
      <c r="S88" s="59"/>
      <c r="T88" s="5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29.25" customHeight="1" x14ac:dyDescent="0.35">
      <c r="A89" s="22"/>
      <c r="B89" s="61"/>
      <c r="C89" s="147" t="s">
        <v>148</v>
      </c>
      <c r="D89" s="148" t="s">
        <v>58</v>
      </c>
      <c r="E89" s="148" t="s">
        <v>54</v>
      </c>
      <c r="F89" s="148" t="s">
        <v>149</v>
      </c>
      <c r="G89" s="148" t="s">
        <v>150</v>
      </c>
      <c r="H89" s="148" t="s">
        <v>151</v>
      </c>
      <c r="I89" s="148" t="s">
        <v>152</v>
      </c>
      <c r="J89" s="148" t="s">
        <v>137</v>
      </c>
      <c r="K89" s="149" t="s">
        <v>153</v>
      </c>
      <c r="L89" s="61"/>
      <c r="M89" s="150" t="s">
        <v>154</v>
      </c>
      <c r="N89" s="151" t="s">
        <v>43</v>
      </c>
      <c r="O89" s="151" t="s">
        <v>155</v>
      </c>
      <c r="P89" s="151" t="s">
        <v>156</v>
      </c>
      <c r="Q89" s="152" t="s">
        <v>157</v>
      </c>
      <c r="R89" s="152" t="s">
        <v>158</v>
      </c>
      <c r="S89" s="151" t="s">
        <v>159</v>
      </c>
      <c r="T89" s="153" t="s">
        <v>160</v>
      </c>
      <c r="U89" s="64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29.25" customHeight="1" x14ac:dyDescent="0.35">
      <c r="A90" s="22"/>
      <c r="B90" s="26"/>
      <c r="C90" s="154" t="s">
        <v>138</v>
      </c>
      <c r="D90" s="62"/>
      <c r="E90" s="62"/>
      <c r="F90" s="62"/>
      <c r="G90" s="62"/>
      <c r="H90" s="62"/>
      <c r="I90" s="118"/>
      <c r="J90" s="155">
        <f>BK90</f>
        <v>0</v>
      </c>
      <c r="K90" s="119"/>
      <c r="L90" s="61"/>
      <c r="M90" s="75"/>
      <c r="N90" s="62"/>
      <c r="O90" s="62"/>
      <c r="P90" s="156">
        <f>P91</f>
        <v>0</v>
      </c>
      <c r="Q90" s="62"/>
      <c r="R90" s="156">
        <f>R91</f>
        <v>39.200987199999993</v>
      </c>
      <c r="S90" s="62"/>
      <c r="T90" s="157">
        <f>T91</f>
        <v>0</v>
      </c>
      <c r="U90" s="64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40" t="s">
        <v>72</v>
      </c>
      <c r="AU90" s="140" t="s">
        <v>139</v>
      </c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58">
        <f>BK91</f>
        <v>0</v>
      </c>
      <c r="BL90" s="19"/>
      <c r="BM90" s="19"/>
      <c r="BN90" s="19"/>
      <c r="BO90" s="19"/>
      <c r="BP90" s="19"/>
      <c r="BQ90" s="19"/>
      <c r="BR90" s="21"/>
    </row>
    <row r="91" spans="1:70" ht="37.35" customHeight="1" x14ac:dyDescent="0.35">
      <c r="A91" s="22"/>
      <c r="B91" s="26"/>
      <c r="C91" s="19"/>
      <c r="D91" s="159" t="s">
        <v>72</v>
      </c>
      <c r="E91" s="160" t="s">
        <v>425</v>
      </c>
      <c r="F91" s="160" t="s">
        <v>426</v>
      </c>
      <c r="G91" s="19"/>
      <c r="H91" s="19"/>
      <c r="I91" s="112"/>
      <c r="J91" s="161">
        <f>BK91</f>
        <v>0</v>
      </c>
      <c r="K91" s="28"/>
      <c r="L91" s="342"/>
      <c r="M91" s="64"/>
      <c r="N91" s="19"/>
      <c r="O91" s="19"/>
      <c r="P91" s="162">
        <f>P92+P97+P124+P126+P129+P131+P142</f>
        <v>0</v>
      </c>
      <c r="Q91" s="19"/>
      <c r="R91" s="162">
        <f>R92+R97+R124+R126+R129+R131+R142</f>
        <v>39.200987199999993</v>
      </c>
      <c r="S91" s="19"/>
      <c r="T91" s="163">
        <f>T92+T97+T124+T126+T129+T131+T142</f>
        <v>0</v>
      </c>
      <c r="U91" s="64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59" t="s">
        <v>81</v>
      </c>
      <c r="AS91" s="19"/>
      <c r="AT91" s="164" t="s">
        <v>72</v>
      </c>
      <c r="AU91" s="164" t="s">
        <v>73</v>
      </c>
      <c r="AV91" s="19"/>
      <c r="AW91" s="19"/>
      <c r="AX91" s="19"/>
      <c r="AY91" s="159" t="s">
        <v>163</v>
      </c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65">
        <f>BK92+BK97+BK124+BK126+BK129+BK131+BK142</f>
        <v>0</v>
      </c>
      <c r="BL91" s="19"/>
      <c r="BM91" s="19"/>
      <c r="BN91" s="19"/>
      <c r="BO91" s="19"/>
      <c r="BP91" s="19"/>
      <c r="BQ91" s="19"/>
      <c r="BR91" s="21"/>
    </row>
    <row r="92" spans="1:70" ht="19.899999999999999" customHeight="1" x14ac:dyDescent="0.3">
      <c r="A92" s="22"/>
      <c r="B92" s="26"/>
      <c r="C92" s="59"/>
      <c r="D92" s="166" t="s">
        <v>72</v>
      </c>
      <c r="E92" s="167" t="s">
        <v>178</v>
      </c>
      <c r="F92" s="167" t="s">
        <v>322</v>
      </c>
      <c r="G92" s="59"/>
      <c r="H92" s="59"/>
      <c r="I92" s="116"/>
      <c r="J92" s="168">
        <f>BK92</f>
        <v>0</v>
      </c>
      <c r="K92" s="117"/>
      <c r="L92" s="61"/>
      <c r="M92" s="169"/>
      <c r="N92" s="19"/>
      <c r="O92" s="19"/>
      <c r="P92" s="162">
        <f>SUM(P93:P96)</f>
        <v>0</v>
      </c>
      <c r="Q92" s="19"/>
      <c r="R92" s="162">
        <f>SUM(R93:R96)</f>
        <v>12.48714</v>
      </c>
      <c r="S92" s="19"/>
      <c r="T92" s="163">
        <f>SUM(T93:T96)</f>
        <v>0</v>
      </c>
      <c r="U92" s="64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59" t="s">
        <v>81</v>
      </c>
      <c r="AS92" s="19"/>
      <c r="AT92" s="164" t="s">
        <v>72</v>
      </c>
      <c r="AU92" s="164" t="s">
        <v>81</v>
      </c>
      <c r="AV92" s="19"/>
      <c r="AW92" s="19"/>
      <c r="AX92" s="19"/>
      <c r="AY92" s="159" t="s">
        <v>163</v>
      </c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65">
        <f>SUM(BK93:BK96)</f>
        <v>0</v>
      </c>
      <c r="BL92" s="19"/>
      <c r="BM92" s="19"/>
      <c r="BN92" s="19"/>
      <c r="BO92" s="19"/>
      <c r="BP92" s="19"/>
      <c r="BQ92" s="19"/>
      <c r="BR92" s="21"/>
    </row>
    <row r="93" spans="1:70" ht="25.5" customHeight="1" x14ac:dyDescent="0.3">
      <c r="A93" s="22"/>
      <c r="B93" s="61"/>
      <c r="C93" s="170" t="s">
        <v>81</v>
      </c>
      <c r="D93" s="170" t="s">
        <v>166</v>
      </c>
      <c r="E93" s="171" t="s">
        <v>427</v>
      </c>
      <c r="F93" s="171" t="s">
        <v>428</v>
      </c>
      <c r="G93" s="172" t="s">
        <v>344</v>
      </c>
      <c r="H93" s="173">
        <v>9</v>
      </c>
      <c r="I93" s="174"/>
      <c r="J93" s="175">
        <f>ROUND(I93*H93,2)</f>
        <v>0</v>
      </c>
      <c r="K93" s="176" t="s">
        <v>270</v>
      </c>
      <c r="L93" s="61"/>
      <c r="M93" s="177"/>
      <c r="N93" s="178" t="s">
        <v>44</v>
      </c>
      <c r="O93" s="19"/>
      <c r="P93" s="179">
        <f>O93*H93</f>
        <v>0</v>
      </c>
      <c r="Q93" s="179">
        <v>0.40745999999999999</v>
      </c>
      <c r="R93" s="179">
        <f>Q93*H93</f>
        <v>3.6671399999999998</v>
      </c>
      <c r="S93" s="179">
        <v>0</v>
      </c>
      <c r="T93" s="180">
        <f>S93*H93</f>
        <v>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40" t="s">
        <v>182</v>
      </c>
      <c r="AS93" s="19"/>
      <c r="AT93" s="140" t="s">
        <v>166</v>
      </c>
      <c r="AU93" s="140" t="s">
        <v>83</v>
      </c>
      <c r="AV93" s="19"/>
      <c r="AW93" s="19"/>
      <c r="AX93" s="19"/>
      <c r="AY93" s="140" t="s">
        <v>163</v>
      </c>
      <c r="AZ93" s="19"/>
      <c r="BA93" s="19"/>
      <c r="BB93" s="19"/>
      <c r="BC93" s="19"/>
      <c r="BD93" s="19"/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140" t="s">
        <v>81</v>
      </c>
      <c r="BK93" s="181">
        <f>ROUND(I93*H93,2)</f>
        <v>0</v>
      </c>
      <c r="BL93" s="140" t="s">
        <v>182</v>
      </c>
      <c r="BM93" s="140" t="s">
        <v>429</v>
      </c>
      <c r="BN93" s="19"/>
      <c r="BO93" s="19"/>
      <c r="BP93" s="19"/>
      <c r="BQ93" s="19"/>
      <c r="BR93" s="21"/>
    </row>
    <row r="94" spans="1:70" ht="40.5" customHeight="1" x14ac:dyDescent="0.35">
      <c r="A94" s="22"/>
      <c r="B94" s="26"/>
      <c r="C94" s="144"/>
      <c r="D94" s="207" t="s">
        <v>273</v>
      </c>
      <c r="E94" s="144"/>
      <c r="F94" s="208" t="s">
        <v>430</v>
      </c>
      <c r="G94" s="144"/>
      <c r="H94" s="144"/>
      <c r="I94" s="145"/>
      <c r="J94" s="144"/>
      <c r="K94" s="184"/>
      <c r="L94" s="61"/>
      <c r="M94" s="185"/>
      <c r="N94" s="19"/>
      <c r="O94" s="19"/>
      <c r="P94" s="19"/>
      <c r="Q94" s="19"/>
      <c r="R94" s="19"/>
      <c r="S94" s="19"/>
      <c r="T94" s="65"/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40" t="s">
        <v>273</v>
      </c>
      <c r="AU94" s="140" t="s">
        <v>83</v>
      </c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21"/>
    </row>
    <row r="95" spans="1:70" ht="16.5" customHeight="1" x14ac:dyDescent="0.3">
      <c r="A95" s="22"/>
      <c r="B95" s="61"/>
      <c r="C95" s="195" t="s">
        <v>83</v>
      </c>
      <c r="D95" s="195" t="s">
        <v>271</v>
      </c>
      <c r="E95" s="196" t="s">
        <v>431</v>
      </c>
      <c r="F95" s="196" t="s">
        <v>432</v>
      </c>
      <c r="G95" s="197" t="s">
        <v>344</v>
      </c>
      <c r="H95" s="198">
        <v>9</v>
      </c>
      <c r="I95" s="199"/>
      <c r="J95" s="343">
        <f>ROUND(I95*H95,2)</f>
        <v>0</v>
      </c>
      <c r="K95" s="225"/>
      <c r="L95" s="202"/>
      <c r="M95" s="203"/>
      <c r="N95" s="204" t="s">
        <v>44</v>
      </c>
      <c r="O95" s="19"/>
      <c r="P95" s="179">
        <f>O95*H95</f>
        <v>0</v>
      </c>
      <c r="Q95" s="179">
        <v>0.98</v>
      </c>
      <c r="R95" s="179">
        <f>Q95*H95</f>
        <v>8.82</v>
      </c>
      <c r="S95" s="179">
        <v>0</v>
      </c>
      <c r="T95" s="180">
        <f>S95*H95</f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40" t="s">
        <v>197</v>
      </c>
      <c r="AS95" s="19"/>
      <c r="AT95" s="140" t="s">
        <v>271</v>
      </c>
      <c r="AU95" s="140" t="s">
        <v>83</v>
      </c>
      <c r="AV95" s="19"/>
      <c r="AW95" s="19"/>
      <c r="AX95" s="19"/>
      <c r="AY95" s="140" t="s">
        <v>163</v>
      </c>
      <c r="AZ95" s="19"/>
      <c r="BA95" s="19"/>
      <c r="BB95" s="19"/>
      <c r="BC95" s="19"/>
      <c r="BD95" s="19"/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140" t="s">
        <v>81</v>
      </c>
      <c r="BK95" s="181">
        <f>ROUND(I95*H95,2)</f>
        <v>0</v>
      </c>
      <c r="BL95" s="140" t="s">
        <v>182</v>
      </c>
      <c r="BM95" s="140" t="s">
        <v>433</v>
      </c>
      <c r="BN95" s="19"/>
      <c r="BO95" s="19"/>
      <c r="BP95" s="19"/>
      <c r="BQ95" s="19"/>
      <c r="BR95" s="21"/>
    </row>
    <row r="96" spans="1:70" ht="54" customHeight="1" x14ac:dyDescent="0.35">
      <c r="A96" s="22"/>
      <c r="B96" s="26"/>
      <c r="C96" s="62"/>
      <c r="D96" s="205" t="s">
        <v>273</v>
      </c>
      <c r="E96" s="62"/>
      <c r="F96" s="206" t="s">
        <v>434</v>
      </c>
      <c r="G96" s="62"/>
      <c r="H96" s="62"/>
      <c r="I96" s="118"/>
      <c r="J96" s="62"/>
      <c r="K96" s="119"/>
      <c r="L96" s="61"/>
      <c r="M96" s="75"/>
      <c r="N96" s="19"/>
      <c r="O96" s="19"/>
      <c r="P96" s="19"/>
      <c r="Q96" s="19"/>
      <c r="R96" s="19"/>
      <c r="S96" s="19"/>
      <c r="T96" s="65"/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40" t="s">
        <v>273</v>
      </c>
      <c r="AU96" s="140" t="s">
        <v>83</v>
      </c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21"/>
    </row>
    <row r="97" spans="1:70" ht="29.85" customHeight="1" x14ac:dyDescent="0.3">
      <c r="A97" s="22"/>
      <c r="B97" s="26"/>
      <c r="C97" s="59"/>
      <c r="D97" s="166" t="s">
        <v>72</v>
      </c>
      <c r="E97" s="167" t="s">
        <v>182</v>
      </c>
      <c r="F97" s="167" t="s">
        <v>324</v>
      </c>
      <c r="G97" s="59"/>
      <c r="H97" s="59"/>
      <c r="I97" s="116"/>
      <c r="J97" s="168">
        <f>BK97</f>
        <v>0</v>
      </c>
      <c r="K97" s="117"/>
      <c r="L97" s="61"/>
      <c r="M97" s="169"/>
      <c r="N97" s="19"/>
      <c r="O97" s="19"/>
      <c r="P97" s="162">
        <f>SUM(P98:P123)</f>
        <v>0</v>
      </c>
      <c r="Q97" s="19"/>
      <c r="R97" s="162">
        <f>SUM(R98:R123)</f>
        <v>26.594079999999998</v>
      </c>
      <c r="S97" s="19"/>
      <c r="T97" s="163">
        <f>SUM(T98:T123)</f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59" t="s">
        <v>81</v>
      </c>
      <c r="AS97" s="19"/>
      <c r="AT97" s="164" t="s">
        <v>72</v>
      </c>
      <c r="AU97" s="164" t="s">
        <v>81</v>
      </c>
      <c r="AV97" s="19"/>
      <c r="AW97" s="19"/>
      <c r="AX97" s="19"/>
      <c r="AY97" s="159" t="s">
        <v>163</v>
      </c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65">
        <f>SUM(BK98:BK123)</f>
        <v>0</v>
      </c>
      <c r="BL97" s="19"/>
      <c r="BM97" s="19"/>
      <c r="BN97" s="19"/>
      <c r="BO97" s="19"/>
      <c r="BP97" s="19"/>
      <c r="BQ97" s="19"/>
      <c r="BR97" s="21"/>
    </row>
    <row r="98" spans="1:70" ht="25.5" customHeight="1" x14ac:dyDescent="0.3">
      <c r="A98" s="22"/>
      <c r="B98" s="61"/>
      <c r="C98" s="170" t="s">
        <v>178</v>
      </c>
      <c r="D98" s="170" t="s">
        <v>166</v>
      </c>
      <c r="E98" s="171" t="s">
        <v>435</v>
      </c>
      <c r="F98" s="171" t="s">
        <v>436</v>
      </c>
      <c r="G98" s="172" t="s">
        <v>344</v>
      </c>
      <c r="H98" s="173">
        <v>15</v>
      </c>
      <c r="I98" s="174"/>
      <c r="J98" s="175">
        <f>ROUND(I98*H98,2)</f>
        <v>0</v>
      </c>
      <c r="K98" s="176" t="s">
        <v>270</v>
      </c>
      <c r="L98" s="61"/>
      <c r="M98" s="177"/>
      <c r="N98" s="178" t="s">
        <v>44</v>
      </c>
      <c r="O98" s="19"/>
      <c r="P98" s="179">
        <f>O98*H98</f>
        <v>0</v>
      </c>
      <c r="Q98" s="179">
        <v>2.4160000000000001E-2</v>
      </c>
      <c r="R98" s="179">
        <f>Q98*H98</f>
        <v>0.3624</v>
      </c>
      <c r="S98" s="179">
        <v>0</v>
      </c>
      <c r="T98" s="180">
        <f>S98*H98</f>
        <v>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40" t="s">
        <v>182</v>
      </c>
      <c r="AS98" s="19"/>
      <c r="AT98" s="140" t="s">
        <v>166</v>
      </c>
      <c r="AU98" s="140" t="s">
        <v>83</v>
      </c>
      <c r="AV98" s="19"/>
      <c r="AW98" s="19"/>
      <c r="AX98" s="19"/>
      <c r="AY98" s="140" t="s">
        <v>163</v>
      </c>
      <c r="AZ98" s="19"/>
      <c r="BA98" s="19"/>
      <c r="BB98" s="19"/>
      <c r="BC98" s="19"/>
      <c r="BD98" s="19"/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140" t="s">
        <v>81</v>
      </c>
      <c r="BK98" s="181">
        <f>ROUND(I98*H98,2)</f>
        <v>0</v>
      </c>
      <c r="BL98" s="140" t="s">
        <v>182</v>
      </c>
      <c r="BM98" s="140" t="s">
        <v>437</v>
      </c>
      <c r="BN98" s="19"/>
      <c r="BO98" s="19"/>
      <c r="BP98" s="19"/>
      <c r="BQ98" s="19"/>
      <c r="BR98" s="21"/>
    </row>
    <row r="99" spans="1:70" ht="16.5" customHeight="1" x14ac:dyDescent="0.3">
      <c r="A99" s="22"/>
      <c r="B99" s="61"/>
      <c r="C99" s="195" t="s">
        <v>182</v>
      </c>
      <c r="D99" s="195" t="s">
        <v>271</v>
      </c>
      <c r="E99" s="196" t="s">
        <v>438</v>
      </c>
      <c r="F99" s="196" t="s">
        <v>439</v>
      </c>
      <c r="G99" s="197" t="s">
        <v>344</v>
      </c>
      <c r="H99" s="198">
        <v>3</v>
      </c>
      <c r="I99" s="199"/>
      <c r="J99" s="343">
        <f>ROUND(I99*H99,2)</f>
        <v>0</v>
      </c>
      <c r="K99" s="225"/>
      <c r="L99" s="202"/>
      <c r="M99" s="203"/>
      <c r="N99" s="204" t="s">
        <v>44</v>
      </c>
      <c r="O99" s="19"/>
      <c r="P99" s="179">
        <f>O99*H99</f>
        <v>0</v>
      </c>
      <c r="Q99" s="179">
        <v>0.79</v>
      </c>
      <c r="R99" s="179">
        <f>Q99*H99</f>
        <v>2.37</v>
      </c>
      <c r="S99" s="179">
        <v>0</v>
      </c>
      <c r="T99" s="180">
        <f>S99*H99</f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197</v>
      </c>
      <c r="AS99" s="19"/>
      <c r="AT99" s="140" t="s">
        <v>271</v>
      </c>
      <c r="AU99" s="140" t="s">
        <v>83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140" t="s">
        <v>81</v>
      </c>
      <c r="BK99" s="181">
        <f>ROUND(I99*H99,2)</f>
        <v>0</v>
      </c>
      <c r="BL99" s="140" t="s">
        <v>182</v>
      </c>
      <c r="BM99" s="140" t="s">
        <v>440</v>
      </c>
      <c r="BN99" s="19"/>
      <c r="BO99" s="19"/>
      <c r="BP99" s="19"/>
      <c r="BQ99" s="19"/>
      <c r="BR99" s="21"/>
    </row>
    <row r="100" spans="1:70" ht="40.5" customHeight="1" x14ac:dyDescent="0.35">
      <c r="A100" s="22"/>
      <c r="B100" s="26"/>
      <c r="C100" s="144"/>
      <c r="D100" s="207" t="s">
        <v>273</v>
      </c>
      <c r="E100" s="144"/>
      <c r="F100" s="208" t="s">
        <v>441</v>
      </c>
      <c r="G100" s="144"/>
      <c r="H100" s="144"/>
      <c r="I100" s="145"/>
      <c r="J100" s="144"/>
      <c r="K100" s="184"/>
      <c r="L100" s="61"/>
      <c r="M100" s="185"/>
      <c r="N100" s="19"/>
      <c r="O100" s="19"/>
      <c r="P100" s="19"/>
      <c r="Q100" s="19"/>
      <c r="R100" s="19"/>
      <c r="S100" s="19"/>
      <c r="T100" s="65"/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40" t="s">
        <v>273</v>
      </c>
      <c r="AU100" s="140" t="s">
        <v>83</v>
      </c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21"/>
    </row>
    <row r="101" spans="1:70" ht="25.5" customHeight="1" x14ac:dyDescent="0.3">
      <c r="A101" s="22"/>
      <c r="B101" s="61"/>
      <c r="C101" s="195" t="s">
        <v>162</v>
      </c>
      <c r="D101" s="195" t="s">
        <v>271</v>
      </c>
      <c r="E101" s="196" t="s">
        <v>442</v>
      </c>
      <c r="F101" s="196" t="s">
        <v>443</v>
      </c>
      <c r="G101" s="197" t="s">
        <v>344</v>
      </c>
      <c r="H101" s="198">
        <v>1</v>
      </c>
      <c r="I101" s="199"/>
      <c r="J101" s="343">
        <f>ROUND(I101*H101,2)</f>
        <v>0</v>
      </c>
      <c r="K101" s="225"/>
      <c r="L101" s="202"/>
      <c r="M101" s="203"/>
      <c r="N101" s="204" t="s">
        <v>44</v>
      </c>
      <c r="O101" s="19"/>
      <c r="P101" s="179">
        <f>O101*H101</f>
        <v>0</v>
      </c>
      <c r="Q101" s="179">
        <v>0.84</v>
      </c>
      <c r="R101" s="179">
        <f>Q101*H101</f>
        <v>0.84</v>
      </c>
      <c r="S101" s="179">
        <v>0</v>
      </c>
      <c r="T101" s="180">
        <f>S101*H101</f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40" t="s">
        <v>197</v>
      </c>
      <c r="AS101" s="19"/>
      <c r="AT101" s="140" t="s">
        <v>271</v>
      </c>
      <c r="AU101" s="140" t="s">
        <v>83</v>
      </c>
      <c r="AV101" s="19"/>
      <c r="AW101" s="19"/>
      <c r="AX101" s="19"/>
      <c r="AY101" s="140" t="s">
        <v>163</v>
      </c>
      <c r="AZ101" s="19"/>
      <c r="BA101" s="19"/>
      <c r="BB101" s="19"/>
      <c r="BC101" s="19"/>
      <c r="BD101" s="19"/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40" t="s">
        <v>81</v>
      </c>
      <c r="BK101" s="181">
        <f>ROUND(I101*H101,2)</f>
        <v>0</v>
      </c>
      <c r="BL101" s="140" t="s">
        <v>182</v>
      </c>
      <c r="BM101" s="140" t="s">
        <v>444</v>
      </c>
      <c r="BN101" s="19"/>
      <c r="BO101" s="19"/>
      <c r="BP101" s="19"/>
      <c r="BQ101" s="19"/>
      <c r="BR101" s="21"/>
    </row>
    <row r="102" spans="1:70" ht="40.5" customHeight="1" x14ac:dyDescent="0.35">
      <c r="A102" s="22"/>
      <c r="B102" s="26"/>
      <c r="C102" s="144"/>
      <c r="D102" s="207" t="s">
        <v>273</v>
      </c>
      <c r="E102" s="144"/>
      <c r="F102" s="208" t="s">
        <v>441</v>
      </c>
      <c r="G102" s="144"/>
      <c r="H102" s="144"/>
      <c r="I102" s="145"/>
      <c r="J102" s="144"/>
      <c r="K102" s="184"/>
      <c r="L102" s="61"/>
      <c r="M102" s="185"/>
      <c r="N102" s="19"/>
      <c r="O102" s="19"/>
      <c r="P102" s="19"/>
      <c r="Q102" s="19"/>
      <c r="R102" s="19"/>
      <c r="S102" s="19"/>
      <c r="T102" s="65"/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40" t="s">
        <v>273</v>
      </c>
      <c r="AU102" s="140" t="s">
        <v>83</v>
      </c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21"/>
    </row>
    <row r="103" spans="1:70" ht="25.5" customHeight="1" x14ac:dyDescent="0.3">
      <c r="A103" s="22"/>
      <c r="B103" s="61"/>
      <c r="C103" s="195" t="s">
        <v>189</v>
      </c>
      <c r="D103" s="195" t="s">
        <v>271</v>
      </c>
      <c r="E103" s="196" t="s">
        <v>445</v>
      </c>
      <c r="F103" s="196" t="s">
        <v>446</v>
      </c>
      <c r="G103" s="197" t="s">
        <v>344</v>
      </c>
      <c r="H103" s="198">
        <v>1</v>
      </c>
      <c r="I103" s="199"/>
      <c r="J103" s="343">
        <f>ROUND(I103*H103,2)</f>
        <v>0</v>
      </c>
      <c r="K103" s="225"/>
      <c r="L103" s="202"/>
      <c r="M103" s="203"/>
      <c r="N103" s="204" t="s">
        <v>44</v>
      </c>
      <c r="O103" s="19"/>
      <c r="P103" s="179">
        <f>O103*H103</f>
        <v>0</v>
      </c>
      <c r="Q103" s="179">
        <v>0.8</v>
      </c>
      <c r="R103" s="179">
        <f>Q103*H103</f>
        <v>0.8</v>
      </c>
      <c r="S103" s="179">
        <v>0</v>
      </c>
      <c r="T103" s="180">
        <f>S103*H103</f>
        <v>0</v>
      </c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40" t="s">
        <v>197</v>
      </c>
      <c r="AS103" s="19"/>
      <c r="AT103" s="140" t="s">
        <v>271</v>
      </c>
      <c r="AU103" s="140" t="s">
        <v>83</v>
      </c>
      <c r="AV103" s="19"/>
      <c r="AW103" s="19"/>
      <c r="AX103" s="19"/>
      <c r="AY103" s="140" t="s">
        <v>163</v>
      </c>
      <c r="AZ103" s="19"/>
      <c r="BA103" s="19"/>
      <c r="BB103" s="19"/>
      <c r="BC103" s="19"/>
      <c r="BD103" s="19"/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140" t="s">
        <v>81</v>
      </c>
      <c r="BK103" s="181">
        <f>ROUND(I103*H103,2)</f>
        <v>0</v>
      </c>
      <c r="BL103" s="140" t="s">
        <v>182</v>
      </c>
      <c r="BM103" s="140" t="s">
        <v>447</v>
      </c>
      <c r="BN103" s="19"/>
      <c r="BO103" s="19"/>
      <c r="BP103" s="19"/>
      <c r="BQ103" s="19"/>
      <c r="BR103" s="21"/>
    </row>
    <row r="104" spans="1:70" ht="40.5" customHeight="1" x14ac:dyDescent="0.35">
      <c r="A104" s="22"/>
      <c r="B104" s="26"/>
      <c r="C104" s="144"/>
      <c r="D104" s="207" t="s">
        <v>273</v>
      </c>
      <c r="E104" s="144"/>
      <c r="F104" s="208" t="s">
        <v>441</v>
      </c>
      <c r="G104" s="144"/>
      <c r="H104" s="144"/>
      <c r="I104" s="145"/>
      <c r="J104" s="144"/>
      <c r="K104" s="184"/>
      <c r="L104" s="61"/>
      <c r="M104" s="185"/>
      <c r="N104" s="19"/>
      <c r="O104" s="19"/>
      <c r="P104" s="19"/>
      <c r="Q104" s="19"/>
      <c r="R104" s="19"/>
      <c r="S104" s="19"/>
      <c r="T104" s="65"/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40" t="s">
        <v>273</v>
      </c>
      <c r="AU104" s="140" t="s">
        <v>83</v>
      </c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21"/>
    </row>
    <row r="105" spans="1:70" ht="16.5" customHeight="1" x14ac:dyDescent="0.3">
      <c r="A105" s="22"/>
      <c r="B105" s="61"/>
      <c r="C105" s="195" t="s">
        <v>193</v>
      </c>
      <c r="D105" s="195" t="s">
        <v>271</v>
      </c>
      <c r="E105" s="196" t="s">
        <v>448</v>
      </c>
      <c r="F105" s="196" t="s">
        <v>449</v>
      </c>
      <c r="G105" s="197" t="s">
        <v>344</v>
      </c>
      <c r="H105" s="198">
        <v>5</v>
      </c>
      <c r="I105" s="199"/>
      <c r="J105" s="343">
        <f>ROUND(I105*H105,2)</f>
        <v>0</v>
      </c>
      <c r="K105" s="225"/>
      <c r="L105" s="202"/>
      <c r="M105" s="203"/>
      <c r="N105" s="204" t="s">
        <v>44</v>
      </c>
      <c r="O105" s="19"/>
      <c r="P105" s="179">
        <f>O105*H105</f>
        <v>0</v>
      </c>
      <c r="Q105" s="179">
        <v>0.42</v>
      </c>
      <c r="R105" s="179">
        <f>Q105*H105</f>
        <v>2.1</v>
      </c>
      <c r="S105" s="179">
        <v>0</v>
      </c>
      <c r="T105" s="180">
        <f>S105*H105</f>
        <v>0</v>
      </c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40" t="s">
        <v>197</v>
      </c>
      <c r="AS105" s="19"/>
      <c r="AT105" s="140" t="s">
        <v>271</v>
      </c>
      <c r="AU105" s="140" t="s">
        <v>83</v>
      </c>
      <c r="AV105" s="19"/>
      <c r="AW105" s="19"/>
      <c r="AX105" s="19"/>
      <c r="AY105" s="140" t="s">
        <v>163</v>
      </c>
      <c r="AZ105" s="19"/>
      <c r="BA105" s="19"/>
      <c r="BB105" s="19"/>
      <c r="BC105" s="19"/>
      <c r="BD105" s="19"/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40" t="s">
        <v>81</v>
      </c>
      <c r="BK105" s="181">
        <f>ROUND(I105*H105,2)</f>
        <v>0</v>
      </c>
      <c r="BL105" s="140" t="s">
        <v>182</v>
      </c>
      <c r="BM105" s="140" t="s">
        <v>450</v>
      </c>
      <c r="BN105" s="19"/>
      <c r="BO105" s="19"/>
      <c r="BP105" s="19"/>
      <c r="BQ105" s="19"/>
      <c r="BR105" s="21"/>
    </row>
    <row r="106" spans="1:70" ht="40.5" customHeight="1" x14ac:dyDescent="0.35">
      <c r="A106" s="22"/>
      <c r="B106" s="26"/>
      <c r="C106" s="144"/>
      <c r="D106" s="207" t="s">
        <v>273</v>
      </c>
      <c r="E106" s="144"/>
      <c r="F106" s="208" t="s">
        <v>441</v>
      </c>
      <c r="G106" s="144"/>
      <c r="H106" s="144"/>
      <c r="I106" s="145"/>
      <c r="J106" s="144"/>
      <c r="K106" s="184"/>
      <c r="L106" s="61"/>
      <c r="M106" s="185"/>
      <c r="N106" s="19"/>
      <c r="O106" s="19"/>
      <c r="P106" s="19"/>
      <c r="Q106" s="19"/>
      <c r="R106" s="19"/>
      <c r="S106" s="19"/>
      <c r="T106" s="65"/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40" t="s">
        <v>273</v>
      </c>
      <c r="AU106" s="140" t="s">
        <v>83</v>
      </c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21"/>
    </row>
    <row r="107" spans="1:70" ht="25.5" customHeight="1" x14ac:dyDescent="0.3">
      <c r="A107" s="22"/>
      <c r="B107" s="61"/>
      <c r="C107" s="195" t="s">
        <v>197</v>
      </c>
      <c r="D107" s="195" t="s">
        <v>271</v>
      </c>
      <c r="E107" s="196" t="s">
        <v>451</v>
      </c>
      <c r="F107" s="196" t="s">
        <v>452</v>
      </c>
      <c r="G107" s="197" t="s">
        <v>344</v>
      </c>
      <c r="H107" s="198">
        <v>3</v>
      </c>
      <c r="I107" s="199"/>
      <c r="J107" s="343">
        <f>ROUND(I107*H107,2)</f>
        <v>0</v>
      </c>
      <c r="K107" s="225"/>
      <c r="L107" s="202"/>
      <c r="M107" s="203"/>
      <c r="N107" s="204" t="s">
        <v>44</v>
      </c>
      <c r="O107" s="19"/>
      <c r="P107" s="179">
        <f>O107*H107</f>
        <v>0</v>
      </c>
      <c r="Q107" s="179">
        <v>0.74</v>
      </c>
      <c r="R107" s="179">
        <f>Q107*H107</f>
        <v>2.2199999999999998</v>
      </c>
      <c r="S107" s="179">
        <v>0</v>
      </c>
      <c r="T107" s="180">
        <f>S107*H107</f>
        <v>0</v>
      </c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40" t="s">
        <v>197</v>
      </c>
      <c r="AS107" s="19"/>
      <c r="AT107" s="140" t="s">
        <v>271</v>
      </c>
      <c r="AU107" s="140" t="s">
        <v>83</v>
      </c>
      <c r="AV107" s="19"/>
      <c r="AW107" s="19"/>
      <c r="AX107" s="19"/>
      <c r="AY107" s="140" t="s">
        <v>163</v>
      </c>
      <c r="AZ107" s="19"/>
      <c r="BA107" s="19"/>
      <c r="BB107" s="19"/>
      <c r="BC107" s="19"/>
      <c r="BD107" s="19"/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140" t="s">
        <v>81</v>
      </c>
      <c r="BK107" s="181">
        <f>ROUND(I107*H107,2)</f>
        <v>0</v>
      </c>
      <c r="BL107" s="140" t="s">
        <v>182</v>
      </c>
      <c r="BM107" s="140" t="s">
        <v>453</v>
      </c>
      <c r="BN107" s="19"/>
      <c r="BO107" s="19"/>
      <c r="BP107" s="19"/>
      <c r="BQ107" s="19"/>
      <c r="BR107" s="21"/>
    </row>
    <row r="108" spans="1:70" ht="40.5" customHeight="1" x14ac:dyDescent="0.35">
      <c r="A108" s="22"/>
      <c r="B108" s="26"/>
      <c r="C108" s="144"/>
      <c r="D108" s="207" t="s">
        <v>273</v>
      </c>
      <c r="E108" s="144"/>
      <c r="F108" s="208" t="s">
        <v>441</v>
      </c>
      <c r="G108" s="144"/>
      <c r="H108" s="144"/>
      <c r="I108" s="145"/>
      <c r="J108" s="144"/>
      <c r="K108" s="184"/>
      <c r="L108" s="61"/>
      <c r="M108" s="185"/>
      <c r="N108" s="19"/>
      <c r="O108" s="19"/>
      <c r="P108" s="19"/>
      <c r="Q108" s="19"/>
      <c r="R108" s="19"/>
      <c r="S108" s="19"/>
      <c r="T108" s="65"/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40" t="s">
        <v>273</v>
      </c>
      <c r="AU108" s="140" t="s">
        <v>83</v>
      </c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21"/>
    </row>
    <row r="109" spans="1:70" ht="16.5" customHeight="1" x14ac:dyDescent="0.3">
      <c r="A109" s="22"/>
      <c r="B109" s="61"/>
      <c r="C109" s="195" t="s">
        <v>201</v>
      </c>
      <c r="D109" s="195" t="s">
        <v>271</v>
      </c>
      <c r="E109" s="196" t="s">
        <v>454</v>
      </c>
      <c r="F109" s="196" t="s">
        <v>455</v>
      </c>
      <c r="G109" s="197" t="s">
        <v>344</v>
      </c>
      <c r="H109" s="198">
        <v>2</v>
      </c>
      <c r="I109" s="199"/>
      <c r="J109" s="343">
        <f>ROUND(I109*H109,2)</f>
        <v>0</v>
      </c>
      <c r="K109" s="225"/>
      <c r="L109" s="202"/>
      <c r="M109" s="203"/>
      <c r="N109" s="204" t="s">
        <v>44</v>
      </c>
      <c r="O109" s="19"/>
      <c r="P109" s="179">
        <f>O109*H109</f>
        <v>0</v>
      </c>
      <c r="Q109" s="179">
        <v>0.72</v>
      </c>
      <c r="R109" s="179">
        <f>Q109*H109</f>
        <v>1.44</v>
      </c>
      <c r="S109" s="179">
        <v>0</v>
      </c>
      <c r="T109" s="180">
        <f>S109*H109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197</v>
      </c>
      <c r="AS109" s="19"/>
      <c r="AT109" s="140" t="s">
        <v>271</v>
      </c>
      <c r="AU109" s="140" t="s">
        <v>83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40" t="s">
        <v>81</v>
      </c>
      <c r="BK109" s="181">
        <f>ROUND(I109*H109,2)</f>
        <v>0</v>
      </c>
      <c r="BL109" s="140" t="s">
        <v>182</v>
      </c>
      <c r="BM109" s="140" t="s">
        <v>456</v>
      </c>
      <c r="BN109" s="19"/>
      <c r="BO109" s="19"/>
      <c r="BP109" s="19"/>
      <c r="BQ109" s="19"/>
      <c r="BR109" s="21"/>
    </row>
    <row r="110" spans="1:70" ht="40.5" customHeight="1" x14ac:dyDescent="0.35">
      <c r="A110" s="22"/>
      <c r="B110" s="26"/>
      <c r="C110" s="144"/>
      <c r="D110" s="207" t="s">
        <v>273</v>
      </c>
      <c r="E110" s="144"/>
      <c r="F110" s="208" t="s">
        <v>441</v>
      </c>
      <c r="G110" s="144"/>
      <c r="H110" s="144"/>
      <c r="I110" s="145"/>
      <c r="J110" s="144"/>
      <c r="K110" s="184"/>
      <c r="L110" s="61"/>
      <c r="M110" s="185"/>
      <c r="N110" s="19"/>
      <c r="O110" s="19"/>
      <c r="P110" s="19"/>
      <c r="Q110" s="19"/>
      <c r="R110" s="19"/>
      <c r="S110" s="19"/>
      <c r="T110" s="65"/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40" t="s">
        <v>273</v>
      </c>
      <c r="AU110" s="140" t="s">
        <v>83</v>
      </c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21"/>
    </row>
    <row r="111" spans="1:70" ht="25.5" customHeight="1" x14ac:dyDescent="0.3">
      <c r="A111" s="22"/>
      <c r="B111" s="61"/>
      <c r="C111" s="170" t="s">
        <v>207</v>
      </c>
      <c r="D111" s="170" t="s">
        <v>166</v>
      </c>
      <c r="E111" s="171" t="s">
        <v>457</v>
      </c>
      <c r="F111" s="171" t="s">
        <v>458</v>
      </c>
      <c r="G111" s="172" t="s">
        <v>344</v>
      </c>
      <c r="H111" s="173">
        <v>5</v>
      </c>
      <c r="I111" s="174"/>
      <c r="J111" s="175">
        <f>ROUND(I111*H111,2)</f>
        <v>0</v>
      </c>
      <c r="K111" s="176" t="s">
        <v>270</v>
      </c>
      <c r="L111" s="61"/>
      <c r="M111" s="177"/>
      <c r="N111" s="178" t="s">
        <v>44</v>
      </c>
      <c r="O111" s="19"/>
      <c r="P111" s="179">
        <f>O111*H111</f>
        <v>0</v>
      </c>
      <c r="Q111" s="179">
        <v>3.0269999999999998E-2</v>
      </c>
      <c r="R111" s="179">
        <f>Q111*H111</f>
        <v>0.15134999999999998</v>
      </c>
      <c r="S111" s="179">
        <v>0</v>
      </c>
      <c r="T111" s="180">
        <f>S111*H111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40" t="s">
        <v>182</v>
      </c>
      <c r="AS111" s="19"/>
      <c r="AT111" s="140" t="s">
        <v>166</v>
      </c>
      <c r="AU111" s="140" t="s">
        <v>83</v>
      </c>
      <c r="AV111" s="19"/>
      <c r="AW111" s="19"/>
      <c r="AX111" s="19"/>
      <c r="AY111" s="140" t="s">
        <v>163</v>
      </c>
      <c r="AZ111" s="19"/>
      <c r="BA111" s="19"/>
      <c r="BB111" s="19"/>
      <c r="BC111" s="19"/>
      <c r="BD111" s="19"/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40" t="s">
        <v>81</v>
      </c>
      <c r="BK111" s="181">
        <f>ROUND(I111*H111,2)</f>
        <v>0</v>
      </c>
      <c r="BL111" s="140" t="s">
        <v>182</v>
      </c>
      <c r="BM111" s="140" t="s">
        <v>459</v>
      </c>
      <c r="BN111" s="19"/>
      <c r="BO111" s="19"/>
      <c r="BP111" s="19"/>
      <c r="BQ111" s="19"/>
      <c r="BR111" s="21"/>
    </row>
    <row r="112" spans="1:70" ht="25.5" customHeight="1" x14ac:dyDescent="0.3">
      <c r="A112" s="22"/>
      <c r="B112" s="61"/>
      <c r="C112" s="195" t="s">
        <v>211</v>
      </c>
      <c r="D112" s="195" t="s">
        <v>271</v>
      </c>
      <c r="E112" s="196" t="s">
        <v>460</v>
      </c>
      <c r="F112" s="196" t="s">
        <v>461</v>
      </c>
      <c r="G112" s="197" t="s">
        <v>344</v>
      </c>
      <c r="H112" s="198">
        <v>3</v>
      </c>
      <c r="I112" s="199"/>
      <c r="J112" s="343">
        <f>ROUND(I112*H112,2)</f>
        <v>0</v>
      </c>
      <c r="K112" s="225"/>
      <c r="L112" s="202"/>
      <c r="M112" s="203"/>
      <c r="N112" s="204" t="s">
        <v>44</v>
      </c>
      <c r="O112" s="19"/>
      <c r="P112" s="179">
        <f>O112*H112</f>
        <v>0</v>
      </c>
      <c r="Q112" s="179">
        <v>1.62</v>
      </c>
      <c r="R112" s="179">
        <f>Q112*H112</f>
        <v>4.8600000000000003</v>
      </c>
      <c r="S112" s="179">
        <v>0</v>
      </c>
      <c r="T112" s="180">
        <f>S112*H112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197</v>
      </c>
      <c r="AS112" s="19"/>
      <c r="AT112" s="140" t="s">
        <v>271</v>
      </c>
      <c r="AU112" s="140" t="s">
        <v>83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40" t="s">
        <v>81</v>
      </c>
      <c r="BK112" s="181">
        <f>ROUND(I112*H112,2)</f>
        <v>0</v>
      </c>
      <c r="BL112" s="140" t="s">
        <v>182</v>
      </c>
      <c r="BM112" s="140" t="s">
        <v>462</v>
      </c>
      <c r="BN112" s="19"/>
      <c r="BO112" s="19"/>
      <c r="BP112" s="19"/>
      <c r="BQ112" s="19"/>
      <c r="BR112" s="21"/>
    </row>
    <row r="113" spans="1:70" ht="40.5" customHeight="1" x14ac:dyDescent="0.35">
      <c r="A113" s="22"/>
      <c r="B113" s="26"/>
      <c r="C113" s="144"/>
      <c r="D113" s="207" t="s">
        <v>273</v>
      </c>
      <c r="E113" s="144"/>
      <c r="F113" s="208" t="s">
        <v>441</v>
      </c>
      <c r="G113" s="144"/>
      <c r="H113" s="144"/>
      <c r="I113" s="145"/>
      <c r="J113" s="144"/>
      <c r="K113" s="184"/>
      <c r="L113" s="61"/>
      <c r="M113" s="185"/>
      <c r="N113" s="19"/>
      <c r="O113" s="19"/>
      <c r="P113" s="19"/>
      <c r="Q113" s="19"/>
      <c r="R113" s="19"/>
      <c r="S113" s="19"/>
      <c r="T113" s="65"/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40" t="s">
        <v>273</v>
      </c>
      <c r="AU113" s="140" t="s">
        <v>83</v>
      </c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21"/>
    </row>
    <row r="114" spans="1:70" ht="16.5" customHeight="1" x14ac:dyDescent="0.3">
      <c r="A114" s="22"/>
      <c r="B114" s="61"/>
      <c r="C114" s="195" t="s">
        <v>216</v>
      </c>
      <c r="D114" s="195" t="s">
        <v>271</v>
      </c>
      <c r="E114" s="196" t="s">
        <v>463</v>
      </c>
      <c r="F114" s="196" t="s">
        <v>464</v>
      </c>
      <c r="G114" s="197" t="s">
        <v>344</v>
      </c>
      <c r="H114" s="198">
        <v>2</v>
      </c>
      <c r="I114" s="199"/>
      <c r="J114" s="343">
        <f>ROUND(I114*H114,2)</f>
        <v>0</v>
      </c>
      <c r="K114" s="225"/>
      <c r="L114" s="202"/>
      <c r="M114" s="203"/>
      <c r="N114" s="204" t="s">
        <v>44</v>
      </c>
      <c r="O114" s="19"/>
      <c r="P114" s="179">
        <f>O114*H114</f>
        <v>0</v>
      </c>
      <c r="Q114" s="179">
        <v>1.5</v>
      </c>
      <c r="R114" s="179">
        <f>Q114*H114</f>
        <v>3</v>
      </c>
      <c r="S114" s="179">
        <v>0</v>
      </c>
      <c r="T114" s="180">
        <f>S114*H114</f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40" t="s">
        <v>197</v>
      </c>
      <c r="AS114" s="19"/>
      <c r="AT114" s="140" t="s">
        <v>271</v>
      </c>
      <c r="AU114" s="140" t="s">
        <v>83</v>
      </c>
      <c r="AV114" s="19"/>
      <c r="AW114" s="19"/>
      <c r="AX114" s="19"/>
      <c r="AY114" s="140" t="s">
        <v>163</v>
      </c>
      <c r="AZ114" s="19"/>
      <c r="BA114" s="19"/>
      <c r="BB114" s="19"/>
      <c r="BC114" s="19"/>
      <c r="BD114" s="19"/>
      <c r="BE114" s="181">
        <f>IF(N114="základní",J114,0)</f>
        <v>0</v>
      </c>
      <c r="BF114" s="181">
        <f>IF(N114="snížená",J114,0)</f>
        <v>0</v>
      </c>
      <c r="BG114" s="181">
        <f>IF(N114="zákl. přenesená",J114,0)</f>
        <v>0</v>
      </c>
      <c r="BH114" s="181">
        <f>IF(N114="sníž. přenesená",J114,0)</f>
        <v>0</v>
      </c>
      <c r="BI114" s="181">
        <f>IF(N114="nulová",J114,0)</f>
        <v>0</v>
      </c>
      <c r="BJ114" s="140" t="s">
        <v>81</v>
      </c>
      <c r="BK114" s="181">
        <f>ROUND(I114*H114,2)</f>
        <v>0</v>
      </c>
      <c r="BL114" s="140" t="s">
        <v>182</v>
      </c>
      <c r="BM114" s="140" t="s">
        <v>465</v>
      </c>
      <c r="BN114" s="19"/>
      <c r="BO114" s="19"/>
      <c r="BP114" s="19"/>
      <c r="BQ114" s="19"/>
      <c r="BR114" s="21"/>
    </row>
    <row r="115" spans="1:70" ht="40.5" customHeight="1" x14ac:dyDescent="0.35">
      <c r="A115" s="22"/>
      <c r="B115" s="26"/>
      <c r="C115" s="144"/>
      <c r="D115" s="207" t="s">
        <v>273</v>
      </c>
      <c r="E115" s="144"/>
      <c r="F115" s="208" t="s">
        <v>441</v>
      </c>
      <c r="G115" s="144"/>
      <c r="H115" s="144"/>
      <c r="I115" s="145"/>
      <c r="J115" s="144"/>
      <c r="K115" s="184"/>
      <c r="L115" s="61"/>
      <c r="M115" s="185"/>
      <c r="N115" s="19"/>
      <c r="O115" s="19"/>
      <c r="P115" s="19"/>
      <c r="Q115" s="19"/>
      <c r="R115" s="19"/>
      <c r="S115" s="19"/>
      <c r="T115" s="65"/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40" t="s">
        <v>273</v>
      </c>
      <c r="AU115" s="140" t="s">
        <v>83</v>
      </c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21"/>
    </row>
    <row r="116" spans="1:70" ht="25.5" customHeight="1" x14ac:dyDescent="0.3">
      <c r="A116" s="22"/>
      <c r="B116" s="61"/>
      <c r="C116" s="170" t="s">
        <v>220</v>
      </c>
      <c r="D116" s="170" t="s">
        <v>166</v>
      </c>
      <c r="E116" s="171" t="s">
        <v>466</v>
      </c>
      <c r="F116" s="171" t="s">
        <v>467</v>
      </c>
      <c r="G116" s="172" t="s">
        <v>344</v>
      </c>
      <c r="H116" s="173">
        <v>4</v>
      </c>
      <c r="I116" s="174"/>
      <c r="J116" s="175">
        <f>ROUND(I116*H116,2)</f>
        <v>0</v>
      </c>
      <c r="K116" s="176" t="s">
        <v>270</v>
      </c>
      <c r="L116" s="61"/>
      <c r="M116" s="177"/>
      <c r="N116" s="178" t="s">
        <v>44</v>
      </c>
      <c r="O116" s="19"/>
      <c r="P116" s="179">
        <f>O116*H116</f>
        <v>0</v>
      </c>
      <c r="Q116" s="179">
        <v>0.14319000000000001</v>
      </c>
      <c r="R116" s="179">
        <f>Q116*H116</f>
        <v>0.57276000000000005</v>
      </c>
      <c r="S116" s="179">
        <v>0</v>
      </c>
      <c r="T116" s="180">
        <f>S116*H116</f>
        <v>0</v>
      </c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40" t="s">
        <v>182</v>
      </c>
      <c r="AS116" s="19"/>
      <c r="AT116" s="140" t="s">
        <v>166</v>
      </c>
      <c r="AU116" s="140" t="s">
        <v>83</v>
      </c>
      <c r="AV116" s="19"/>
      <c r="AW116" s="19"/>
      <c r="AX116" s="19"/>
      <c r="AY116" s="140" t="s">
        <v>163</v>
      </c>
      <c r="AZ116" s="19"/>
      <c r="BA116" s="19"/>
      <c r="BB116" s="19"/>
      <c r="BC116" s="19"/>
      <c r="BD116" s="19"/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40" t="s">
        <v>81</v>
      </c>
      <c r="BK116" s="181">
        <f>ROUND(I116*H116,2)</f>
        <v>0</v>
      </c>
      <c r="BL116" s="140" t="s">
        <v>182</v>
      </c>
      <c r="BM116" s="140" t="s">
        <v>468</v>
      </c>
      <c r="BN116" s="19"/>
      <c r="BO116" s="19"/>
      <c r="BP116" s="19"/>
      <c r="BQ116" s="19"/>
      <c r="BR116" s="21"/>
    </row>
    <row r="117" spans="1:70" ht="25.5" customHeight="1" x14ac:dyDescent="0.3">
      <c r="A117" s="22"/>
      <c r="B117" s="61"/>
      <c r="C117" s="195" t="s">
        <v>224</v>
      </c>
      <c r="D117" s="195" t="s">
        <v>271</v>
      </c>
      <c r="E117" s="196" t="s">
        <v>469</v>
      </c>
      <c r="F117" s="196" t="s">
        <v>470</v>
      </c>
      <c r="G117" s="197" t="s">
        <v>344</v>
      </c>
      <c r="H117" s="198">
        <v>3</v>
      </c>
      <c r="I117" s="199"/>
      <c r="J117" s="343">
        <f>ROUND(I117*H117,2)</f>
        <v>0</v>
      </c>
      <c r="K117" s="225"/>
      <c r="L117" s="202"/>
      <c r="M117" s="203"/>
      <c r="N117" s="204" t="s">
        <v>44</v>
      </c>
      <c r="O117" s="19"/>
      <c r="P117" s="179">
        <f>O117*H117</f>
        <v>0</v>
      </c>
      <c r="Q117" s="179">
        <v>1.3</v>
      </c>
      <c r="R117" s="179">
        <f>Q117*H117</f>
        <v>3.9000000000000004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197</v>
      </c>
      <c r="AS117" s="19"/>
      <c r="AT117" s="140" t="s">
        <v>271</v>
      </c>
      <c r="AU117" s="140" t="s">
        <v>83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182</v>
      </c>
      <c r="BM117" s="140" t="s">
        <v>471</v>
      </c>
      <c r="BN117" s="19"/>
      <c r="BO117" s="19"/>
      <c r="BP117" s="19"/>
      <c r="BQ117" s="19"/>
      <c r="BR117" s="21"/>
    </row>
    <row r="118" spans="1:70" ht="40.5" customHeight="1" x14ac:dyDescent="0.35">
      <c r="A118" s="22"/>
      <c r="B118" s="26"/>
      <c r="C118" s="144"/>
      <c r="D118" s="207" t="s">
        <v>273</v>
      </c>
      <c r="E118" s="144"/>
      <c r="F118" s="208" t="s">
        <v>472</v>
      </c>
      <c r="G118" s="144"/>
      <c r="H118" s="144"/>
      <c r="I118" s="145"/>
      <c r="J118" s="144"/>
      <c r="K118" s="184"/>
      <c r="L118" s="61"/>
      <c r="M118" s="185"/>
      <c r="N118" s="19"/>
      <c r="O118" s="19"/>
      <c r="P118" s="19"/>
      <c r="Q118" s="19"/>
      <c r="R118" s="19"/>
      <c r="S118" s="19"/>
      <c r="T118" s="65"/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40" t="s">
        <v>273</v>
      </c>
      <c r="AU118" s="140" t="s">
        <v>83</v>
      </c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21"/>
    </row>
    <row r="119" spans="1:70" ht="25.5" customHeight="1" x14ac:dyDescent="0.3">
      <c r="A119" s="22"/>
      <c r="B119" s="61"/>
      <c r="C119" s="195" t="s">
        <v>16</v>
      </c>
      <c r="D119" s="195" t="s">
        <v>271</v>
      </c>
      <c r="E119" s="196" t="s">
        <v>473</v>
      </c>
      <c r="F119" s="196" t="s">
        <v>470</v>
      </c>
      <c r="G119" s="197" t="s">
        <v>344</v>
      </c>
      <c r="H119" s="198">
        <v>1</v>
      </c>
      <c r="I119" s="199"/>
      <c r="J119" s="343">
        <f>ROUND(I119*H119,2)</f>
        <v>0</v>
      </c>
      <c r="K119" s="225"/>
      <c r="L119" s="202"/>
      <c r="M119" s="203"/>
      <c r="N119" s="204" t="s">
        <v>44</v>
      </c>
      <c r="O119" s="19"/>
      <c r="P119" s="179">
        <f>O119*H119</f>
        <v>0</v>
      </c>
      <c r="Q119" s="179">
        <v>1.4</v>
      </c>
      <c r="R119" s="179">
        <f>Q119*H119</f>
        <v>1.4</v>
      </c>
      <c r="S119" s="179">
        <v>0</v>
      </c>
      <c r="T119" s="180">
        <f>S119*H119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40" t="s">
        <v>197</v>
      </c>
      <c r="AS119" s="19"/>
      <c r="AT119" s="140" t="s">
        <v>271</v>
      </c>
      <c r="AU119" s="140" t="s">
        <v>83</v>
      </c>
      <c r="AV119" s="19"/>
      <c r="AW119" s="19"/>
      <c r="AX119" s="19"/>
      <c r="AY119" s="140" t="s">
        <v>163</v>
      </c>
      <c r="AZ119" s="19"/>
      <c r="BA119" s="19"/>
      <c r="BB119" s="19"/>
      <c r="BC119" s="19"/>
      <c r="BD119" s="19"/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40" t="s">
        <v>81</v>
      </c>
      <c r="BK119" s="181">
        <f>ROUND(I119*H119,2)</f>
        <v>0</v>
      </c>
      <c r="BL119" s="140" t="s">
        <v>182</v>
      </c>
      <c r="BM119" s="140" t="s">
        <v>474</v>
      </c>
      <c r="BN119" s="19"/>
      <c r="BO119" s="19"/>
      <c r="BP119" s="19"/>
      <c r="BQ119" s="19"/>
      <c r="BR119" s="21"/>
    </row>
    <row r="120" spans="1:70" ht="40.5" customHeight="1" x14ac:dyDescent="0.35">
      <c r="A120" s="22"/>
      <c r="B120" s="26"/>
      <c r="C120" s="144"/>
      <c r="D120" s="207" t="s">
        <v>273</v>
      </c>
      <c r="E120" s="144"/>
      <c r="F120" s="208" t="s">
        <v>472</v>
      </c>
      <c r="G120" s="144"/>
      <c r="H120" s="144"/>
      <c r="I120" s="145"/>
      <c r="J120" s="144"/>
      <c r="K120" s="184"/>
      <c r="L120" s="61"/>
      <c r="M120" s="185"/>
      <c r="N120" s="19"/>
      <c r="O120" s="19"/>
      <c r="P120" s="19"/>
      <c r="Q120" s="19"/>
      <c r="R120" s="19"/>
      <c r="S120" s="19"/>
      <c r="T120" s="65"/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40" t="s">
        <v>273</v>
      </c>
      <c r="AU120" s="140" t="s">
        <v>83</v>
      </c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21"/>
    </row>
    <row r="121" spans="1:70" ht="25.5" customHeight="1" x14ac:dyDescent="0.3">
      <c r="A121" s="22"/>
      <c r="B121" s="61"/>
      <c r="C121" s="170" t="s">
        <v>233</v>
      </c>
      <c r="D121" s="170" t="s">
        <v>166</v>
      </c>
      <c r="E121" s="171" t="s">
        <v>475</v>
      </c>
      <c r="F121" s="171" t="s">
        <v>476</v>
      </c>
      <c r="G121" s="172" t="s">
        <v>344</v>
      </c>
      <c r="H121" s="173">
        <v>1</v>
      </c>
      <c r="I121" s="174"/>
      <c r="J121" s="175">
        <f>ROUND(I121*H121,2)</f>
        <v>0</v>
      </c>
      <c r="K121" s="176" t="s">
        <v>270</v>
      </c>
      <c r="L121" s="61"/>
      <c r="M121" s="177"/>
      <c r="N121" s="178" t="s">
        <v>44</v>
      </c>
      <c r="O121" s="19"/>
      <c r="P121" s="179">
        <f>O121*H121</f>
        <v>0</v>
      </c>
      <c r="Q121" s="179">
        <v>0.27756999999999998</v>
      </c>
      <c r="R121" s="179">
        <f>Q121*H121</f>
        <v>0.27756999999999998</v>
      </c>
      <c r="S121" s="179">
        <v>0</v>
      </c>
      <c r="T121" s="180">
        <f>S121*H121</f>
        <v>0</v>
      </c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40" t="s">
        <v>182</v>
      </c>
      <c r="AS121" s="19"/>
      <c r="AT121" s="140" t="s">
        <v>166</v>
      </c>
      <c r="AU121" s="140" t="s">
        <v>83</v>
      </c>
      <c r="AV121" s="19"/>
      <c r="AW121" s="19"/>
      <c r="AX121" s="19"/>
      <c r="AY121" s="140" t="s">
        <v>163</v>
      </c>
      <c r="AZ121" s="19"/>
      <c r="BA121" s="19"/>
      <c r="BB121" s="19"/>
      <c r="BC121" s="19"/>
      <c r="BD121" s="19"/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40" t="s">
        <v>81</v>
      </c>
      <c r="BK121" s="181">
        <f>ROUND(I121*H121,2)</f>
        <v>0</v>
      </c>
      <c r="BL121" s="140" t="s">
        <v>182</v>
      </c>
      <c r="BM121" s="140" t="s">
        <v>477</v>
      </c>
      <c r="BN121" s="19"/>
      <c r="BO121" s="19"/>
      <c r="BP121" s="19"/>
      <c r="BQ121" s="19"/>
      <c r="BR121" s="21"/>
    </row>
    <row r="122" spans="1:70" ht="25.5" customHeight="1" x14ac:dyDescent="0.3">
      <c r="A122" s="22"/>
      <c r="B122" s="61"/>
      <c r="C122" s="195" t="s">
        <v>237</v>
      </c>
      <c r="D122" s="195" t="s">
        <v>271</v>
      </c>
      <c r="E122" s="196" t="s">
        <v>478</v>
      </c>
      <c r="F122" s="196" t="s">
        <v>470</v>
      </c>
      <c r="G122" s="197" t="s">
        <v>344</v>
      </c>
      <c r="H122" s="198">
        <v>1</v>
      </c>
      <c r="I122" s="199"/>
      <c r="J122" s="343">
        <f>ROUND(I122*H122,2)</f>
        <v>0</v>
      </c>
      <c r="K122" s="225"/>
      <c r="L122" s="202"/>
      <c r="M122" s="203"/>
      <c r="N122" s="204" t="s">
        <v>44</v>
      </c>
      <c r="O122" s="19"/>
      <c r="P122" s="179">
        <f>O122*H122</f>
        <v>0</v>
      </c>
      <c r="Q122" s="179">
        <v>2.2999999999999998</v>
      </c>
      <c r="R122" s="179">
        <f>Q122*H122</f>
        <v>2.2999999999999998</v>
      </c>
      <c r="S122" s="179">
        <v>0</v>
      </c>
      <c r="T122" s="180">
        <f>S122*H122</f>
        <v>0</v>
      </c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40" t="s">
        <v>197</v>
      </c>
      <c r="AS122" s="19"/>
      <c r="AT122" s="140" t="s">
        <v>271</v>
      </c>
      <c r="AU122" s="140" t="s">
        <v>83</v>
      </c>
      <c r="AV122" s="19"/>
      <c r="AW122" s="19"/>
      <c r="AX122" s="19"/>
      <c r="AY122" s="140" t="s">
        <v>163</v>
      </c>
      <c r="AZ122" s="19"/>
      <c r="BA122" s="19"/>
      <c r="BB122" s="19"/>
      <c r="BC122" s="19"/>
      <c r="BD122" s="19"/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40" t="s">
        <v>81</v>
      </c>
      <c r="BK122" s="181">
        <f>ROUND(I122*H122,2)</f>
        <v>0</v>
      </c>
      <c r="BL122" s="140" t="s">
        <v>182</v>
      </c>
      <c r="BM122" s="140" t="s">
        <v>479</v>
      </c>
      <c r="BN122" s="19"/>
      <c r="BO122" s="19"/>
      <c r="BP122" s="19"/>
      <c r="BQ122" s="19"/>
      <c r="BR122" s="21"/>
    </row>
    <row r="123" spans="1:70" ht="40.5" customHeight="1" x14ac:dyDescent="0.35">
      <c r="A123" s="22"/>
      <c r="B123" s="26"/>
      <c r="C123" s="62"/>
      <c r="D123" s="205" t="s">
        <v>273</v>
      </c>
      <c r="E123" s="62"/>
      <c r="F123" s="206" t="s">
        <v>472</v>
      </c>
      <c r="G123" s="62"/>
      <c r="H123" s="62"/>
      <c r="I123" s="118"/>
      <c r="J123" s="62"/>
      <c r="K123" s="119"/>
      <c r="L123" s="61"/>
      <c r="M123" s="75"/>
      <c r="N123" s="19"/>
      <c r="O123" s="19"/>
      <c r="P123" s="19"/>
      <c r="Q123" s="19"/>
      <c r="R123" s="19"/>
      <c r="S123" s="19"/>
      <c r="T123" s="65"/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40" t="s">
        <v>273</v>
      </c>
      <c r="AU123" s="140" t="s">
        <v>83</v>
      </c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21"/>
    </row>
    <row r="124" spans="1:70" ht="29.85" customHeight="1" x14ac:dyDescent="0.3">
      <c r="A124" s="22"/>
      <c r="B124" s="26"/>
      <c r="C124" s="59"/>
      <c r="D124" s="166" t="s">
        <v>72</v>
      </c>
      <c r="E124" s="167" t="s">
        <v>401</v>
      </c>
      <c r="F124" s="167" t="s">
        <v>402</v>
      </c>
      <c r="G124" s="59"/>
      <c r="H124" s="59"/>
      <c r="I124" s="116"/>
      <c r="J124" s="168">
        <f>BK124</f>
        <v>0</v>
      </c>
      <c r="K124" s="117"/>
      <c r="L124" s="61"/>
      <c r="M124" s="169"/>
      <c r="N124" s="19"/>
      <c r="O124" s="19"/>
      <c r="P124" s="162">
        <f>P125</f>
        <v>0</v>
      </c>
      <c r="Q124" s="19"/>
      <c r="R124" s="162">
        <f>R125</f>
        <v>2.7300000000000001E-2</v>
      </c>
      <c r="S124" s="19"/>
      <c r="T124" s="163">
        <f>T125</f>
        <v>0</v>
      </c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59" t="s">
        <v>81</v>
      </c>
      <c r="AS124" s="19"/>
      <c r="AT124" s="164" t="s">
        <v>72</v>
      </c>
      <c r="AU124" s="164" t="s">
        <v>81</v>
      </c>
      <c r="AV124" s="19"/>
      <c r="AW124" s="19"/>
      <c r="AX124" s="19"/>
      <c r="AY124" s="159" t="s">
        <v>163</v>
      </c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65">
        <f>BK125</f>
        <v>0</v>
      </c>
      <c r="BL124" s="19"/>
      <c r="BM124" s="19"/>
      <c r="BN124" s="19"/>
      <c r="BO124" s="19"/>
      <c r="BP124" s="19"/>
      <c r="BQ124" s="19"/>
      <c r="BR124" s="21"/>
    </row>
    <row r="125" spans="1:70" ht="25.5" customHeight="1" x14ac:dyDescent="0.3">
      <c r="A125" s="22"/>
      <c r="B125" s="61"/>
      <c r="C125" s="170" t="s">
        <v>238</v>
      </c>
      <c r="D125" s="170" t="s">
        <v>166</v>
      </c>
      <c r="E125" s="171" t="s">
        <v>405</v>
      </c>
      <c r="F125" s="171" t="s">
        <v>406</v>
      </c>
      <c r="G125" s="172" t="s">
        <v>269</v>
      </c>
      <c r="H125" s="173">
        <v>130</v>
      </c>
      <c r="I125" s="174"/>
      <c r="J125" s="175">
        <f>ROUND(I125*H125,2)</f>
        <v>0</v>
      </c>
      <c r="K125" s="176" t="s">
        <v>270</v>
      </c>
      <c r="L125" s="61"/>
      <c r="M125" s="177"/>
      <c r="N125" s="178" t="s">
        <v>44</v>
      </c>
      <c r="O125" s="19"/>
      <c r="P125" s="179">
        <f>O125*H125</f>
        <v>0</v>
      </c>
      <c r="Q125" s="179">
        <v>2.1000000000000001E-4</v>
      </c>
      <c r="R125" s="179">
        <f>Q125*H125</f>
        <v>2.7300000000000001E-2</v>
      </c>
      <c r="S125" s="179">
        <v>0</v>
      </c>
      <c r="T125" s="180">
        <f>S125*H125</f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182</v>
      </c>
      <c r="AS125" s="19"/>
      <c r="AT125" s="140" t="s">
        <v>166</v>
      </c>
      <c r="AU125" s="140" t="s">
        <v>83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40" t="s">
        <v>81</v>
      </c>
      <c r="BK125" s="181">
        <f>ROUND(I125*H125,2)</f>
        <v>0</v>
      </c>
      <c r="BL125" s="140" t="s">
        <v>182</v>
      </c>
      <c r="BM125" s="140" t="s">
        <v>480</v>
      </c>
      <c r="BN125" s="19"/>
      <c r="BO125" s="19"/>
      <c r="BP125" s="19"/>
      <c r="BQ125" s="19"/>
      <c r="BR125" s="21"/>
    </row>
    <row r="126" spans="1:70" ht="29.85" customHeight="1" x14ac:dyDescent="0.3">
      <c r="A126" s="22"/>
      <c r="B126" s="26"/>
      <c r="C126" s="144"/>
      <c r="D126" s="182" t="s">
        <v>72</v>
      </c>
      <c r="E126" s="143" t="s">
        <v>341</v>
      </c>
      <c r="F126" s="143" t="s">
        <v>342</v>
      </c>
      <c r="G126" s="144"/>
      <c r="H126" s="144"/>
      <c r="I126" s="145"/>
      <c r="J126" s="183">
        <f>BK126</f>
        <v>0</v>
      </c>
      <c r="K126" s="184"/>
      <c r="L126" s="61"/>
      <c r="M126" s="185"/>
      <c r="N126" s="19"/>
      <c r="O126" s="19"/>
      <c r="P126" s="162">
        <f>SUM(P127:P128)</f>
        <v>0</v>
      </c>
      <c r="Q126" s="19"/>
      <c r="R126" s="162">
        <f>SUM(R127:R128)</f>
        <v>2.8799999999999999E-2</v>
      </c>
      <c r="S126" s="19"/>
      <c r="T126" s="163">
        <f>SUM(T127:T128)</f>
        <v>0</v>
      </c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59" t="s">
        <v>81</v>
      </c>
      <c r="AS126" s="19"/>
      <c r="AT126" s="164" t="s">
        <v>72</v>
      </c>
      <c r="AU126" s="164" t="s">
        <v>81</v>
      </c>
      <c r="AV126" s="19"/>
      <c r="AW126" s="19"/>
      <c r="AX126" s="19"/>
      <c r="AY126" s="159" t="s">
        <v>163</v>
      </c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65">
        <f>SUM(BK127:BK128)</f>
        <v>0</v>
      </c>
      <c r="BL126" s="19"/>
      <c r="BM126" s="19"/>
      <c r="BN126" s="19"/>
      <c r="BO126" s="19"/>
      <c r="BP126" s="19"/>
      <c r="BQ126" s="19"/>
      <c r="BR126" s="21"/>
    </row>
    <row r="127" spans="1:70" ht="38.25" customHeight="1" x14ac:dyDescent="0.3">
      <c r="A127" s="22"/>
      <c r="B127" s="61"/>
      <c r="C127" s="170" t="s">
        <v>242</v>
      </c>
      <c r="D127" s="170" t="s">
        <v>166</v>
      </c>
      <c r="E127" s="171" t="s">
        <v>481</v>
      </c>
      <c r="F127" s="171" t="s">
        <v>482</v>
      </c>
      <c r="G127" s="172" t="s">
        <v>344</v>
      </c>
      <c r="H127" s="173">
        <v>8</v>
      </c>
      <c r="I127" s="174"/>
      <c r="J127" s="175">
        <f>ROUND(I127*H127,2)</f>
        <v>0</v>
      </c>
      <c r="K127" s="176" t="s">
        <v>270</v>
      </c>
      <c r="L127" s="61"/>
      <c r="M127" s="177"/>
      <c r="N127" s="178" t="s">
        <v>44</v>
      </c>
      <c r="O127" s="19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182</v>
      </c>
      <c r="AS127" s="19"/>
      <c r="AT127" s="140" t="s">
        <v>166</v>
      </c>
      <c r="AU127" s="140" t="s">
        <v>83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40" t="s">
        <v>81</v>
      </c>
      <c r="BK127" s="181">
        <f>ROUND(I127*H127,2)</f>
        <v>0</v>
      </c>
      <c r="BL127" s="140" t="s">
        <v>182</v>
      </c>
      <c r="BM127" s="140" t="s">
        <v>483</v>
      </c>
      <c r="BN127" s="19"/>
      <c r="BO127" s="19"/>
      <c r="BP127" s="19"/>
      <c r="BQ127" s="19"/>
      <c r="BR127" s="21"/>
    </row>
    <row r="128" spans="1:70" ht="25.5" customHeight="1" x14ac:dyDescent="0.3">
      <c r="A128" s="22"/>
      <c r="B128" s="61"/>
      <c r="C128" s="195" t="s">
        <v>246</v>
      </c>
      <c r="D128" s="195" t="s">
        <v>271</v>
      </c>
      <c r="E128" s="196" t="s">
        <v>484</v>
      </c>
      <c r="F128" s="196" t="s">
        <v>485</v>
      </c>
      <c r="G128" s="197" t="s">
        <v>344</v>
      </c>
      <c r="H128" s="198">
        <v>8</v>
      </c>
      <c r="I128" s="199"/>
      <c r="J128" s="200">
        <f>ROUND(I128*H128,2)</f>
        <v>0</v>
      </c>
      <c r="K128" s="201" t="s">
        <v>270</v>
      </c>
      <c r="L128" s="202"/>
      <c r="M128" s="203"/>
      <c r="N128" s="204" t="s">
        <v>44</v>
      </c>
      <c r="O128" s="19"/>
      <c r="P128" s="179">
        <f>O128*H128</f>
        <v>0</v>
      </c>
      <c r="Q128" s="179">
        <v>3.5999999999999999E-3</v>
      </c>
      <c r="R128" s="179">
        <f>Q128*H128</f>
        <v>2.8799999999999999E-2</v>
      </c>
      <c r="S128" s="179">
        <v>0</v>
      </c>
      <c r="T128" s="180">
        <f>S128*H128</f>
        <v>0</v>
      </c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40" t="s">
        <v>197</v>
      </c>
      <c r="AS128" s="19"/>
      <c r="AT128" s="140" t="s">
        <v>271</v>
      </c>
      <c r="AU128" s="140" t="s">
        <v>83</v>
      </c>
      <c r="AV128" s="19"/>
      <c r="AW128" s="19"/>
      <c r="AX128" s="19"/>
      <c r="AY128" s="140" t="s">
        <v>163</v>
      </c>
      <c r="AZ128" s="19"/>
      <c r="BA128" s="19"/>
      <c r="BB128" s="19"/>
      <c r="BC128" s="19"/>
      <c r="BD128" s="19"/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140" t="s">
        <v>81</v>
      </c>
      <c r="BK128" s="181">
        <f>ROUND(I128*H128,2)</f>
        <v>0</v>
      </c>
      <c r="BL128" s="140" t="s">
        <v>182</v>
      </c>
      <c r="BM128" s="140" t="s">
        <v>486</v>
      </c>
      <c r="BN128" s="19"/>
      <c r="BO128" s="19"/>
      <c r="BP128" s="19"/>
      <c r="BQ128" s="19"/>
      <c r="BR128" s="21"/>
    </row>
    <row r="129" spans="1:70" ht="29.85" customHeight="1" x14ac:dyDescent="0.3">
      <c r="A129" s="22"/>
      <c r="B129" s="26"/>
      <c r="C129" s="144"/>
      <c r="D129" s="182" t="s">
        <v>72</v>
      </c>
      <c r="E129" s="143" t="s">
        <v>346</v>
      </c>
      <c r="F129" s="143" t="s">
        <v>347</v>
      </c>
      <c r="G129" s="144"/>
      <c r="H129" s="144"/>
      <c r="I129" s="145"/>
      <c r="J129" s="183">
        <f>BK129</f>
        <v>0</v>
      </c>
      <c r="K129" s="184"/>
      <c r="L129" s="61"/>
      <c r="M129" s="185"/>
      <c r="N129" s="19"/>
      <c r="O129" s="19"/>
      <c r="P129" s="162">
        <f>P130</f>
        <v>0</v>
      </c>
      <c r="Q129" s="19"/>
      <c r="R129" s="162">
        <f>R130</f>
        <v>0</v>
      </c>
      <c r="S129" s="19"/>
      <c r="T129" s="163">
        <f>T130</f>
        <v>0</v>
      </c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59" t="s">
        <v>81</v>
      </c>
      <c r="AS129" s="19"/>
      <c r="AT129" s="164" t="s">
        <v>72</v>
      </c>
      <c r="AU129" s="164" t="s">
        <v>81</v>
      </c>
      <c r="AV129" s="19"/>
      <c r="AW129" s="19"/>
      <c r="AX129" s="19"/>
      <c r="AY129" s="159" t="s">
        <v>163</v>
      </c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65">
        <f>BK130</f>
        <v>0</v>
      </c>
      <c r="BL129" s="19"/>
      <c r="BM129" s="19"/>
      <c r="BN129" s="19"/>
      <c r="BO129" s="19"/>
      <c r="BP129" s="19"/>
      <c r="BQ129" s="19"/>
      <c r="BR129" s="21"/>
    </row>
    <row r="130" spans="1:70" ht="51" customHeight="1" x14ac:dyDescent="0.3">
      <c r="A130" s="22"/>
      <c r="B130" s="61"/>
      <c r="C130" s="170" t="s">
        <v>15</v>
      </c>
      <c r="D130" s="170" t="s">
        <v>166</v>
      </c>
      <c r="E130" s="171" t="s">
        <v>487</v>
      </c>
      <c r="F130" s="171" t="s">
        <v>488</v>
      </c>
      <c r="G130" s="172" t="s">
        <v>272</v>
      </c>
      <c r="H130" s="173">
        <v>39.201000000000001</v>
      </c>
      <c r="I130" s="174"/>
      <c r="J130" s="175">
        <f>ROUND(I130*H130,2)</f>
        <v>0</v>
      </c>
      <c r="K130" s="176" t="s">
        <v>270</v>
      </c>
      <c r="L130" s="61"/>
      <c r="M130" s="177"/>
      <c r="N130" s="178" t="s">
        <v>44</v>
      </c>
      <c r="O130" s="19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40" t="s">
        <v>182</v>
      </c>
      <c r="AS130" s="19"/>
      <c r="AT130" s="140" t="s">
        <v>166</v>
      </c>
      <c r="AU130" s="140" t="s">
        <v>83</v>
      </c>
      <c r="AV130" s="19"/>
      <c r="AW130" s="19"/>
      <c r="AX130" s="19"/>
      <c r="AY130" s="140" t="s">
        <v>163</v>
      </c>
      <c r="AZ130" s="19"/>
      <c r="BA130" s="19"/>
      <c r="BB130" s="19"/>
      <c r="BC130" s="19"/>
      <c r="BD130" s="19"/>
      <c r="BE130" s="181">
        <f>IF(N130="základní",J130,0)</f>
        <v>0</v>
      </c>
      <c r="BF130" s="181">
        <f>IF(N130="snížená",J130,0)</f>
        <v>0</v>
      </c>
      <c r="BG130" s="181">
        <f>IF(N130="zákl. přenesená",J130,0)</f>
        <v>0</v>
      </c>
      <c r="BH130" s="181">
        <f>IF(N130="sníž. přenesená",J130,0)</f>
        <v>0</v>
      </c>
      <c r="BI130" s="181">
        <f>IF(N130="nulová",J130,0)</f>
        <v>0</v>
      </c>
      <c r="BJ130" s="140" t="s">
        <v>81</v>
      </c>
      <c r="BK130" s="181">
        <f>ROUND(I130*H130,2)</f>
        <v>0</v>
      </c>
      <c r="BL130" s="140" t="s">
        <v>182</v>
      </c>
      <c r="BM130" s="140" t="s">
        <v>489</v>
      </c>
      <c r="BN130" s="19"/>
      <c r="BO130" s="19"/>
      <c r="BP130" s="19"/>
      <c r="BQ130" s="19"/>
      <c r="BR130" s="21"/>
    </row>
    <row r="131" spans="1:70" ht="29.85" customHeight="1" x14ac:dyDescent="0.3">
      <c r="A131" s="22"/>
      <c r="B131" s="26"/>
      <c r="C131" s="144"/>
      <c r="D131" s="182" t="s">
        <v>72</v>
      </c>
      <c r="E131" s="143" t="s">
        <v>418</v>
      </c>
      <c r="F131" s="143" t="s">
        <v>419</v>
      </c>
      <c r="G131" s="144"/>
      <c r="H131" s="144"/>
      <c r="I131" s="145"/>
      <c r="J131" s="183">
        <f>BK131</f>
        <v>0</v>
      </c>
      <c r="K131" s="184"/>
      <c r="L131" s="61"/>
      <c r="M131" s="185"/>
      <c r="N131" s="19"/>
      <c r="O131" s="19"/>
      <c r="P131" s="162">
        <f>SUM(P132:P141)</f>
        <v>0</v>
      </c>
      <c r="Q131" s="19"/>
      <c r="R131" s="162">
        <f>SUM(R132:R141)</f>
        <v>0</v>
      </c>
      <c r="S131" s="19"/>
      <c r="T131" s="163">
        <f>SUM(T132:T141)</f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59" t="s">
        <v>83</v>
      </c>
      <c r="AS131" s="19"/>
      <c r="AT131" s="164" t="s">
        <v>72</v>
      </c>
      <c r="AU131" s="164" t="s">
        <v>81</v>
      </c>
      <c r="AV131" s="19"/>
      <c r="AW131" s="19"/>
      <c r="AX131" s="19"/>
      <c r="AY131" s="159" t="s">
        <v>163</v>
      </c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65">
        <f>SUM(BK132:BK141)</f>
        <v>0</v>
      </c>
      <c r="BL131" s="19"/>
      <c r="BM131" s="19"/>
      <c r="BN131" s="19"/>
      <c r="BO131" s="19"/>
      <c r="BP131" s="19"/>
      <c r="BQ131" s="19"/>
      <c r="BR131" s="21"/>
    </row>
    <row r="132" spans="1:70" ht="16.5" customHeight="1" x14ac:dyDescent="0.3">
      <c r="A132" s="22"/>
      <c r="B132" s="61"/>
      <c r="C132" s="170" t="s">
        <v>252</v>
      </c>
      <c r="D132" s="170" t="s">
        <v>166</v>
      </c>
      <c r="E132" s="171" t="s">
        <v>490</v>
      </c>
      <c r="F132" s="171" t="s">
        <v>491</v>
      </c>
      <c r="G132" s="172" t="s">
        <v>420</v>
      </c>
      <c r="H132" s="173">
        <v>93.786000000000001</v>
      </c>
      <c r="I132" s="174"/>
      <c r="J132" s="175">
        <f>ROUND(I132*H132,2)</f>
        <v>0</v>
      </c>
      <c r="K132" s="194"/>
      <c r="L132" s="61"/>
      <c r="M132" s="177"/>
      <c r="N132" s="178" t="s">
        <v>44</v>
      </c>
      <c r="O132" s="19"/>
      <c r="P132" s="179">
        <f>O132*H132</f>
        <v>0</v>
      </c>
      <c r="Q132" s="179">
        <v>0</v>
      </c>
      <c r="R132" s="179">
        <f>Q132*H132</f>
        <v>0</v>
      </c>
      <c r="S132" s="179">
        <v>0</v>
      </c>
      <c r="T132" s="180">
        <f>S132*H132</f>
        <v>0</v>
      </c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40" t="s">
        <v>233</v>
      </c>
      <c r="AS132" s="19"/>
      <c r="AT132" s="140" t="s">
        <v>166</v>
      </c>
      <c r="AU132" s="140" t="s">
        <v>83</v>
      </c>
      <c r="AV132" s="19"/>
      <c r="AW132" s="19"/>
      <c r="AX132" s="19"/>
      <c r="AY132" s="140" t="s">
        <v>163</v>
      </c>
      <c r="AZ132" s="19"/>
      <c r="BA132" s="19"/>
      <c r="BB132" s="19"/>
      <c r="BC132" s="19"/>
      <c r="BD132" s="19"/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140" t="s">
        <v>81</v>
      </c>
      <c r="BK132" s="181">
        <f>ROUND(I132*H132,2)</f>
        <v>0</v>
      </c>
      <c r="BL132" s="140" t="s">
        <v>233</v>
      </c>
      <c r="BM132" s="140" t="s">
        <v>492</v>
      </c>
      <c r="BN132" s="19"/>
      <c r="BO132" s="19"/>
      <c r="BP132" s="19"/>
      <c r="BQ132" s="19"/>
      <c r="BR132" s="21"/>
    </row>
    <row r="133" spans="1:70" ht="40.5" customHeight="1" x14ac:dyDescent="0.35">
      <c r="A133" s="22"/>
      <c r="B133" s="26"/>
      <c r="C133" s="62"/>
      <c r="D133" s="205" t="s">
        <v>273</v>
      </c>
      <c r="E133" s="62"/>
      <c r="F133" s="206" t="s">
        <v>493</v>
      </c>
      <c r="G133" s="62"/>
      <c r="H133" s="62"/>
      <c r="I133" s="118"/>
      <c r="J133" s="62"/>
      <c r="K133" s="119"/>
      <c r="L133" s="61"/>
      <c r="M133" s="75"/>
      <c r="N133" s="19"/>
      <c r="O133" s="19"/>
      <c r="P133" s="19"/>
      <c r="Q133" s="19"/>
      <c r="R133" s="19"/>
      <c r="S133" s="19"/>
      <c r="T133" s="65"/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40" t="s">
        <v>273</v>
      </c>
      <c r="AU133" s="140" t="s">
        <v>83</v>
      </c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21"/>
    </row>
    <row r="134" spans="1:70" ht="13.15" customHeight="1" x14ac:dyDescent="0.35">
      <c r="A134" s="22"/>
      <c r="B134" s="26"/>
      <c r="C134" s="59"/>
      <c r="D134" s="209" t="s">
        <v>280</v>
      </c>
      <c r="E134" s="59"/>
      <c r="F134" s="210" t="s">
        <v>494</v>
      </c>
      <c r="G134" s="59"/>
      <c r="H134" s="211">
        <v>93.786000000000001</v>
      </c>
      <c r="I134" s="116"/>
      <c r="J134" s="59"/>
      <c r="K134" s="117"/>
      <c r="L134" s="61"/>
      <c r="M134" s="169"/>
      <c r="N134" s="19"/>
      <c r="O134" s="19"/>
      <c r="P134" s="19"/>
      <c r="Q134" s="19"/>
      <c r="R134" s="19"/>
      <c r="S134" s="19"/>
      <c r="T134" s="65"/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212" t="s">
        <v>280</v>
      </c>
      <c r="AU134" s="212" t="s">
        <v>83</v>
      </c>
      <c r="AV134" s="55" t="s">
        <v>83</v>
      </c>
      <c r="AW134" s="55" t="s">
        <v>12</v>
      </c>
      <c r="AX134" s="55" t="s">
        <v>81</v>
      </c>
      <c r="AY134" s="212" t="s">
        <v>163</v>
      </c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70" t="s">
        <v>258</v>
      </c>
      <c r="D135" s="170" t="s">
        <v>166</v>
      </c>
      <c r="E135" s="171" t="s">
        <v>495</v>
      </c>
      <c r="F135" s="171" t="s">
        <v>491</v>
      </c>
      <c r="G135" s="172" t="s">
        <v>420</v>
      </c>
      <c r="H135" s="173">
        <v>6.38</v>
      </c>
      <c r="I135" s="174"/>
      <c r="J135" s="175">
        <f>ROUND(I135*H135,2)</f>
        <v>0</v>
      </c>
      <c r="K135" s="194"/>
      <c r="L135" s="61"/>
      <c r="M135" s="177"/>
      <c r="N135" s="178" t="s">
        <v>44</v>
      </c>
      <c r="O135" s="19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233</v>
      </c>
      <c r="AS135" s="19"/>
      <c r="AT135" s="140" t="s">
        <v>166</v>
      </c>
      <c r="AU135" s="140" t="s">
        <v>83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40" t="s">
        <v>81</v>
      </c>
      <c r="BK135" s="181">
        <f>ROUND(I135*H135,2)</f>
        <v>0</v>
      </c>
      <c r="BL135" s="140" t="s">
        <v>233</v>
      </c>
      <c r="BM135" s="140" t="s">
        <v>496</v>
      </c>
      <c r="BN135" s="19"/>
      <c r="BO135" s="19"/>
      <c r="BP135" s="19"/>
      <c r="BQ135" s="19"/>
      <c r="BR135" s="21"/>
    </row>
    <row r="136" spans="1:70" ht="40.5" customHeight="1" x14ac:dyDescent="0.35">
      <c r="A136" s="22"/>
      <c r="B136" s="26"/>
      <c r="C136" s="62"/>
      <c r="D136" s="205" t="s">
        <v>273</v>
      </c>
      <c r="E136" s="62"/>
      <c r="F136" s="206" t="s">
        <v>493</v>
      </c>
      <c r="G136" s="62"/>
      <c r="H136" s="62"/>
      <c r="I136" s="118"/>
      <c r="J136" s="62"/>
      <c r="K136" s="119"/>
      <c r="L136" s="61"/>
      <c r="M136" s="75"/>
      <c r="N136" s="19"/>
      <c r="O136" s="19"/>
      <c r="P136" s="19"/>
      <c r="Q136" s="19"/>
      <c r="R136" s="19"/>
      <c r="S136" s="19"/>
      <c r="T136" s="65"/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40" t="s">
        <v>273</v>
      </c>
      <c r="AU136" s="140" t="s">
        <v>83</v>
      </c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21"/>
    </row>
    <row r="137" spans="1:70" ht="13.15" customHeight="1" x14ac:dyDescent="0.35">
      <c r="A137" s="22"/>
      <c r="B137" s="26"/>
      <c r="C137" s="59"/>
      <c r="D137" s="209" t="s">
        <v>280</v>
      </c>
      <c r="E137" s="59"/>
      <c r="F137" s="210" t="s">
        <v>497</v>
      </c>
      <c r="G137" s="59"/>
      <c r="H137" s="211">
        <v>6.38</v>
      </c>
      <c r="I137" s="116"/>
      <c r="J137" s="59"/>
      <c r="K137" s="117"/>
      <c r="L137" s="61"/>
      <c r="M137" s="169"/>
      <c r="N137" s="19"/>
      <c r="O137" s="19"/>
      <c r="P137" s="19"/>
      <c r="Q137" s="19"/>
      <c r="R137" s="19"/>
      <c r="S137" s="19"/>
      <c r="T137" s="65"/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212" t="s">
        <v>280</v>
      </c>
      <c r="AU137" s="212" t="s">
        <v>83</v>
      </c>
      <c r="AV137" s="55" t="s">
        <v>83</v>
      </c>
      <c r="AW137" s="55" t="s">
        <v>12</v>
      </c>
      <c r="AX137" s="55" t="s">
        <v>81</v>
      </c>
      <c r="AY137" s="212" t="s">
        <v>163</v>
      </c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21"/>
    </row>
    <row r="138" spans="1:70" ht="25.5" customHeight="1" x14ac:dyDescent="0.3">
      <c r="A138" s="22"/>
      <c r="B138" s="61"/>
      <c r="C138" s="170" t="s">
        <v>287</v>
      </c>
      <c r="D138" s="170" t="s">
        <v>166</v>
      </c>
      <c r="E138" s="171" t="s">
        <v>498</v>
      </c>
      <c r="F138" s="171" t="s">
        <v>499</v>
      </c>
      <c r="G138" s="172" t="s">
        <v>344</v>
      </c>
      <c r="H138" s="173">
        <v>88</v>
      </c>
      <c r="I138" s="174"/>
      <c r="J138" s="175">
        <f>ROUND(I138*H138,2)</f>
        <v>0</v>
      </c>
      <c r="K138" s="194"/>
      <c r="L138" s="61"/>
      <c r="M138" s="177"/>
      <c r="N138" s="178" t="s">
        <v>44</v>
      </c>
      <c r="O138" s="19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40" t="s">
        <v>233</v>
      </c>
      <c r="AS138" s="19"/>
      <c r="AT138" s="140" t="s">
        <v>166</v>
      </c>
      <c r="AU138" s="140" t="s">
        <v>83</v>
      </c>
      <c r="AV138" s="19"/>
      <c r="AW138" s="19"/>
      <c r="AX138" s="19"/>
      <c r="AY138" s="140" t="s">
        <v>163</v>
      </c>
      <c r="AZ138" s="19"/>
      <c r="BA138" s="19"/>
      <c r="BB138" s="19"/>
      <c r="BC138" s="19"/>
      <c r="BD138" s="19"/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140" t="s">
        <v>81</v>
      </c>
      <c r="BK138" s="181">
        <f>ROUND(I138*H138,2)</f>
        <v>0</v>
      </c>
      <c r="BL138" s="140" t="s">
        <v>233</v>
      </c>
      <c r="BM138" s="140" t="s">
        <v>500</v>
      </c>
      <c r="BN138" s="19"/>
      <c r="BO138" s="19"/>
      <c r="BP138" s="19"/>
      <c r="BQ138" s="19"/>
      <c r="BR138" s="21"/>
    </row>
    <row r="139" spans="1:70" ht="40.5" customHeight="1" x14ac:dyDescent="0.35">
      <c r="A139" s="22"/>
      <c r="B139" s="26"/>
      <c r="C139" s="144"/>
      <c r="D139" s="207" t="s">
        <v>273</v>
      </c>
      <c r="E139" s="144"/>
      <c r="F139" s="208" t="s">
        <v>501</v>
      </c>
      <c r="G139" s="144"/>
      <c r="H139" s="144"/>
      <c r="I139" s="145"/>
      <c r="J139" s="144"/>
      <c r="K139" s="184"/>
      <c r="L139" s="61"/>
      <c r="M139" s="185"/>
      <c r="N139" s="19"/>
      <c r="O139" s="19"/>
      <c r="P139" s="19"/>
      <c r="Q139" s="19"/>
      <c r="R139" s="19"/>
      <c r="S139" s="19"/>
      <c r="T139" s="65"/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40" t="s">
        <v>273</v>
      </c>
      <c r="AU139" s="140" t="s">
        <v>83</v>
      </c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21"/>
    </row>
    <row r="140" spans="1:70" ht="16.5" customHeight="1" x14ac:dyDescent="0.3">
      <c r="A140" s="22"/>
      <c r="B140" s="61"/>
      <c r="C140" s="170" t="s">
        <v>288</v>
      </c>
      <c r="D140" s="170" t="s">
        <v>166</v>
      </c>
      <c r="E140" s="171" t="s">
        <v>502</v>
      </c>
      <c r="F140" s="171" t="s">
        <v>503</v>
      </c>
      <c r="G140" s="172" t="s">
        <v>344</v>
      </c>
      <c r="H140" s="173">
        <v>44</v>
      </c>
      <c r="I140" s="174"/>
      <c r="J140" s="175">
        <f>ROUND(I140*H140,2)</f>
        <v>0</v>
      </c>
      <c r="K140" s="194"/>
      <c r="L140" s="61"/>
      <c r="M140" s="177"/>
      <c r="N140" s="178" t="s">
        <v>44</v>
      </c>
      <c r="O140" s="19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40" t="s">
        <v>233</v>
      </c>
      <c r="AS140" s="19"/>
      <c r="AT140" s="140" t="s">
        <v>166</v>
      </c>
      <c r="AU140" s="140" t="s">
        <v>83</v>
      </c>
      <c r="AV140" s="19"/>
      <c r="AW140" s="19"/>
      <c r="AX140" s="19"/>
      <c r="AY140" s="140" t="s">
        <v>163</v>
      </c>
      <c r="AZ140" s="19"/>
      <c r="BA140" s="19"/>
      <c r="BB140" s="19"/>
      <c r="BC140" s="19"/>
      <c r="BD140" s="19"/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140" t="s">
        <v>81</v>
      </c>
      <c r="BK140" s="181">
        <f>ROUND(I140*H140,2)</f>
        <v>0</v>
      </c>
      <c r="BL140" s="140" t="s">
        <v>233</v>
      </c>
      <c r="BM140" s="140" t="s">
        <v>504</v>
      </c>
      <c r="BN140" s="19"/>
      <c r="BO140" s="19"/>
      <c r="BP140" s="19"/>
      <c r="BQ140" s="19"/>
      <c r="BR140" s="21"/>
    </row>
    <row r="141" spans="1:70" ht="27" customHeight="1" x14ac:dyDescent="0.35">
      <c r="A141" s="22"/>
      <c r="B141" s="26"/>
      <c r="C141" s="62"/>
      <c r="D141" s="205" t="s">
        <v>273</v>
      </c>
      <c r="E141" s="62"/>
      <c r="F141" s="206" t="s">
        <v>505</v>
      </c>
      <c r="G141" s="62"/>
      <c r="H141" s="62"/>
      <c r="I141" s="118"/>
      <c r="J141" s="62"/>
      <c r="K141" s="119"/>
      <c r="L141" s="61"/>
      <c r="M141" s="75"/>
      <c r="N141" s="19"/>
      <c r="O141" s="19"/>
      <c r="P141" s="19"/>
      <c r="Q141" s="19"/>
      <c r="R141" s="19"/>
      <c r="S141" s="19"/>
      <c r="T141" s="65"/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40" t="s">
        <v>273</v>
      </c>
      <c r="AU141" s="140" t="s">
        <v>83</v>
      </c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21"/>
    </row>
    <row r="142" spans="1:70" ht="29.85" customHeight="1" x14ac:dyDescent="0.3">
      <c r="A142" s="22"/>
      <c r="B142" s="26"/>
      <c r="C142" s="59"/>
      <c r="D142" s="166" t="s">
        <v>72</v>
      </c>
      <c r="E142" s="167" t="s">
        <v>380</v>
      </c>
      <c r="F142" s="167" t="s">
        <v>381</v>
      </c>
      <c r="G142" s="59"/>
      <c r="H142" s="59"/>
      <c r="I142" s="116"/>
      <c r="J142" s="168">
        <f>BK142</f>
        <v>0</v>
      </c>
      <c r="K142" s="117"/>
      <c r="L142" s="61"/>
      <c r="M142" s="169"/>
      <c r="N142" s="19"/>
      <c r="O142" s="19"/>
      <c r="P142" s="162">
        <f>SUM(P143:P147)</f>
        <v>0</v>
      </c>
      <c r="Q142" s="19"/>
      <c r="R142" s="162">
        <f>SUM(R143:R147)</f>
        <v>6.3667199999999993E-2</v>
      </c>
      <c r="S142" s="19"/>
      <c r="T142" s="163">
        <f>SUM(T143:T147)</f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59" t="s">
        <v>83</v>
      </c>
      <c r="AS142" s="19"/>
      <c r="AT142" s="164" t="s">
        <v>72</v>
      </c>
      <c r="AU142" s="164" t="s">
        <v>81</v>
      </c>
      <c r="AV142" s="19"/>
      <c r="AW142" s="19"/>
      <c r="AX142" s="19"/>
      <c r="AY142" s="159" t="s">
        <v>163</v>
      </c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65">
        <f>SUM(BK143:BK147)</f>
        <v>0</v>
      </c>
      <c r="BL142" s="19"/>
      <c r="BM142" s="19"/>
      <c r="BN142" s="19"/>
      <c r="BO142" s="19"/>
      <c r="BP142" s="19"/>
      <c r="BQ142" s="19"/>
      <c r="BR142" s="21"/>
    </row>
    <row r="143" spans="1:70" ht="16.5" customHeight="1" x14ac:dyDescent="0.3">
      <c r="A143" s="22"/>
      <c r="B143" s="61"/>
      <c r="C143" s="170" t="s">
        <v>289</v>
      </c>
      <c r="D143" s="170" t="s">
        <v>166</v>
      </c>
      <c r="E143" s="171" t="s">
        <v>383</v>
      </c>
      <c r="F143" s="171" t="s">
        <v>384</v>
      </c>
      <c r="G143" s="172" t="s">
        <v>269</v>
      </c>
      <c r="H143" s="173">
        <v>132.63999999999999</v>
      </c>
      <c r="I143" s="174"/>
      <c r="J143" s="175">
        <f>ROUND(I143*H143,2)</f>
        <v>0</v>
      </c>
      <c r="K143" s="176" t="s">
        <v>270</v>
      </c>
      <c r="L143" s="61"/>
      <c r="M143" s="177"/>
      <c r="N143" s="178" t="s">
        <v>44</v>
      </c>
      <c r="O143" s="19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40" t="s">
        <v>233</v>
      </c>
      <c r="AS143" s="19"/>
      <c r="AT143" s="140" t="s">
        <v>166</v>
      </c>
      <c r="AU143" s="140" t="s">
        <v>83</v>
      </c>
      <c r="AV143" s="19"/>
      <c r="AW143" s="19"/>
      <c r="AX143" s="19"/>
      <c r="AY143" s="140" t="s">
        <v>163</v>
      </c>
      <c r="AZ143" s="19"/>
      <c r="BA143" s="19"/>
      <c r="BB143" s="19"/>
      <c r="BC143" s="19"/>
      <c r="BD143" s="19"/>
      <c r="BE143" s="181">
        <f>IF(N143="základní",J143,0)</f>
        <v>0</v>
      </c>
      <c r="BF143" s="181">
        <f>IF(N143="snížená",J143,0)</f>
        <v>0</v>
      </c>
      <c r="BG143" s="181">
        <f>IF(N143="zákl. přenesená",J143,0)</f>
        <v>0</v>
      </c>
      <c r="BH143" s="181">
        <f>IF(N143="sníž. přenesená",J143,0)</f>
        <v>0</v>
      </c>
      <c r="BI143" s="181">
        <f>IF(N143="nulová",J143,0)</f>
        <v>0</v>
      </c>
      <c r="BJ143" s="140" t="s">
        <v>81</v>
      </c>
      <c r="BK143" s="181">
        <f>ROUND(I143*H143,2)</f>
        <v>0</v>
      </c>
      <c r="BL143" s="140" t="s">
        <v>233</v>
      </c>
      <c r="BM143" s="140" t="s">
        <v>506</v>
      </c>
      <c r="BN143" s="19"/>
      <c r="BO143" s="19"/>
      <c r="BP143" s="19"/>
      <c r="BQ143" s="19"/>
      <c r="BR143" s="21"/>
    </row>
    <row r="144" spans="1:70" ht="16.5" customHeight="1" x14ac:dyDescent="0.3">
      <c r="A144" s="22"/>
      <c r="B144" s="61"/>
      <c r="C144" s="170" t="s">
        <v>293</v>
      </c>
      <c r="D144" s="170" t="s">
        <v>166</v>
      </c>
      <c r="E144" s="171" t="s">
        <v>386</v>
      </c>
      <c r="F144" s="171" t="s">
        <v>387</v>
      </c>
      <c r="G144" s="172" t="s">
        <v>269</v>
      </c>
      <c r="H144" s="173">
        <v>132.63999999999999</v>
      </c>
      <c r="I144" s="174"/>
      <c r="J144" s="175">
        <f>ROUND(I144*H144,2)</f>
        <v>0</v>
      </c>
      <c r="K144" s="176" t="s">
        <v>270</v>
      </c>
      <c r="L144" s="61"/>
      <c r="M144" s="177"/>
      <c r="N144" s="178" t="s">
        <v>44</v>
      </c>
      <c r="O144" s="19"/>
      <c r="P144" s="179">
        <f>O144*H144</f>
        <v>0</v>
      </c>
      <c r="Q144" s="179">
        <v>1.4999999999999999E-4</v>
      </c>
      <c r="R144" s="179">
        <f>Q144*H144</f>
        <v>1.9895999999999997E-2</v>
      </c>
      <c r="S144" s="179">
        <v>0</v>
      </c>
      <c r="T144" s="180">
        <f>S144*H144</f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40" t="s">
        <v>233</v>
      </c>
      <c r="AS144" s="19"/>
      <c r="AT144" s="140" t="s">
        <v>166</v>
      </c>
      <c r="AU144" s="140" t="s">
        <v>83</v>
      </c>
      <c r="AV144" s="19"/>
      <c r="AW144" s="19"/>
      <c r="AX144" s="19"/>
      <c r="AY144" s="140" t="s">
        <v>163</v>
      </c>
      <c r="AZ144" s="19"/>
      <c r="BA144" s="19"/>
      <c r="BB144" s="19"/>
      <c r="BC144" s="19"/>
      <c r="BD144" s="19"/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40" t="s">
        <v>81</v>
      </c>
      <c r="BK144" s="181">
        <f>ROUND(I144*H144,2)</f>
        <v>0</v>
      </c>
      <c r="BL144" s="140" t="s">
        <v>233</v>
      </c>
      <c r="BM144" s="140" t="s">
        <v>507</v>
      </c>
      <c r="BN144" s="19"/>
      <c r="BO144" s="19"/>
      <c r="BP144" s="19"/>
      <c r="BQ144" s="19"/>
      <c r="BR144" s="21"/>
    </row>
    <row r="145" spans="1:70" ht="27" customHeight="1" x14ac:dyDescent="0.35">
      <c r="A145" s="22"/>
      <c r="B145" s="26"/>
      <c r="C145" s="144"/>
      <c r="D145" s="207" t="s">
        <v>273</v>
      </c>
      <c r="E145" s="144"/>
      <c r="F145" s="208" t="s">
        <v>508</v>
      </c>
      <c r="G145" s="144"/>
      <c r="H145" s="144"/>
      <c r="I145" s="145"/>
      <c r="J145" s="144"/>
      <c r="K145" s="184"/>
      <c r="L145" s="61"/>
      <c r="M145" s="185"/>
      <c r="N145" s="19"/>
      <c r="O145" s="19"/>
      <c r="P145" s="19"/>
      <c r="Q145" s="19"/>
      <c r="R145" s="19"/>
      <c r="S145" s="19"/>
      <c r="T145" s="65"/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40" t="s">
        <v>273</v>
      </c>
      <c r="AU145" s="140" t="s">
        <v>83</v>
      </c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21"/>
    </row>
    <row r="146" spans="1:70" ht="25.5" customHeight="1" x14ac:dyDescent="0.3">
      <c r="A146" s="22"/>
      <c r="B146" s="61"/>
      <c r="C146" s="170" t="s">
        <v>296</v>
      </c>
      <c r="D146" s="170" t="s">
        <v>166</v>
      </c>
      <c r="E146" s="171" t="s">
        <v>389</v>
      </c>
      <c r="F146" s="171" t="s">
        <v>390</v>
      </c>
      <c r="G146" s="172" t="s">
        <v>269</v>
      </c>
      <c r="H146" s="173">
        <v>132.63999999999999</v>
      </c>
      <c r="I146" s="174"/>
      <c r="J146" s="175">
        <f>ROUND(I146*H146,2)</f>
        <v>0</v>
      </c>
      <c r="K146" s="176" t="s">
        <v>270</v>
      </c>
      <c r="L146" s="61"/>
      <c r="M146" s="177"/>
      <c r="N146" s="178" t="s">
        <v>44</v>
      </c>
      <c r="O146" s="19"/>
      <c r="P146" s="179">
        <f>O146*H146</f>
        <v>0</v>
      </c>
      <c r="Q146" s="179">
        <v>3.3E-4</v>
      </c>
      <c r="R146" s="179">
        <f>Q146*H146</f>
        <v>4.3771199999999996E-2</v>
      </c>
      <c r="S146" s="179">
        <v>0</v>
      </c>
      <c r="T146" s="180">
        <f>S146*H146</f>
        <v>0</v>
      </c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40" t="s">
        <v>233</v>
      </c>
      <c r="AS146" s="19"/>
      <c r="AT146" s="140" t="s">
        <v>166</v>
      </c>
      <c r="AU146" s="140" t="s">
        <v>83</v>
      </c>
      <c r="AV146" s="19"/>
      <c r="AW146" s="19"/>
      <c r="AX146" s="19"/>
      <c r="AY146" s="140" t="s">
        <v>163</v>
      </c>
      <c r="AZ146" s="19"/>
      <c r="BA146" s="19"/>
      <c r="BB146" s="19"/>
      <c r="BC146" s="19"/>
      <c r="BD146" s="19"/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140" t="s">
        <v>81</v>
      </c>
      <c r="BK146" s="181">
        <f>ROUND(I146*H146,2)</f>
        <v>0</v>
      </c>
      <c r="BL146" s="140" t="s">
        <v>233</v>
      </c>
      <c r="BM146" s="140" t="s">
        <v>509</v>
      </c>
      <c r="BN146" s="19"/>
      <c r="BO146" s="19"/>
      <c r="BP146" s="19"/>
      <c r="BQ146" s="19"/>
      <c r="BR146" s="21"/>
    </row>
    <row r="147" spans="1:70" ht="27" customHeight="1" x14ac:dyDescent="0.35">
      <c r="A147" s="22"/>
      <c r="B147" s="26"/>
      <c r="C147" s="62"/>
      <c r="D147" s="205" t="s">
        <v>273</v>
      </c>
      <c r="E147" s="62"/>
      <c r="F147" s="206" t="s">
        <v>508</v>
      </c>
      <c r="G147" s="62"/>
      <c r="H147" s="62"/>
      <c r="I147" s="118"/>
      <c r="J147" s="62"/>
      <c r="K147" s="119"/>
      <c r="L147" s="61"/>
      <c r="M147" s="75"/>
      <c r="N147" s="19"/>
      <c r="O147" s="19"/>
      <c r="P147" s="19"/>
      <c r="Q147" s="19"/>
      <c r="R147" s="19"/>
      <c r="S147" s="19"/>
      <c r="T147" s="65"/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40" t="s">
        <v>273</v>
      </c>
      <c r="AU147" s="140" t="s">
        <v>83</v>
      </c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21"/>
    </row>
    <row r="148" spans="1:70" ht="7.9" customHeight="1" x14ac:dyDescent="0.3">
      <c r="A148" s="101"/>
      <c r="B148" s="51"/>
      <c r="C148" s="189"/>
      <c r="D148" s="189"/>
      <c r="E148" s="189"/>
      <c r="F148" s="189"/>
      <c r="G148" s="189"/>
      <c r="H148" s="189"/>
      <c r="I148" s="190"/>
      <c r="J148" s="189"/>
      <c r="K148" s="191"/>
      <c r="L148" s="102"/>
      <c r="M148" s="192"/>
      <c r="N148" s="192"/>
      <c r="O148" s="192"/>
      <c r="P148" s="192"/>
      <c r="Q148" s="192"/>
      <c r="R148" s="192"/>
      <c r="S148" s="192"/>
      <c r="T148" s="192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4"/>
    </row>
  </sheetData>
  <mergeCells count="13">
    <mergeCell ref="E82:H82"/>
    <mergeCell ref="G1:H1"/>
    <mergeCell ref="L2:V2"/>
    <mergeCell ref="E49:H49"/>
    <mergeCell ref="E51:H51"/>
    <mergeCell ref="J55:J56"/>
    <mergeCell ref="E78:H78"/>
    <mergeCell ref="E80:H80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sqref="A1:XFD1048576"/>
    </sheetView>
  </sheetViews>
  <sheetFormatPr defaultColWidth="9.33203125" defaultRowHeight="13.5" customHeight="1" x14ac:dyDescent="0.3"/>
  <cols>
    <col min="1" max="16384" width="9.33203125" style="229"/>
  </cols>
  <sheetData/>
  <pageMargins left="0.58333299999999999" right="0.58333299999999999" top="0.58333299999999999" bottom="0.58333299999999999" header="0" footer="0"/>
  <pageSetup orientation="landscape" r:id="rId1"/>
  <headerFooter>
    <oddFooter>&amp;C&amp;"Trebuchet MS,Regular"&amp;8&amp;K000000Strana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9"/>
  <sheetViews>
    <sheetView showGridLines="0" tabSelected="1" topLeftCell="A129" workbookViewId="0">
      <selection activeCell="F132" sqref="F132"/>
    </sheetView>
  </sheetViews>
  <sheetFormatPr defaultColWidth="9.33203125" defaultRowHeight="13.5" customHeight="1" x14ac:dyDescent="0.3"/>
  <cols>
    <col min="1" max="1" width="8.33203125" style="230" customWidth="1"/>
    <col min="2" max="2" width="2" style="230" customWidth="1"/>
    <col min="3" max="4" width="4.33203125" style="230" customWidth="1"/>
    <col min="5" max="5" width="17.33203125" style="230" customWidth="1"/>
    <col min="6" max="6" width="75" style="230" customWidth="1"/>
    <col min="7" max="7" width="8.6640625" style="230" customWidth="1"/>
    <col min="8" max="8" width="11.33203125" style="230" customWidth="1"/>
    <col min="9" max="9" width="12.6640625" style="230" customWidth="1"/>
    <col min="10" max="10" width="23.5" style="230" customWidth="1"/>
    <col min="11" max="11" width="15.5" style="230" customWidth="1"/>
    <col min="12" max="18" width="9.33203125" style="230" customWidth="1"/>
    <col min="19" max="19" width="8.33203125" style="230" customWidth="1"/>
    <col min="20" max="20" width="29.6640625" style="230" customWidth="1"/>
    <col min="21" max="21" width="16.33203125" style="230" customWidth="1"/>
    <col min="22" max="22" width="12.33203125" style="230" customWidth="1"/>
    <col min="23" max="23" width="16.33203125" style="230" customWidth="1"/>
    <col min="24" max="24" width="12.33203125" style="230" customWidth="1"/>
    <col min="25" max="25" width="15" style="230" customWidth="1"/>
    <col min="26" max="26" width="11" style="230" customWidth="1"/>
    <col min="27" max="27" width="15" style="230" customWidth="1"/>
    <col min="28" max="28" width="16.33203125" style="230" customWidth="1"/>
    <col min="29" max="29" width="11" style="230" customWidth="1"/>
    <col min="30" max="30" width="15" style="230" customWidth="1"/>
    <col min="31" max="31" width="16.33203125" style="230" customWidth="1"/>
    <col min="32" max="43" width="9.33203125" style="230" customWidth="1"/>
    <col min="44" max="62" width="9.33203125" style="230" hidden="1" customWidth="1"/>
    <col min="63" max="63" width="8.5" style="230" hidden="1" customWidth="1"/>
    <col min="64" max="64" width="3" style="230" hidden="1" customWidth="1"/>
    <col min="65" max="65" width="11.6640625" style="230" hidden="1" customWidth="1"/>
    <col min="66" max="71" width="9.33203125" style="230" customWidth="1"/>
    <col min="72" max="16384" width="9.33203125" style="230"/>
  </cols>
  <sheetData>
    <row r="1" spans="1:70" ht="21.75" customHeight="1" x14ac:dyDescent="0.3">
      <c r="A1" s="106"/>
      <c r="B1" s="7"/>
      <c r="C1" s="7"/>
      <c r="D1" s="8" t="s">
        <v>7</v>
      </c>
      <c r="E1" s="7"/>
      <c r="F1" s="107" t="s">
        <v>126</v>
      </c>
      <c r="G1" s="430" t="s">
        <v>127</v>
      </c>
      <c r="H1" s="431"/>
      <c r="I1" s="7"/>
      <c r="J1" s="107" t="s">
        <v>128</v>
      </c>
      <c r="K1" s="8" t="s">
        <v>129</v>
      </c>
      <c r="L1" s="107" t="s">
        <v>130</v>
      </c>
      <c r="M1" s="108"/>
      <c r="N1" s="108"/>
      <c r="O1" s="108"/>
      <c r="P1" s="108"/>
      <c r="Q1" s="108"/>
      <c r="R1" s="108"/>
      <c r="S1" s="108"/>
      <c r="T1" s="108"/>
      <c r="U1" s="11"/>
      <c r="V1" s="11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09"/>
    </row>
    <row r="2" spans="1:70" ht="36.950000000000003" customHeight="1" x14ac:dyDescent="0.3">
      <c r="A2" s="17"/>
      <c r="B2" s="18"/>
      <c r="C2" s="18"/>
      <c r="D2" s="18"/>
      <c r="E2" s="18"/>
      <c r="F2" s="18"/>
      <c r="G2" s="18"/>
      <c r="H2" s="18"/>
      <c r="I2" s="110"/>
      <c r="J2" s="18"/>
      <c r="K2" s="18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20" t="s">
        <v>103</v>
      </c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21"/>
    </row>
    <row r="3" spans="1:70" ht="7.9" customHeight="1" x14ac:dyDescent="0.3">
      <c r="A3" s="22"/>
      <c r="B3" s="23"/>
      <c r="C3" s="24"/>
      <c r="D3" s="24"/>
      <c r="E3" s="24"/>
      <c r="F3" s="24"/>
      <c r="G3" s="24"/>
      <c r="H3" s="24"/>
      <c r="I3" s="111"/>
      <c r="J3" s="24"/>
      <c r="K3" s="25"/>
      <c r="L3" s="26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 t="s">
        <v>83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21"/>
    </row>
    <row r="4" spans="1:70" ht="36.950000000000003" customHeight="1" x14ac:dyDescent="0.3">
      <c r="A4" s="22"/>
      <c r="B4" s="26"/>
      <c r="C4" s="19"/>
      <c r="D4" s="27" t="s">
        <v>131</v>
      </c>
      <c r="E4" s="19"/>
      <c r="F4" s="19"/>
      <c r="G4" s="19"/>
      <c r="H4" s="19"/>
      <c r="I4" s="112"/>
      <c r="J4" s="19"/>
      <c r="K4" s="28"/>
      <c r="L4" s="26"/>
      <c r="M4" s="29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20" t="s">
        <v>12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21"/>
    </row>
    <row r="5" spans="1:70" ht="7.9" customHeight="1" x14ac:dyDescent="0.3">
      <c r="A5" s="22"/>
      <c r="B5" s="26"/>
      <c r="C5" s="19"/>
      <c r="D5" s="19"/>
      <c r="E5" s="19"/>
      <c r="F5" s="19"/>
      <c r="G5" s="19"/>
      <c r="H5" s="19"/>
      <c r="I5" s="112"/>
      <c r="J5" s="19"/>
      <c r="K5" s="28"/>
      <c r="L5" s="26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21"/>
    </row>
    <row r="6" spans="1:70" ht="15" customHeight="1" x14ac:dyDescent="0.3">
      <c r="A6" s="22"/>
      <c r="B6" s="26"/>
      <c r="C6" s="19"/>
      <c r="D6" s="34" t="s">
        <v>24</v>
      </c>
      <c r="E6" s="19"/>
      <c r="F6" s="19"/>
      <c r="G6" s="19"/>
      <c r="H6" s="19"/>
      <c r="I6" s="112"/>
      <c r="J6" s="19"/>
      <c r="K6" s="28"/>
      <c r="L6" s="2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21"/>
    </row>
    <row r="7" spans="1:70" ht="16.5" customHeight="1" x14ac:dyDescent="0.3">
      <c r="A7" s="22"/>
      <c r="B7" s="26"/>
      <c r="C7" s="19"/>
      <c r="D7" s="19"/>
      <c r="E7" s="428" t="str">
        <f>'Rekapitulace stavby'!K6</f>
        <v>Novostavba víceúčelového objektu (dostavba objektu)</v>
      </c>
      <c r="F7" s="432"/>
      <c r="G7" s="432"/>
      <c r="H7" s="432"/>
      <c r="I7" s="112"/>
      <c r="J7" s="19"/>
      <c r="K7" s="28"/>
      <c r="L7" s="26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21"/>
    </row>
    <row r="8" spans="1:70" ht="15" customHeight="1" x14ac:dyDescent="0.3">
      <c r="A8" s="22"/>
      <c r="B8" s="26"/>
      <c r="C8" s="19"/>
      <c r="D8" s="34" t="s">
        <v>132</v>
      </c>
      <c r="E8" s="19"/>
      <c r="F8" s="19"/>
      <c r="G8" s="19"/>
      <c r="H8" s="19"/>
      <c r="I8" s="112"/>
      <c r="J8" s="19"/>
      <c r="K8" s="28"/>
      <c r="L8" s="2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21"/>
    </row>
    <row r="9" spans="1:70" ht="16.5" customHeight="1" x14ac:dyDescent="0.3">
      <c r="A9" s="22"/>
      <c r="B9" s="26"/>
      <c r="C9" s="19"/>
      <c r="D9" s="19"/>
      <c r="E9" s="428" t="s">
        <v>262</v>
      </c>
      <c r="F9" s="377"/>
      <c r="G9" s="377"/>
      <c r="H9" s="377"/>
      <c r="I9" s="112"/>
      <c r="J9" s="19"/>
      <c r="K9" s="28"/>
      <c r="L9" s="2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21"/>
    </row>
    <row r="10" spans="1:70" ht="15" customHeight="1" x14ac:dyDescent="0.35">
      <c r="A10" s="22"/>
      <c r="B10" s="26"/>
      <c r="C10" s="19"/>
      <c r="D10" s="54" t="s">
        <v>263</v>
      </c>
      <c r="E10" s="19"/>
      <c r="F10" s="19"/>
      <c r="G10" s="19"/>
      <c r="H10" s="19"/>
      <c r="I10" s="112"/>
      <c r="J10" s="19"/>
      <c r="K10" s="28"/>
      <c r="L10" s="2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21"/>
    </row>
    <row r="11" spans="1:70" ht="36.950000000000003" customHeight="1" x14ac:dyDescent="0.3">
      <c r="A11" s="22"/>
      <c r="B11" s="26"/>
      <c r="C11" s="19"/>
      <c r="D11" s="19"/>
      <c r="E11" s="391" t="s">
        <v>528</v>
      </c>
      <c r="F11" s="377"/>
      <c r="G11" s="377"/>
      <c r="H11" s="377"/>
      <c r="I11" s="112"/>
      <c r="J11" s="19"/>
      <c r="K11" s="28"/>
      <c r="L11" s="2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21"/>
    </row>
    <row r="12" spans="1:70" ht="13.5" customHeight="1" x14ac:dyDescent="0.3">
      <c r="A12" s="22"/>
      <c r="B12" s="26"/>
      <c r="C12" s="19"/>
      <c r="D12" s="19"/>
      <c r="E12" s="19"/>
      <c r="F12" s="19"/>
      <c r="G12" s="19"/>
      <c r="H12" s="19"/>
      <c r="I12" s="112"/>
      <c r="J12" s="19"/>
      <c r="K12" s="28"/>
      <c r="L12" s="2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1"/>
    </row>
    <row r="13" spans="1:70" ht="14.45" customHeight="1" x14ac:dyDescent="0.35">
      <c r="A13" s="22"/>
      <c r="B13" s="26"/>
      <c r="C13" s="19"/>
      <c r="D13" s="54" t="s">
        <v>25</v>
      </c>
      <c r="E13" s="19"/>
      <c r="F13" s="113"/>
      <c r="G13" s="19"/>
      <c r="H13" s="19"/>
      <c r="I13" s="114" t="s">
        <v>26</v>
      </c>
      <c r="J13" s="113"/>
      <c r="K13" s="28"/>
      <c r="L13" s="2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21"/>
    </row>
    <row r="14" spans="1:70" ht="14.45" customHeight="1" x14ac:dyDescent="0.35">
      <c r="A14" s="22"/>
      <c r="B14" s="26"/>
      <c r="C14" s="19"/>
      <c r="D14" s="54" t="s">
        <v>27</v>
      </c>
      <c r="E14" s="19"/>
      <c r="F14" s="115" t="s">
        <v>28</v>
      </c>
      <c r="G14" s="19"/>
      <c r="H14" s="19"/>
      <c r="I14" s="114" t="s">
        <v>29</v>
      </c>
      <c r="J14" s="58">
        <f>'Rekapitulace stavby'!AN8</f>
        <v>44136</v>
      </c>
      <c r="K14" s="28"/>
      <c r="L14" s="2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21"/>
    </row>
    <row r="15" spans="1:70" ht="10.9" customHeight="1" x14ac:dyDescent="0.3">
      <c r="A15" s="22"/>
      <c r="B15" s="26"/>
      <c r="C15" s="19"/>
      <c r="D15" s="19"/>
      <c r="E15" s="19"/>
      <c r="F15" s="19"/>
      <c r="G15" s="19"/>
      <c r="H15" s="19"/>
      <c r="I15" s="112"/>
      <c r="J15" s="19"/>
      <c r="K15" s="28"/>
      <c r="L15" s="2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21"/>
    </row>
    <row r="16" spans="1:70" ht="14.45" customHeight="1" x14ac:dyDescent="0.35">
      <c r="A16" s="22"/>
      <c r="B16" s="26"/>
      <c r="C16" s="19"/>
      <c r="D16" s="54" t="s">
        <v>30</v>
      </c>
      <c r="E16" s="19"/>
      <c r="F16" s="19"/>
      <c r="G16" s="19"/>
      <c r="H16" s="19"/>
      <c r="I16" s="114" t="s">
        <v>31</v>
      </c>
      <c r="J16" s="115" t="s">
        <v>32</v>
      </c>
      <c r="K16" s="28"/>
      <c r="L16" s="2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21"/>
    </row>
    <row r="17" spans="1:70" ht="18" customHeight="1" x14ac:dyDescent="0.35">
      <c r="A17" s="22"/>
      <c r="B17" s="26"/>
      <c r="C17" s="19"/>
      <c r="D17" s="19"/>
      <c r="E17" s="115" t="s">
        <v>33</v>
      </c>
      <c r="F17" s="19"/>
      <c r="G17" s="19"/>
      <c r="H17" s="19"/>
      <c r="I17" s="114" t="s">
        <v>34</v>
      </c>
      <c r="J17" s="113"/>
      <c r="K17" s="28"/>
      <c r="L17" s="2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21"/>
    </row>
    <row r="18" spans="1:70" ht="7.9" customHeight="1" x14ac:dyDescent="0.3">
      <c r="A18" s="22"/>
      <c r="B18" s="26"/>
      <c r="C18" s="19"/>
      <c r="D18" s="19"/>
      <c r="E18" s="19"/>
      <c r="F18" s="19"/>
      <c r="G18" s="19"/>
      <c r="H18" s="19"/>
      <c r="I18" s="112"/>
      <c r="J18" s="19"/>
      <c r="K18" s="28"/>
      <c r="L18" s="2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21"/>
    </row>
    <row r="19" spans="1:70" ht="14.45" customHeight="1" x14ac:dyDescent="0.35">
      <c r="A19" s="22"/>
      <c r="B19" s="26"/>
      <c r="C19" s="19"/>
      <c r="D19" s="54" t="s">
        <v>35</v>
      </c>
      <c r="E19" s="19"/>
      <c r="F19" s="19"/>
      <c r="G19" s="19"/>
      <c r="H19" s="19"/>
      <c r="I19" s="114" t="s">
        <v>31</v>
      </c>
      <c r="J19" s="115" t="str">
        <f>IF('Rekapitulace stavby'!AN13="Vyplň údaj","",IF('Rekapitulace stavby'!AN13="","",'Rekapitulace stavby'!AN13))</f>
        <v/>
      </c>
      <c r="K19" s="28"/>
      <c r="L19" s="2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21"/>
    </row>
    <row r="20" spans="1:70" ht="18" customHeight="1" x14ac:dyDescent="0.35">
      <c r="A20" s="22"/>
      <c r="B20" s="26"/>
      <c r="C20" s="19"/>
      <c r="D20" s="19"/>
      <c r="E20" s="115" t="str">
        <f>IF('Rekapitulace stavby'!E14="Vyplň údaj","",IF('Rekapitulace stavby'!E14="","",'Rekapitulace stavby'!E14))</f>
        <v/>
      </c>
      <c r="F20" s="19"/>
      <c r="G20" s="19"/>
      <c r="H20" s="19"/>
      <c r="I20" s="114" t="s">
        <v>34</v>
      </c>
      <c r="J20" s="115" t="str">
        <f>IF('Rekapitulace stavby'!AN14="Vyplň údaj","",IF('Rekapitulace stavby'!AN14="","",'Rekapitulace stavby'!AN14))</f>
        <v/>
      </c>
      <c r="K20" s="28"/>
      <c r="L20" s="2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21"/>
    </row>
    <row r="21" spans="1:70" ht="7.9" customHeight="1" x14ac:dyDescent="0.3">
      <c r="A21" s="22"/>
      <c r="B21" s="26"/>
      <c r="C21" s="19"/>
      <c r="D21" s="19"/>
      <c r="E21" s="19"/>
      <c r="F21" s="19"/>
      <c r="G21" s="19"/>
      <c r="H21" s="19"/>
      <c r="I21" s="112"/>
      <c r="J21" s="19"/>
      <c r="K21" s="28"/>
      <c r="L21" s="2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21"/>
    </row>
    <row r="22" spans="1:70" ht="14.45" customHeight="1" x14ac:dyDescent="0.35">
      <c r="A22" s="22"/>
      <c r="B22" s="26"/>
      <c r="C22" s="19"/>
      <c r="D22" s="54" t="s">
        <v>36</v>
      </c>
      <c r="E22" s="19"/>
      <c r="F22" s="19"/>
      <c r="G22" s="19"/>
      <c r="H22" s="19"/>
      <c r="I22" s="114" t="s">
        <v>31</v>
      </c>
      <c r="J22" s="115" t="s">
        <v>32</v>
      </c>
      <c r="K22" s="28"/>
      <c r="L22" s="2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1"/>
    </row>
    <row r="23" spans="1:70" ht="18" customHeight="1" x14ac:dyDescent="0.35">
      <c r="A23" s="22"/>
      <c r="B23" s="26"/>
      <c r="C23" s="19"/>
      <c r="D23" s="19"/>
      <c r="E23" s="115" t="s">
        <v>33</v>
      </c>
      <c r="F23" s="19"/>
      <c r="G23" s="19"/>
      <c r="H23" s="19"/>
      <c r="I23" s="114" t="s">
        <v>34</v>
      </c>
      <c r="J23" s="113"/>
      <c r="K23" s="28"/>
      <c r="L23" s="2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21"/>
    </row>
    <row r="24" spans="1:70" ht="7.9" customHeight="1" x14ac:dyDescent="0.3">
      <c r="A24" s="22"/>
      <c r="B24" s="26"/>
      <c r="C24" s="19"/>
      <c r="D24" s="19"/>
      <c r="E24" s="19"/>
      <c r="F24" s="19"/>
      <c r="G24" s="19"/>
      <c r="H24" s="19"/>
      <c r="I24" s="112"/>
      <c r="J24" s="19"/>
      <c r="K24" s="28"/>
      <c r="L24" s="2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21"/>
    </row>
    <row r="25" spans="1:70" ht="14.45" customHeight="1" x14ac:dyDescent="0.35">
      <c r="A25" s="22"/>
      <c r="B25" s="26"/>
      <c r="C25" s="19"/>
      <c r="D25" s="54" t="s">
        <v>38</v>
      </c>
      <c r="E25" s="19"/>
      <c r="F25" s="19"/>
      <c r="G25" s="19"/>
      <c r="H25" s="19"/>
      <c r="I25" s="112"/>
      <c r="J25" s="19"/>
      <c r="K25" s="28"/>
      <c r="L25" s="2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21"/>
    </row>
    <row r="26" spans="1:70" ht="16.5" customHeight="1" x14ac:dyDescent="0.35">
      <c r="A26" s="22"/>
      <c r="B26" s="26"/>
      <c r="C26" s="19"/>
      <c r="D26" s="19"/>
      <c r="E26" s="434"/>
      <c r="F26" s="434"/>
      <c r="G26" s="434"/>
      <c r="H26" s="434"/>
      <c r="I26" s="112"/>
      <c r="J26" s="19"/>
      <c r="K26" s="28"/>
      <c r="L26" s="2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21"/>
    </row>
    <row r="27" spans="1:70" ht="7.9" customHeight="1" x14ac:dyDescent="0.3">
      <c r="A27" s="22"/>
      <c r="B27" s="26"/>
      <c r="C27" s="19"/>
      <c r="D27" s="59"/>
      <c r="E27" s="59"/>
      <c r="F27" s="59"/>
      <c r="G27" s="59"/>
      <c r="H27" s="59"/>
      <c r="I27" s="116"/>
      <c r="J27" s="59"/>
      <c r="K27" s="117"/>
      <c r="L27" s="2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21"/>
    </row>
    <row r="28" spans="1:70" ht="7.9" customHeight="1" x14ac:dyDescent="0.3">
      <c r="A28" s="22"/>
      <c r="B28" s="26"/>
      <c r="C28" s="19"/>
      <c r="D28" s="62"/>
      <c r="E28" s="62"/>
      <c r="F28" s="62"/>
      <c r="G28" s="62"/>
      <c r="H28" s="62"/>
      <c r="I28" s="118"/>
      <c r="J28" s="62"/>
      <c r="K28" s="119"/>
      <c r="L28" s="2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21"/>
    </row>
    <row r="29" spans="1:70" ht="25.35" customHeight="1" x14ac:dyDescent="0.35">
      <c r="A29" s="22"/>
      <c r="B29" s="26"/>
      <c r="C29" s="19"/>
      <c r="D29" s="120" t="s">
        <v>39</v>
      </c>
      <c r="E29" s="59"/>
      <c r="F29" s="59"/>
      <c r="G29" s="59"/>
      <c r="H29" s="59"/>
      <c r="I29" s="116"/>
      <c r="J29" s="121">
        <f>ROUND(J94,2)</f>
        <v>0</v>
      </c>
      <c r="K29" s="117"/>
      <c r="L29" s="2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21"/>
    </row>
    <row r="30" spans="1:70" ht="7.9" customHeight="1" x14ac:dyDescent="0.3">
      <c r="A30" s="22"/>
      <c r="B30" s="26"/>
      <c r="C30" s="19"/>
      <c r="D30" s="62"/>
      <c r="E30" s="62"/>
      <c r="F30" s="62"/>
      <c r="G30" s="62"/>
      <c r="H30" s="62"/>
      <c r="I30" s="118"/>
      <c r="J30" s="62"/>
      <c r="K30" s="119"/>
      <c r="L30" s="2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21"/>
    </row>
    <row r="31" spans="1:70" ht="14.45" customHeight="1" x14ac:dyDescent="0.3">
      <c r="A31" s="22"/>
      <c r="B31" s="26"/>
      <c r="C31" s="19"/>
      <c r="D31" s="19"/>
      <c r="E31" s="19"/>
      <c r="F31" s="43" t="s">
        <v>41</v>
      </c>
      <c r="G31" s="19"/>
      <c r="H31" s="19"/>
      <c r="I31" s="122" t="s">
        <v>40</v>
      </c>
      <c r="J31" s="43" t="s">
        <v>42</v>
      </c>
      <c r="K31" s="28"/>
      <c r="L31" s="2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21"/>
    </row>
    <row r="32" spans="1:70" ht="14.45" customHeight="1" x14ac:dyDescent="0.3">
      <c r="A32" s="22"/>
      <c r="B32" s="26"/>
      <c r="C32" s="19"/>
      <c r="D32" s="44" t="s">
        <v>43</v>
      </c>
      <c r="E32" s="44" t="s">
        <v>44</v>
      </c>
      <c r="F32" s="123">
        <f>ROUND(SUM(BE94:BE148),2)</f>
        <v>0</v>
      </c>
      <c r="G32" s="19"/>
      <c r="H32" s="19"/>
      <c r="I32" s="124">
        <v>0.21</v>
      </c>
      <c r="J32" s="123">
        <f>ROUND(ROUND((SUM(BE94:BE148)),2)*I32,2)</f>
        <v>0</v>
      </c>
      <c r="K32" s="28"/>
      <c r="L32" s="2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21"/>
    </row>
    <row r="33" spans="1:70" ht="14.45" customHeight="1" x14ac:dyDescent="0.3">
      <c r="A33" s="22"/>
      <c r="B33" s="26"/>
      <c r="C33" s="19"/>
      <c r="D33" s="19"/>
      <c r="E33" s="44" t="s">
        <v>45</v>
      </c>
      <c r="F33" s="123">
        <f>ROUND(SUM(BF94:BF148),2)</f>
        <v>0</v>
      </c>
      <c r="G33" s="19"/>
      <c r="H33" s="19"/>
      <c r="I33" s="124">
        <v>0.15</v>
      </c>
      <c r="J33" s="123">
        <f>ROUND(ROUND((SUM(BF94:BF148)),2)*I33,2)</f>
        <v>0</v>
      </c>
      <c r="K33" s="28"/>
      <c r="L33" s="2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21"/>
    </row>
    <row r="34" spans="1:70" ht="14.45" hidden="1" customHeight="1" x14ac:dyDescent="0.3">
      <c r="A34" s="22"/>
      <c r="B34" s="26"/>
      <c r="C34" s="19"/>
      <c r="D34" s="19"/>
      <c r="E34" s="44" t="s">
        <v>46</v>
      </c>
      <c r="F34" s="123">
        <f>ROUND(SUM(BG94:BG148),2)</f>
        <v>0</v>
      </c>
      <c r="G34" s="19"/>
      <c r="H34" s="19"/>
      <c r="I34" s="124">
        <v>0.21</v>
      </c>
      <c r="J34" s="123">
        <v>0</v>
      </c>
      <c r="K34" s="28"/>
      <c r="L34" s="2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21"/>
    </row>
    <row r="35" spans="1:70" ht="14.45" hidden="1" customHeight="1" x14ac:dyDescent="0.3">
      <c r="A35" s="22"/>
      <c r="B35" s="26"/>
      <c r="C35" s="19"/>
      <c r="D35" s="19"/>
      <c r="E35" s="44" t="s">
        <v>47</v>
      </c>
      <c r="F35" s="123">
        <f>ROUND(SUM(BH94:BH148),2)</f>
        <v>0</v>
      </c>
      <c r="G35" s="19"/>
      <c r="H35" s="19"/>
      <c r="I35" s="124">
        <v>0.15</v>
      </c>
      <c r="J35" s="123">
        <v>0</v>
      </c>
      <c r="K35" s="28"/>
      <c r="L35" s="2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21"/>
    </row>
    <row r="36" spans="1:70" ht="14.45" hidden="1" customHeight="1" x14ac:dyDescent="0.3">
      <c r="A36" s="22"/>
      <c r="B36" s="26"/>
      <c r="C36" s="19"/>
      <c r="D36" s="19"/>
      <c r="E36" s="44" t="s">
        <v>48</v>
      </c>
      <c r="F36" s="123">
        <f>ROUND(SUM(BI94:BI148),2)</f>
        <v>0</v>
      </c>
      <c r="G36" s="19"/>
      <c r="H36" s="19"/>
      <c r="I36" s="124">
        <v>0</v>
      </c>
      <c r="J36" s="123">
        <v>0</v>
      </c>
      <c r="K36" s="28"/>
      <c r="L36" s="2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21"/>
    </row>
    <row r="37" spans="1:70" ht="7.9" customHeight="1" x14ac:dyDescent="0.3">
      <c r="A37" s="22"/>
      <c r="B37" s="26"/>
      <c r="C37" s="19"/>
      <c r="D37" s="40"/>
      <c r="E37" s="40"/>
      <c r="F37" s="40"/>
      <c r="G37" s="40"/>
      <c r="H37" s="40"/>
      <c r="I37" s="125"/>
      <c r="J37" s="40"/>
      <c r="K37" s="66"/>
      <c r="L37" s="2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21"/>
    </row>
    <row r="38" spans="1:70" ht="25.35" customHeight="1" x14ac:dyDescent="0.3">
      <c r="A38" s="22"/>
      <c r="B38" s="26"/>
      <c r="C38" s="126"/>
      <c r="D38" s="127" t="s">
        <v>49</v>
      </c>
      <c r="E38" s="69"/>
      <c r="F38" s="69"/>
      <c r="G38" s="128" t="s">
        <v>50</v>
      </c>
      <c r="H38" s="129" t="s">
        <v>51</v>
      </c>
      <c r="I38" s="69"/>
      <c r="J38" s="130">
        <f>SUM(J29:J36)</f>
        <v>0</v>
      </c>
      <c r="K38" s="131"/>
      <c r="L38" s="2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21"/>
    </row>
    <row r="39" spans="1:70" ht="14.45" customHeight="1" x14ac:dyDescent="0.3">
      <c r="A39" s="22"/>
      <c r="B39" s="51"/>
      <c r="C39" s="18"/>
      <c r="D39" s="132"/>
      <c r="E39" s="132"/>
      <c r="F39" s="132"/>
      <c r="G39" s="132"/>
      <c r="H39" s="132"/>
      <c r="I39" s="133"/>
      <c r="J39" s="132"/>
      <c r="K39" s="134"/>
      <c r="L39" s="26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21"/>
    </row>
    <row r="40" spans="1:70" ht="13.5" customHeight="1" x14ac:dyDescent="0.3">
      <c r="A40" s="17"/>
      <c r="B40" s="24"/>
      <c r="C40" s="24"/>
      <c r="D40" s="24"/>
      <c r="E40" s="24"/>
      <c r="F40" s="24"/>
      <c r="G40" s="24"/>
      <c r="H40" s="24"/>
      <c r="I40" s="111"/>
      <c r="J40" s="24"/>
      <c r="K40" s="2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21"/>
    </row>
    <row r="41" spans="1:70" ht="13.5" customHeight="1" x14ac:dyDescent="0.3">
      <c r="A41" s="17"/>
      <c r="B41" s="19"/>
      <c r="C41" s="19"/>
      <c r="D41" s="19"/>
      <c r="E41" s="19"/>
      <c r="F41" s="19"/>
      <c r="G41" s="19"/>
      <c r="H41" s="19"/>
      <c r="I41" s="11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21"/>
    </row>
    <row r="42" spans="1:70" ht="13.5" customHeight="1" x14ac:dyDescent="0.3">
      <c r="A42" s="17"/>
      <c r="B42" s="18"/>
      <c r="C42" s="18"/>
      <c r="D42" s="18"/>
      <c r="E42" s="18"/>
      <c r="F42" s="18"/>
      <c r="G42" s="18"/>
      <c r="H42" s="18"/>
      <c r="I42" s="110"/>
      <c r="J42" s="18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21"/>
    </row>
    <row r="43" spans="1:70" ht="7.9" customHeight="1" x14ac:dyDescent="0.3">
      <c r="A43" s="22"/>
      <c r="B43" s="23"/>
      <c r="C43" s="24"/>
      <c r="D43" s="24"/>
      <c r="E43" s="24"/>
      <c r="F43" s="24"/>
      <c r="G43" s="24"/>
      <c r="H43" s="24"/>
      <c r="I43" s="111"/>
      <c r="J43" s="24"/>
      <c r="K43" s="25"/>
      <c r="L43" s="26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21"/>
    </row>
    <row r="44" spans="1:70" ht="36.950000000000003" customHeight="1" x14ac:dyDescent="0.35">
      <c r="A44" s="22"/>
      <c r="B44" s="26"/>
      <c r="C44" s="53" t="s">
        <v>135</v>
      </c>
      <c r="D44" s="19"/>
      <c r="E44" s="19"/>
      <c r="F44" s="19"/>
      <c r="G44" s="19"/>
      <c r="H44" s="19"/>
      <c r="I44" s="112"/>
      <c r="J44" s="19"/>
      <c r="K44" s="28"/>
      <c r="L44" s="26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21"/>
    </row>
    <row r="45" spans="1:70" ht="7.9" customHeight="1" x14ac:dyDescent="0.3">
      <c r="A45" s="22"/>
      <c r="B45" s="26"/>
      <c r="C45" s="19"/>
      <c r="D45" s="19"/>
      <c r="E45" s="19"/>
      <c r="F45" s="19"/>
      <c r="G45" s="19"/>
      <c r="H45" s="19"/>
      <c r="I45" s="112"/>
      <c r="J45" s="19"/>
      <c r="K45" s="28"/>
      <c r="L45" s="26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21"/>
    </row>
    <row r="46" spans="1:70" ht="14.45" customHeight="1" x14ac:dyDescent="0.35">
      <c r="A46" s="22"/>
      <c r="B46" s="26"/>
      <c r="C46" s="54" t="s">
        <v>24</v>
      </c>
      <c r="D46" s="19"/>
      <c r="E46" s="19"/>
      <c r="F46" s="19"/>
      <c r="G46" s="19"/>
      <c r="H46" s="19"/>
      <c r="I46" s="112"/>
      <c r="J46" s="19"/>
      <c r="K46" s="28"/>
      <c r="L46" s="26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21"/>
    </row>
    <row r="47" spans="1:70" ht="16.5" customHeight="1" x14ac:dyDescent="0.35">
      <c r="A47" s="22"/>
      <c r="B47" s="26"/>
      <c r="C47" s="19"/>
      <c r="D47" s="19"/>
      <c r="E47" s="428" t="str">
        <f>E7</f>
        <v>Novostavba víceúčelového objektu (dostavba objektu)</v>
      </c>
      <c r="F47" s="429"/>
      <c r="G47" s="429"/>
      <c r="H47" s="429"/>
      <c r="I47" s="112"/>
      <c r="J47" s="19"/>
      <c r="K47" s="28"/>
      <c r="L47" s="26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1"/>
    </row>
    <row r="48" spans="1:70" ht="15" customHeight="1" x14ac:dyDescent="0.3">
      <c r="A48" s="22"/>
      <c r="B48" s="26"/>
      <c r="C48" s="34" t="s">
        <v>132</v>
      </c>
      <c r="D48" s="19"/>
      <c r="E48" s="19"/>
      <c r="F48" s="19"/>
      <c r="G48" s="19"/>
      <c r="H48" s="19"/>
      <c r="I48" s="112"/>
      <c r="J48" s="19"/>
      <c r="K48" s="28"/>
      <c r="L48" s="26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21"/>
    </row>
    <row r="49" spans="1:70" ht="16.5" customHeight="1" x14ac:dyDescent="0.3">
      <c r="A49" s="22"/>
      <c r="B49" s="26"/>
      <c r="C49" s="19"/>
      <c r="D49" s="19"/>
      <c r="E49" s="428" t="s">
        <v>262</v>
      </c>
      <c r="F49" s="377"/>
      <c r="G49" s="377"/>
      <c r="H49" s="377"/>
      <c r="I49" s="112"/>
      <c r="J49" s="19"/>
      <c r="K49" s="28"/>
      <c r="L49" s="26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21"/>
    </row>
    <row r="50" spans="1:70" ht="14.45" customHeight="1" x14ac:dyDescent="0.35">
      <c r="A50" s="22"/>
      <c r="B50" s="26"/>
      <c r="C50" s="54" t="s">
        <v>263</v>
      </c>
      <c r="D50" s="19"/>
      <c r="E50" s="19"/>
      <c r="F50" s="19"/>
      <c r="G50" s="19"/>
      <c r="H50" s="19"/>
      <c r="I50" s="112"/>
      <c r="J50" s="19"/>
      <c r="K50" s="28"/>
      <c r="L50" s="2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21"/>
    </row>
    <row r="51" spans="1:70" ht="17.25" customHeight="1" x14ac:dyDescent="0.3">
      <c r="A51" s="22"/>
      <c r="B51" s="26"/>
      <c r="C51" s="19"/>
      <c r="D51" s="19"/>
      <c r="E51" s="391" t="str">
        <f>E11</f>
        <v>06 - Fasáda</v>
      </c>
      <c r="F51" s="377"/>
      <c r="G51" s="377"/>
      <c r="H51" s="377"/>
      <c r="I51" s="112"/>
      <c r="J51" s="19"/>
      <c r="K51" s="28"/>
      <c r="L51" s="2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21"/>
    </row>
    <row r="52" spans="1:70" ht="7.9" customHeight="1" x14ac:dyDescent="0.3">
      <c r="A52" s="22"/>
      <c r="B52" s="26"/>
      <c r="C52" s="19"/>
      <c r="D52" s="19"/>
      <c r="E52" s="19"/>
      <c r="F52" s="19"/>
      <c r="G52" s="19"/>
      <c r="H52" s="19"/>
      <c r="I52" s="112"/>
      <c r="J52" s="19"/>
      <c r="K52" s="28"/>
      <c r="L52" s="2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21"/>
    </row>
    <row r="53" spans="1:70" ht="18" customHeight="1" x14ac:dyDescent="0.35">
      <c r="A53" s="22"/>
      <c r="B53" s="26"/>
      <c r="C53" s="54" t="s">
        <v>27</v>
      </c>
      <c r="D53" s="19"/>
      <c r="E53" s="19"/>
      <c r="F53" s="115" t="str">
        <f>F14</f>
        <v>ulice L. Zápotockého a Klikorkova</v>
      </c>
      <c r="G53" s="19"/>
      <c r="H53" s="19"/>
      <c r="I53" s="114" t="s">
        <v>29</v>
      </c>
      <c r="J53" s="58">
        <f>IF(J14="","",J14)</f>
        <v>44136</v>
      </c>
      <c r="K53" s="28"/>
      <c r="L53" s="2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21"/>
    </row>
    <row r="54" spans="1:70" ht="7.9" customHeight="1" x14ac:dyDescent="0.3">
      <c r="A54" s="22"/>
      <c r="B54" s="26"/>
      <c r="C54" s="19"/>
      <c r="D54" s="19"/>
      <c r="E54" s="19"/>
      <c r="F54" s="19"/>
      <c r="G54" s="19"/>
      <c r="H54" s="19"/>
      <c r="I54" s="112"/>
      <c r="J54" s="19"/>
      <c r="K54" s="28"/>
      <c r="L54" s="26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1"/>
    </row>
    <row r="55" spans="1:70" ht="15" customHeight="1" x14ac:dyDescent="0.35">
      <c r="A55" s="22"/>
      <c r="B55" s="26"/>
      <c r="C55" s="54" t="s">
        <v>30</v>
      </c>
      <c r="D55" s="19"/>
      <c r="E55" s="19"/>
      <c r="F55" s="115" t="str">
        <f>E17</f>
        <v>Qarta architektura, s.r.o., Jindřišská 17, Praha 1</v>
      </c>
      <c r="G55" s="19"/>
      <c r="H55" s="19"/>
      <c r="I55" s="114" t="s">
        <v>36</v>
      </c>
      <c r="J55" s="405" t="str">
        <f>E23</f>
        <v>Qarta architektura, s.r.o., Jindřišská 17, Praha 1</v>
      </c>
      <c r="K55" s="28"/>
      <c r="L55" s="26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21"/>
    </row>
    <row r="56" spans="1:70" ht="14.45" customHeight="1" x14ac:dyDescent="0.35">
      <c r="A56" s="22"/>
      <c r="B56" s="26"/>
      <c r="C56" s="54" t="s">
        <v>35</v>
      </c>
      <c r="D56" s="19"/>
      <c r="E56" s="19"/>
      <c r="F56" s="115" t="str">
        <f>IF(E20="","",E20)</f>
        <v/>
      </c>
      <c r="G56" s="19"/>
      <c r="H56" s="19"/>
      <c r="I56" s="112"/>
      <c r="J56" s="427"/>
      <c r="K56" s="28"/>
      <c r="L56" s="2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21"/>
    </row>
    <row r="57" spans="1:70" ht="10.35" customHeight="1" x14ac:dyDescent="0.3">
      <c r="A57" s="22"/>
      <c r="B57" s="26"/>
      <c r="C57" s="19"/>
      <c r="D57" s="19"/>
      <c r="E57" s="19"/>
      <c r="F57" s="19"/>
      <c r="G57" s="19"/>
      <c r="H57" s="19"/>
      <c r="I57" s="112"/>
      <c r="J57" s="19"/>
      <c r="K57" s="28"/>
      <c r="L57" s="26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21"/>
    </row>
    <row r="58" spans="1:70" ht="29.25" customHeight="1" x14ac:dyDescent="0.3">
      <c r="A58" s="22"/>
      <c r="B58" s="26"/>
      <c r="C58" s="135" t="s">
        <v>136</v>
      </c>
      <c r="D58" s="136"/>
      <c r="E58" s="136"/>
      <c r="F58" s="136"/>
      <c r="G58" s="136"/>
      <c r="H58" s="136"/>
      <c r="I58" s="136"/>
      <c r="J58" s="137" t="s">
        <v>137</v>
      </c>
      <c r="K58" s="138"/>
      <c r="L58" s="26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21"/>
    </row>
    <row r="59" spans="1:70" ht="10.35" customHeight="1" x14ac:dyDescent="0.3">
      <c r="A59" s="22"/>
      <c r="B59" s="26"/>
      <c r="C59" s="19"/>
      <c r="D59" s="19"/>
      <c r="E59" s="19"/>
      <c r="F59" s="19"/>
      <c r="G59" s="19"/>
      <c r="H59" s="19"/>
      <c r="I59" s="112"/>
      <c r="J59" s="19"/>
      <c r="K59" s="28"/>
      <c r="L59" s="26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21"/>
    </row>
    <row r="60" spans="1:70" ht="29.25" customHeight="1" x14ac:dyDescent="0.35">
      <c r="A60" s="22"/>
      <c r="B60" s="26"/>
      <c r="C60" s="139" t="s">
        <v>138</v>
      </c>
      <c r="D60" s="19"/>
      <c r="E60" s="19"/>
      <c r="F60" s="19"/>
      <c r="G60" s="19"/>
      <c r="H60" s="19"/>
      <c r="I60" s="112"/>
      <c r="J60" s="78">
        <f>J94</f>
        <v>0</v>
      </c>
      <c r="K60" s="28"/>
      <c r="L60" s="26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40" t="s">
        <v>139</v>
      </c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21"/>
    </row>
    <row r="61" spans="1:70" ht="24.95" customHeight="1" x14ac:dyDescent="0.35">
      <c r="A61" s="22"/>
      <c r="B61" s="26"/>
      <c r="C61" s="19"/>
      <c r="D61" s="141" t="s">
        <v>264</v>
      </c>
      <c r="E61" s="59"/>
      <c r="F61" s="59"/>
      <c r="G61" s="59"/>
      <c r="H61" s="59"/>
      <c r="I61" s="116"/>
      <c r="J61" s="142">
        <f>J95</f>
        <v>0</v>
      </c>
      <c r="K61" s="28"/>
      <c r="L61" s="26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1"/>
    </row>
    <row r="62" spans="1:70" ht="19.899999999999999" customHeight="1" x14ac:dyDescent="0.3">
      <c r="A62" s="22"/>
      <c r="B62" s="26"/>
      <c r="C62" s="19"/>
      <c r="D62" s="143" t="s">
        <v>392</v>
      </c>
      <c r="E62" s="144"/>
      <c r="F62" s="144"/>
      <c r="G62" s="144"/>
      <c r="H62" s="144"/>
      <c r="I62" s="145"/>
      <c r="J62" s="146">
        <f>J96</f>
        <v>0</v>
      </c>
      <c r="K62" s="28"/>
      <c r="L62" s="26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21"/>
    </row>
    <row r="63" spans="1:70" ht="19.899999999999999" customHeight="1" x14ac:dyDescent="0.3">
      <c r="A63" s="22"/>
      <c r="B63" s="26"/>
      <c r="C63" s="19"/>
      <c r="D63" s="143" t="s">
        <v>393</v>
      </c>
      <c r="E63" s="144"/>
      <c r="F63" s="144"/>
      <c r="G63" s="144"/>
      <c r="H63" s="144"/>
      <c r="I63" s="145"/>
      <c r="J63" s="146">
        <f>J98</f>
        <v>0</v>
      </c>
      <c r="K63" s="28"/>
      <c r="L63" s="26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21"/>
    </row>
    <row r="64" spans="1:70" ht="24.95" customHeight="1" x14ac:dyDescent="0.35">
      <c r="A64" s="22"/>
      <c r="B64" s="26"/>
      <c r="C64" s="19"/>
      <c r="D64" s="219" t="s">
        <v>529</v>
      </c>
      <c r="E64" s="144"/>
      <c r="F64" s="144"/>
      <c r="G64" s="144"/>
      <c r="H64" s="144"/>
      <c r="I64" s="145"/>
      <c r="J64" s="146">
        <f>J100</f>
        <v>0</v>
      </c>
      <c r="K64" s="28"/>
      <c r="L64" s="26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21"/>
    </row>
    <row r="65" spans="1:70" ht="19.899999999999999" customHeight="1" x14ac:dyDescent="0.3">
      <c r="A65" s="22"/>
      <c r="B65" s="26"/>
      <c r="C65" s="19"/>
      <c r="D65" s="143" t="s">
        <v>530</v>
      </c>
      <c r="E65" s="144"/>
      <c r="F65" s="144"/>
      <c r="G65" s="144"/>
      <c r="H65" s="144"/>
      <c r="I65" s="145"/>
      <c r="J65" s="146">
        <f>J101</f>
        <v>0</v>
      </c>
      <c r="K65" s="28"/>
      <c r="L65" s="26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21"/>
    </row>
    <row r="66" spans="1:70" ht="19.899999999999999" customHeight="1" x14ac:dyDescent="0.3">
      <c r="A66" s="22"/>
      <c r="B66" s="26"/>
      <c r="C66" s="19"/>
      <c r="D66" s="143" t="s">
        <v>531</v>
      </c>
      <c r="E66" s="144"/>
      <c r="F66" s="144"/>
      <c r="G66" s="144"/>
      <c r="H66" s="144"/>
      <c r="I66" s="145"/>
      <c r="J66" s="146">
        <f>J111</f>
        <v>0</v>
      </c>
      <c r="K66" s="28"/>
      <c r="L66" s="26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21"/>
    </row>
    <row r="67" spans="1:70" ht="19.899999999999999" customHeight="1" x14ac:dyDescent="0.3">
      <c r="A67" s="22"/>
      <c r="B67" s="26"/>
      <c r="C67" s="19"/>
      <c r="D67" s="143" t="s">
        <v>532</v>
      </c>
      <c r="E67" s="144"/>
      <c r="F67" s="144"/>
      <c r="G67" s="144"/>
      <c r="H67" s="144"/>
      <c r="I67" s="145"/>
      <c r="J67" s="146">
        <f>J114</f>
        <v>0</v>
      </c>
      <c r="K67" s="28"/>
      <c r="L67" s="26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21"/>
    </row>
    <row r="68" spans="1:70" ht="19.899999999999999" customHeight="1" x14ac:dyDescent="0.3">
      <c r="A68" s="22"/>
      <c r="B68" s="26"/>
      <c r="C68" s="19"/>
      <c r="D68" s="143" t="s">
        <v>533</v>
      </c>
      <c r="E68" s="144"/>
      <c r="F68" s="144"/>
      <c r="G68" s="144"/>
      <c r="H68" s="144"/>
      <c r="I68" s="145"/>
      <c r="J68" s="146">
        <f>J119</f>
        <v>0</v>
      </c>
      <c r="K68" s="28"/>
      <c r="L68" s="26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21"/>
    </row>
    <row r="69" spans="1:70" ht="19.899999999999999" customHeight="1" x14ac:dyDescent="0.3">
      <c r="A69" s="22"/>
      <c r="B69" s="26"/>
      <c r="C69" s="19"/>
      <c r="D69" s="143" t="s">
        <v>534</v>
      </c>
      <c r="E69" s="144"/>
      <c r="F69" s="144"/>
      <c r="G69" s="144"/>
      <c r="H69" s="144"/>
      <c r="I69" s="145"/>
      <c r="J69" s="146">
        <f>J124</f>
        <v>0</v>
      </c>
      <c r="K69" s="28"/>
      <c r="L69" s="26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21"/>
    </row>
    <row r="70" spans="1:70" ht="19.899999999999999" customHeight="1" x14ac:dyDescent="0.3">
      <c r="A70" s="22"/>
      <c r="B70" s="26"/>
      <c r="C70" s="19"/>
      <c r="D70" s="143" t="s">
        <v>535</v>
      </c>
      <c r="E70" s="144"/>
      <c r="F70" s="144"/>
      <c r="G70" s="144"/>
      <c r="H70" s="144"/>
      <c r="I70" s="145"/>
      <c r="J70" s="146">
        <f>J130</f>
        <v>0</v>
      </c>
      <c r="K70" s="28"/>
      <c r="L70" s="26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21"/>
    </row>
    <row r="71" spans="1:70" ht="19.899999999999999" customHeight="1" x14ac:dyDescent="0.3">
      <c r="A71" s="22"/>
      <c r="B71" s="26"/>
      <c r="C71" s="19"/>
      <c r="D71" s="143" t="s">
        <v>536</v>
      </c>
      <c r="E71" s="144"/>
      <c r="F71" s="144"/>
      <c r="G71" s="144"/>
      <c r="H71" s="144"/>
      <c r="I71" s="145"/>
      <c r="J71" s="146">
        <f>J139</f>
        <v>0</v>
      </c>
      <c r="K71" s="28"/>
      <c r="L71" s="26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21"/>
    </row>
    <row r="72" spans="1:70" ht="19.899999999999999" customHeight="1" x14ac:dyDescent="0.3">
      <c r="A72" s="22"/>
      <c r="B72" s="26"/>
      <c r="C72" s="19"/>
      <c r="D72" s="143" t="s">
        <v>537</v>
      </c>
      <c r="E72" s="144"/>
      <c r="F72" s="144"/>
      <c r="G72" s="144"/>
      <c r="H72" s="144"/>
      <c r="I72" s="145"/>
      <c r="J72" s="146">
        <f>J144</f>
        <v>0</v>
      </c>
      <c r="K72" s="28"/>
      <c r="L72" s="26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21"/>
    </row>
    <row r="73" spans="1:70" ht="21.75" customHeight="1" x14ac:dyDescent="0.3">
      <c r="A73" s="22"/>
      <c r="B73" s="26"/>
      <c r="C73" s="19"/>
      <c r="D73" s="62"/>
      <c r="E73" s="62"/>
      <c r="F73" s="62"/>
      <c r="G73" s="62"/>
      <c r="H73" s="62"/>
      <c r="I73" s="118"/>
      <c r="J73" s="62"/>
      <c r="K73" s="28"/>
      <c r="L73" s="26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21"/>
    </row>
    <row r="74" spans="1:70" ht="7.9" customHeight="1" x14ac:dyDescent="0.3">
      <c r="A74" s="22"/>
      <c r="B74" s="51"/>
      <c r="C74" s="18"/>
      <c r="D74" s="18"/>
      <c r="E74" s="18"/>
      <c r="F74" s="18"/>
      <c r="G74" s="18"/>
      <c r="H74" s="18"/>
      <c r="I74" s="110"/>
      <c r="J74" s="18"/>
      <c r="K74" s="52"/>
      <c r="L74" s="26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21"/>
    </row>
    <row r="75" spans="1:70" ht="13.5" customHeight="1" x14ac:dyDescent="0.3">
      <c r="A75" s="17"/>
      <c r="B75" s="24"/>
      <c r="C75" s="24"/>
      <c r="D75" s="24"/>
      <c r="E75" s="24"/>
      <c r="F75" s="24"/>
      <c r="G75" s="24"/>
      <c r="H75" s="24"/>
      <c r="I75" s="111"/>
      <c r="J75" s="24"/>
      <c r="K75" s="24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21"/>
    </row>
    <row r="76" spans="1:70" ht="13.5" customHeight="1" x14ac:dyDescent="0.3">
      <c r="A76" s="17"/>
      <c r="B76" s="19"/>
      <c r="C76" s="19"/>
      <c r="D76" s="19"/>
      <c r="E76" s="19"/>
      <c r="F76" s="19"/>
      <c r="G76" s="19"/>
      <c r="H76" s="19"/>
      <c r="I76" s="112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21"/>
    </row>
    <row r="77" spans="1:70" ht="13.5" customHeight="1" x14ac:dyDescent="0.3">
      <c r="A77" s="17"/>
      <c r="B77" s="18"/>
      <c r="C77" s="18"/>
      <c r="D77" s="18"/>
      <c r="E77" s="18"/>
      <c r="F77" s="18"/>
      <c r="G77" s="18"/>
      <c r="H77" s="18"/>
      <c r="I77" s="110"/>
      <c r="J77" s="18"/>
      <c r="K77" s="18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21"/>
    </row>
    <row r="78" spans="1:70" ht="7.9" customHeight="1" x14ac:dyDescent="0.3">
      <c r="A78" s="22"/>
      <c r="B78" s="23"/>
      <c r="C78" s="24"/>
      <c r="D78" s="24"/>
      <c r="E78" s="24"/>
      <c r="F78" s="24"/>
      <c r="G78" s="24"/>
      <c r="H78" s="24"/>
      <c r="I78" s="111"/>
      <c r="J78" s="24"/>
      <c r="K78" s="25"/>
      <c r="L78" s="26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21"/>
    </row>
    <row r="79" spans="1:70" ht="36.950000000000003" customHeight="1" x14ac:dyDescent="0.35">
      <c r="A79" s="22"/>
      <c r="B79" s="26"/>
      <c r="C79" s="53" t="s">
        <v>147</v>
      </c>
      <c r="D79" s="19"/>
      <c r="E79" s="19"/>
      <c r="F79" s="19"/>
      <c r="G79" s="19"/>
      <c r="H79" s="19"/>
      <c r="I79" s="112"/>
      <c r="J79" s="19"/>
      <c r="K79" s="28"/>
      <c r="L79" s="26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21"/>
    </row>
    <row r="80" spans="1:70" ht="7.9" customHeight="1" x14ac:dyDescent="0.3">
      <c r="A80" s="22"/>
      <c r="B80" s="26"/>
      <c r="C80" s="19"/>
      <c r="D80" s="19"/>
      <c r="E80" s="19"/>
      <c r="F80" s="19"/>
      <c r="G80" s="19"/>
      <c r="H80" s="19"/>
      <c r="I80" s="112"/>
      <c r="J80" s="19"/>
      <c r="K80" s="28"/>
      <c r="L80" s="26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21"/>
    </row>
    <row r="81" spans="1:70" ht="14.45" customHeight="1" x14ac:dyDescent="0.35">
      <c r="A81" s="22"/>
      <c r="B81" s="26"/>
      <c r="C81" s="54" t="s">
        <v>24</v>
      </c>
      <c r="D81" s="19"/>
      <c r="E81" s="19"/>
      <c r="F81" s="19"/>
      <c r="G81" s="19"/>
      <c r="H81" s="19"/>
      <c r="I81" s="112"/>
      <c r="J81" s="19"/>
      <c r="K81" s="28"/>
      <c r="L81" s="26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21"/>
    </row>
    <row r="82" spans="1:70" ht="16.5" customHeight="1" x14ac:dyDescent="0.35">
      <c r="A82" s="22"/>
      <c r="B82" s="26"/>
      <c r="C82" s="19"/>
      <c r="D82" s="19"/>
      <c r="E82" s="428" t="str">
        <f>E7</f>
        <v>Novostavba víceúčelového objektu (dostavba objektu)</v>
      </c>
      <c r="F82" s="429"/>
      <c r="G82" s="429"/>
      <c r="H82" s="429"/>
      <c r="I82" s="112"/>
      <c r="J82" s="19"/>
      <c r="K82" s="28"/>
      <c r="L82" s="26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21"/>
    </row>
    <row r="83" spans="1:70" ht="15" customHeight="1" x14ac:dyDescent="0.3">
      <c r="A83" s="22"/>
      <c r="B83" s="26"/>
      <c r="C83" s="34" t="s">
        <v>132</v>
      </c>
      <c r="D83" s="19"/>
      <c r="E83" s="19"/>
      <c r="F83" s="19"/>
      <c r="G83" s="19"/>
      <c r="H83" s="19"/>
      <c r="I83" s="112"/>
      <c r="J83" s="19"/>
      <c r="K83" s="28"/>
      <c r="L83" s="26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21"/>
    </row>
    <row r="84" spans="1:70" ht="16.5" customHeight="1" x14ac:dyDescent="0.3">
      <c r="A84" s="22"/>
      <c r="B84" s="26"/>
      <c r="C84" s="19"/>
      <c r="D84" s="19"/>
      <c r="E84" s="428" t="s">
        <v>262</v>
      </c>
      <c r="F84" s="377"/>
      <c r="G84" s="377"/>
      <c r="H84" s="377"/>
      <c r="I84" s="112"/>
      <c r="J84" s="19"/>
      <c r="K84" s="28"/>
      <c r="L84" s="26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21"/>
    </row>
    <row r="85" spans="1:70" ht="14.45" customHeight="1" x14ac:dyDescent="0.35">
      <c r="A85" s="22"/>
      <c r="B85" s="26"/>
      <c r="C85" s="54" t="s">
        <v>263</v>
      </c>
      <c r="D85" s="19"/>
      <c r="E85" s="19"/>
      <c r="F85" s="19"/>
      <c r="G85" s="19"/>
      <c r="H85" s="19"/>
      <c r="I85" s="112"/>
      <c r="J85" s="19"/>
      <c r="K85" s="28"/>
      <c r="L85" s="26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21"/>
    </row>
    <row r="86" spans="1:70" ht="17.25" customHeight="1" x14ac:dyDescent="0.3">
      <c r="A86" s="22"/>
      <c r="B86" s="26"/>
      <c r="C86" s="19"/>
      <c r="D86" s="19"/>
      <c r="E86" s="391" t="str">
        <f>E11</f>
        <v>06 - Fasáda</v>
      </c>
      <c r="F86" s="377"/>
      <c r="G86" s="377"/>
      <c r="H86" s="377"/>
      <c r="I86" s="112"/>
      <c r="J86" s="19"/>
      <c r="K86" s="28"/>
      <c r="L86" s="26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21"/>
    </row>
    <row r="87" spans="1:70" ht="7.9" customHeight="1" x14ac:dyDescent="0.3">
      <c r="A87" s="22"/>
      <c r="B87" s="26"/>
      <c r="C87" s="19"/>
      <c r="D87" s="19"/>
      <c r="E87" s="19"/>
      <c r="F87" s="19"/>
      <c r="G87" s="19"/>
      <c r="H87" s="19"/>
      <c r="I87" s="112"/>
      <c r="J87" s="19"/>
      <c r="K87" s="28"/>
      <c r="L87" s="26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21"/>
    </row>
    <row r="88" spans="1:70" ht="18" customHeight="1" x14ac:dyDescent="0.35">
      <c r="A88" s="22"/>
      <c r="B88" s="26"/>
      <c r="C88" s="54" t="s">
        <v>27</v>
      </c>
      <c r="D88" s="19"/>
      <c r="E88" s="19"/>
      <c r="F88" s="115" t="str">
        <f>F14</f>
        <v>ulice L. Zápotockého a Klikorkova</v>
      </c>
      <c r="G88" s="19"/>
      <c r="H88" s="19"/>
      <c r="I88" s="114" t="s">
        <v>29</v>
      </c>
      <c r="J88" s="58">
        <f>IF(J14="","",J14)</f>
        <v>44136</v>
      </c>
      <c r="K88" s="28"/>
      <c r="L88" s="26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21"/>
    </row>
    <row r="89" spans="1:70" ht="7.9" customHeight="1" x14ac:dyDescent="0.3">
      <c r="A89" s="22"/>
      <c r="B89" s="26"/>
      <c r="C89" s="19"/>
      <c r="D89" s="19"/>
      <c r="E89" s="19"/>
      <c r="F89" s="19"/>
      <c r="G89" s="19"/>
      <c r="H89" s="19"/>
      <c r="I89" s="112"/>
      <c r="J89" s="19"/>
      <c r="K89" s="28"/>
      <c r="L89" s="26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21"/>
    </row>
    <row r="90" spans="1:70" ht="15" customHeight="1" x14ac:dyDescent="0.35">
      <c r="A90" s="22"/>
      <c r="B90" s="26"/>
      <c r="C90" s="54" t="s">
        <v>30</v>
      </c>
      <c r="D90" s="19"/>
      <c r="E90" s="19"/>
      <c r="F90" s="115" t="str">
        <f>E17</f>
        <v>Qarta architektura, s.r.o., Jindřišská 17, Praha 1</v>
      </c>
      <c r="G90" s="19"/>
      <c r="H90" s="19"/>
      <c r="I90" s="114" t="s">
        <v>36</v>
      </c>
      <c r="J90" s="115" t="str">
        <f>E23</f>
        <v>Qarta architektura, s.r.o., Jindřišská 17, Praha 1</v>
      </c>
      <c r="K90" s="28"/>
      <c r="L90" s="26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21"/>
    </row>
    <row r="91" spans="1:70" ht="14.45" customHeight="1" x14ac:dyDescent="0.35">
      <c r="A91" s="22"/>
      <c r="B91" s="26"/>
      <c r="C91" s="54" t="s">
        <v>35</v>
      </c>
      <c r="D91" s="19"/>
      <c r="E91" s="19"/>
      <c r="F91" s="115" t="str">
        <f>IF(E20="","",E20)</f>
        <v/>
      </c>
      <c r="G91" s="19"/>
      <c r="H91" s="19"/>
      <c r="I91" s="112"/>
      <c r="J91" s="19"/>
      <c r="K91" s="28"/>
      <c r="L91" s="26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21"/>
    </row>
    <row r="92" spans="1:70" ht="10.35" customHeight="1" x14ac:dyDescent="0.3">
      <c r="A92" s="22"/>
      <c r="B92" s="26"/>
      <c r="C92" s="59"/>
      <c r="D92" s="59"/>
      <c r="E92" s="59"/>
      <c r="F92" s="59"/>
      <c r="G92" s="59"/>
      <c r="H92" s="59"/>
      <c r="I92" s="116"/>
      <c r="J92" s="59"/>
      <c r="K92" s="117"/>
      <c r="L92" s="26"/>
      <c r="M92" s="59"/>
      <c r="N92" s="59"/>
      <c r="O92" s="59"/>
      <c r="P92" s="59"/>
      <c r="Q92" s="59"/>
      <c r="R92" s="59"/>
      <c r="S92" s="59"/>
      <c r="T92" s="5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1"/>
    </row>
    <row r="93" spans="1:70" ht="29.25" customHeight="1" x14ac:dyDescent="0.35">
      <c r="A93" s="22"/>
      <c r="B93" s="61"/>
      <c r="C93" s="147" t="s">
        <v>148</v>
      </c>
      <c r="D93" s="148" t="s">
        <v>58</v>
      </c>
      <c r="E93" s="148" t="s">
        <v>54</v>
      </c>
      <c r="F93" s="148" t="s">
        <v>149</v>
      </c>
      <c r="G93" s="148" t="s">
        <v>150</v>
      </c>
      <c r="H93" s="148" t="s">
        <v>151</v>
      </c>
      <c r="I93" s="148" t="s">
        <v>152</v>
      </c>
      <c r="J93" s="148" t="s">
        <v>137</v>
      </c>
      <c r="K93" s="149" t="s">
        <v>153</v>
      </c>
      <c r="L93" s="61"/>
      <c r="M93" s="150" t="s">
        <v>154</v>
      </c>
      <c r="N93" s="151" t="s">
        <v>43</v>
      </c>
      <c r="O93" s="151" t="s">
        <v>155</v>
      </c>
      <c r="P93" s="151" t="s">
        <v>156</v>
      </c>
      <c r="Q93" s="152" t="s">
        <v>157</v>
      </c>
      <c r="R93" s="152" t="s">
        <v>158</v>
      </c>
      <c r="S93" s="151" t="s">
        <v>159</v>
      </c>
      <c r="T93" s="153" t="s">
        <v>160</v>
      </c>
      <c r="U93" s="64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21"/>
    </row>
    <row r="94" spans="1:70" ht="29.25" customHeight="1" x14ac:dyDescent="0.35">
      <c r="A94" s="22"/>
      <c r="B94" s="26"/>
      <c r="C94" s="154" t="s">
        <v>138</v>
      </c>
      <c r="D94" s="62"/>
      <c r="E94" s="62"/>
      <c r="F94" s="62"/>
      <c r="G94" s="62"/>
      <c r="H94" s="62"/>
      <c r="I94" s="118"/>
      <c r="J94" s="155">
        <f>BK94</f>
        <v>0</v>
      </c>
      <c r="K94" s="119"/>
      <c r="L94" s="61"/>
      <c r="M94" s="75"/>
      <c r="N94" s="62"/>
      <c r="O94" s="62"/>
      <c r="P94" s="156">
        <f>P95+P100</f>
        <v>0</v>
      </c>
      <c r="Q94" s="62"/>
      <c r="R94" s="156">
        <f>R95+R100</f>
        <v>4.5227700000000003E-2</v>
      </c>
      <c r="S94" s="62"/>
      <c r="T94" s="157">
        <f>T95+T100</f>
        <v>0</v>
      </c>
      <c r="U94" s="64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40" t="s">
        <v>72</v>
      </c>
      <c r="AU94" s="140" t="s">
        <v>139</v>
      </c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58">
        <f>BK95+BK100</f>
        <v>0</v>
      </c>
      <c r="BL94" s="19"/>
      <c r="BM94" s="19"/>
      <c r="BN94" s="19"/>
      <c r="BO94" s="19"/>
      <c r="BP94" s="19"/>
      <c r="BQ94" s="19"/>
      <c r="BR94" s="21"/>
    </row>
    <row r="95" spans="1:70" ht="37.35" customHeight="1" x14ac:dyDescent="0.35">
      <c r="A95" s="22"/>
      <c r="B95" s="26"/>
      <c r="C95" s="19"/>
      <c r="D95" s="159" t="s">
        <v>72</v>
      </c>
      <c r="E95" s="160" t="s">
        <v>266</v>
      </c>
      <c r="F95" s="160" t="s">
        <v>267</v>
      </c>
      <c r="G95" s="19"/>
      <c r="H95" s="19"/>
      <c r="I95" s="112"/>
      <c r="J95" s="161">
        <f>BK95</f>
        <v>0</v>
      </c>
      <c r="K95" s="28"/>
      <c r="L95" s="61"/>
      <c r="M95" s="64"/>
      <c r="N95" s="19"/>
      <c r="O95" s="19"/>
      <c r="P95" s="162">
        <f>P96+P98</f>
        <v>0</v>
      </c>
      <c r="Q95" s="19"/>
      <c r="R95" s="162">
        <f>R96+R98</f>
        <v>4.5227700000000003E-2</v>
      </c>
      <c r="S95" s="19"/>
      <c r="T95" s="163">
        <f>T96+T98</f>
        <v>0</v>
      </c>
      <c r="U95" s="64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59" t="s">
        <v>81</v>
      </c>
      <c r="AS95" s="19"/>
      <c r="AT95" s="164" t="s">
        <v>72</v>
      </c>
      <c r="AU95" s="164" t="s">
        <v>73</v>
      </c>
      <c r="AV95" s="19"/>
      <c r="AW95" s="19"/>
      <c r="AX95" s="19"/>
      <c r="AY95" s="159" t="s">
        <v>163</v>
      </c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65">
        <f>BK96+BK98</f>
        <v>0</v>
      </c>
      <c r="BL95" s="19"/>
      <c r="BM95" s="19"/>
      <c r="BN95" s="19"/>
      <c r="BO95" s="19"/>
      <c r="BP95" s="19"/>
      <c r="BQ95" s="19"/>
      <c r="BR95" s="21"/>
    </row>
    <row r="96" spans="1:70" ht="19.899999999999999" customHeight="1" x14ac:dyDescent="0.3">
      <c r="A96" s="22"/>
      <c r="B96" s="26"/>
      <c r="C96" s="59"/>
      <c r="D96" s="166" t="s">
        <v>72</v>
      </c>
      <c r="E96" s="167" t="s">
        <v>377</v>
      </c>
      <c r="F96" s="167" t="s">
        <v>396</v>
      </c>
      <c r="G96" s="59"/>
      <c r="H96" s="59"/>
      <c r="I96" s="116"/>
      <c r="J96" s="168">
        <f>BK96</f>
        <v>0</v>
      </c>
      <c r="K96" s="117"/>
      <c r="L96" s="61"/>
      <c r="M96" s="169"/>
      <c r="N96" s="19"/>
      <c r="O96" s="19"/>
      <c r="P96" s="162">
        <f>P97</f>
        <v>0</v>
      </c>
      <c r="Q96" s="19"/>
      <c r="R96" s="162">
        <f>R97</f>
        <v>1.32132E-2</v>
      </c>
      <c r="S96" s="19"/>
      <c r="T96" s="163">
        <f>T97</f>
        <v>0</v>
      </c>
      <c r="U96" s="64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59" t="s">
        <v>81</v>
      </c>
      <c r="AS96" s="19"/>
      <c r="AT96" s="164" t="s">
        <v>72</v>
      </c>
      <c r="AU96" s="164" t="s">
        <v>81</v>
      </c>
      <c r="AV96" s="19"/>
      <c r="AW96" s="19"/>
      <c r="AX96" s="19"/>
      <c r="AY96" s="159" t="s">
        <v>163</v>
      </c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65">
        <f>BK97</f>
        <v>0</v>
      </c>
      <c r="BL96" s="19"/>
      <c r="BM96" s="19"/>
      <c r="BN96" s="19"/>
      <c r="BO96" s="19"/>
      <c r="BP96" s="19"/>
      <c r="BQ96" s="19"/>
      <c r="BR96" s="21"/>
    </row>
    <row r="97" spans="1:70" ht="25.5" customHeight="1" x14ac:dyDescent="0.3">
      <c r="A97" s="22"/>
      <c r="B97" s="61"/>
      <c r="C97" s="170" t="s">
        <v>81</v>
      </c>
      <c r="D97" s="170" t="s">
        <v>166</v>
      </c>
      <c r="E97" s="171" t="s">
        <v>538</v>
      </c>
      <c r="F97" s="171" t="s">
        <v>539</v>
      </c>
      <c r="G97" s="172" t="s">
        <v>269</v>
      </c>
      <c r="H97" s="173">
        <v>110.11</v>
      </c>
      <c r="I97" s="174"/>
      <c r="J97" s="175">
        <f>ROUND(I97*H97,2)</f>
        <v>0</v>
      </c>
      <c r="K97" s="176" t="s">
        <v>270</v>
      </c>
      <c r="L97" s="61"/>
      <c r="M97" s="177"/>
      <c r="N97" s="178" t="s">
        <v>44</v>
      </c>
      <c r="O97" s="19"/>
      <c r="P97" s="179">
        <f>O97*H97</f>
        <v>0</v>
      </c>
      <c r="Q97" s="179">
        <v>1.2E-4</v>
      </c>
      <c r="R97" s="179">
        <f>Q97*H97</f>
        <v>1.32132E-2</v>
      </c>
      <c r="S97" s="179">
        <v>0</v>
      </c>
      <c r="T97" s="180">
        <f>S97*H97</f>
        <v>0</v>
      </c>
      <c r="U97" s="64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40" t="s">
        <v>182</v>
      </c>
      <c r="AS97" s="19"/>
      <c r="AT97" s="140" t="s">
        <v>166</v>
      </c>
      <c r="AU97" s="140" t="s">
        <v>83</v>
      </c>
      <c r="AV97" s="19"/>
      <c r="AW97" s="19"/>
      <c r="AX97" s="19"/>
      <c r="AY97" s="140" t="s">
        <v>163</v>
      </c>
      <c r="AZ97" s="19"/>
      <c r="BA97" s="19"/>
      <c r="BB97" s="19"/>
      <c r="BC97" s="19"/>
      <c r="BD97" s="19"/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140" t="s">
        <v>81</v>
      </c>
      <c r="BK97" s="181">
        <f>ROUND(I97*H97,2)</f>
        <v>0</v>
      </c>
      <c r="BL97" s="140" t="s">
        <v>182</v>
      </c>
      <c r="BM97" s="140" t="s">
        <v>540</v>
      </c>
      <c r="BN97" s="19"/>
      <c r="BO97" s="19"/>
      <c r="BP97" s="19"/>
      <c r="BQ97" s="19"/>
      <c r="BR97" s="21"/>
    </row>
    <row r="98" spans="1:70" ht="29.85" customHeight="1" x14ac:dyDescent="0.3">
      <c r="A98" s="22"/>
      <c r="B98" s="26"/>
      <c r="C98" s="144"/>
      <c r="D98" s="182" t="s">
        <v>72</v>
      </c>
      <c r="E98" s="143" t="s">
        <v>401</v>
      </c>
      <c r="F98" s="143" t="s">
        <v>402</v>
      </c>
      <c r="G98" s="144"/>
      <c r="H98" s="144"/>
      <c r="I98" s="145"/>
      <c r="J98" s="183">
        <f>BK98</f>
        <v>0</v>
      </c>
      <c r="K98" s="184"/>
      <c r="L98" s="61"/>
      <c r="M98" s="185"/>
      <c r="N98" s="19"/>
      <c r="O98" s="19"/>
      <c r="P98" s="162">
        <f>P99</f>
        <v>0</v>
      </c>
      <c r="Q98" s="19"/>
      <c r="R98" s="162">
        <f>R99</f>
        <v>3.2014500000000001E-2</v>
      </c>
      <c r="S98" s="19"/>
      <c r="T98" s="163">
        <f>T99</f>
        <v>0</v>
      </c>
      <c r="U98" s="64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59" t="s">
        <v>81</v>
      </c>
      <c r="AS98" s="19"/>
      <c r="AT98" s="164" t="s">
        <v>72</v>
      </c>
      <c r="AU98" s="164" t="s">
        <v>81</v>
      </c>
      <c r="AV98" s="19"/>
      <c r="AW98" s="19"/>
      <c r="AX98" s="19"/>
      <c r="AY98" s="159" t="s">
        <v>163</v>
      </c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65">
        <f>BK99</f>
        <v>0</v>
      </c>
      <c r="BL98" s="19"/>
      <c r="BM98" s="19"/>
      <c r="BN98" s="19"/>
      <c r="BO98" s="19"/>
      <c r="BP98" s="19"/>
      <c r="BQ98" s="19"/>
      <c r="BR98" s="21"/>
    </row>
    <row r="99" spans="1:70" ht="25.5" customHeight="1" x14ac:dyDescent="0.3">
      <c r="A99" s="22"/>
      <c r="B99" s="61"/>
      <c r="C99" s="170" t="s">
        <v>83</v>
      </c>
      <c r="D99" s="170" t="s">
        <v>166</v>
      </c>
      <c r="E99" s="171" t="s">
        <v>405</v>
      </c>
      <c r="F99" s="171" t="s">
        <v>406</v>
      </c>
      <c r="G99" s="172" t="s">
        <v>269</v>
      </c>
      <c r="H99" s="173">
        <v>152.44999999999999</v>
      </c>
      <c r="I99" s="174"/>
      <c r="J99" s="175">
        <f>ROUND(I99*H99,2)</f>
        <v>0</v>
      </c>
      <c r="K99" s="176" t="s">
        <v>270</v>
      </c>
      <c r="L99" s="61"/>
      <c r="M99" s="177"/>
      <c r="N99" s="178" t="s">
        <v>44</v>
      </c>
      <c r="O99" s="19"/>
      <c r="P99" s="179">
        <f>O99*H99</f>
        <v>0</v>
      </c>
      <c r="Q99" s="179">
        <v>2.1000000000000001E-4</v>
      </c>
      <c r="R99" s="179">
        <f>Q99*H99</f>
        <v>3.2014500000000001E-2</v>
      </c>
      <c r="S99" s="179">
        <v>0</v>
      </c>
      <c r="T99" s="180">
        <f>S99*H99</f>
        <v>0</v>
      </c>
      <c r="U99" s="64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40" t="s">
        <v>182</v>
      </c>
      <c r="AS99" s="19"/>
      <c r="AT99" s="140" t="s">
        <v>166</v>
      </c>
      <c r="AU99" s="140" t="s">
        <v>83</v>
      </c>
      <c r="AV99" s="19"/>
      <c r="AW99" s="19"/>
      <c r="AX99" s="19"/>
      <c r="AY99" s="140" t="s">
        <v>163</v>
      </c>
      <c r="AZ99" s="19"/>
      <c r="BA99" s="19"/>
      <c r="BB99" s="19"/>
      <c r="BC99" s="19"/>
      <c r="BD99" s="19"/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140" t="s">
        <v>81</v>
      </c>
      <c r="BK99" s="181">
        <f>ROUND(I99*H99,2)</f>
        <v>0</v>
      </c>
      <c r="BL99" s="140" t="s">
        <v>182</v>
      </c>
      <c r="BM99" s="140" t="s">
        <v>541</v>
      </c>
      <c r="BN99" s="19"/>
      <c r="BO99" s="19"/>
      <c r="BP99" s="19"/>
      <c r="BQ99" s="19"/>
      <c r="BR99" s="21"/>
    </row>
    <row r="100" spans="1:70" ht="37.35" customHeight="1" x14ac:dyDescent="0.35">
      <c r="A100" s="22"/>
      <c r="B100" s="26"/>
      <c r="C100" s="62"/>
      <c r="D100" s="222" t="s">
        <v>72</v>
      </c>
      <c r="E100" s="223" t="s">
        <v>542</v>
      </c>
      <c r="F100" s="223" t="s">
        <v>102</v>
      </c>
      <c r="G100" s="62"/>
      <c r="H100" s="62"/>
      <c r="I100" s="118"/>
      <c r="J100" s="224">
        <f>BK100</f>
        <v>0</v>
      </c>
      <c r="K100" s="119"/>
      <c r="L100" s="61"/>
      <c r="M100" s="75"/>
      <c r="N100" s="19"/>
      <c r="O100" s="19"/>
      <c r="P100" s="162">
        <f>P101+P111+P114+P119+P124+P130+P139+P144</f>
        <v>0</v>
      </c>
      <c r="Q100" s="19"/>
      <c r="R100" s="162">
        <f>R101+R111+R114+R119+R124+R130+R139+R144</f>
        <v>0</v>
      </c>
      <c r="S100" s="19"/>
      <c r="T100" s="163">
        <f>T101+T111+T114+T119+T124+T130+T139+T144</f>
        <v>0</v>
      </c>
      <c r="U100" s="64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59" t="s">
        <v>81</v>
      </c>
      <c r="AS100" s="19"/>
      <c r="AT100" s="164" t="s">
        <v>72</v>
      </c>
      <c r="AU100" s="164" t="s">
        <v>73</v>
      </c>
      <c r="AV100" s="19"/>
      <c r="AW100" s="19"/>
      <c r="AX100" s="19"/>
      <c r="AY100" s="159" t="s">
        <v>163</v>
      </c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65">
        <f>BK101+BK111+BK114+BK119+BK124+BK130+BK139+BK144</f>
        <v>0</v>
      </c>
      <c r="BL100" s="19"/>
      <c r="BM100" s="19"/>
      <c r="BN100" s="19"/>
      <c r="BO100" s="19"/>
      <c r="BP100" s="19"/>
      <c r="BQ100" s="19"/>
      <c r="BR100" s="21"/>
    </row>
    <row r="101" spans="1:70" ht="19.899999999999999" customHeight="1" x14ac:dyDescent="0.3">
      <c r="A101" s="22"/>
      <c r="B101" s="26"/>
      <c r="C101" s="59"/>
      <c r="D101" s="166" t="s">
        <v>72</v>
      </c>
      <c r="E101" s="167" t="s">
        <v>543</v>
      </c>
      <c r="F101" s="167" t="s">
        <v>544</v>
      </c>
      <c r="G101" s="59"/>
      <c r="H101" s="59"/>
      <c r="I101" s="116"/>
      <c r="J101" s="168">
        <f>BK101</f>
        <v>0</v>
      </c>
      <c r="K101" s="117"/>
      <c r="L101" s="61"/>
      <c r="M101" s="169"/>
      <c r="N101" s="19"/>
      <c r="O101" s="19"/>
      <c r="P101" s="162">
        <f>SUM(P102:P110)</f>
        <v>0</v>
      </c>
      <c r="Q101" s="19"/>
      <c r="R101" s="162">
        <f>SUM(R102:R110)</f>
        <v>0</v>
      </c>
      <c r="S101" s="19"/>
      <c r="T101" s="163">
        <f>SUM(T102:T110)</f>
        <v>0</v>
      </c>
      <c r="U101" s="64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59" t="s">
        <v>81</v>
      </c>
      <c r="AS101" s="19"/>
      <c r="AT101" s="164" t="s">
        <v>72</v>
      </c>
      <c r="AU101" s="164" t="s">
        <v>81</v>
      </c>
      <c r="AV101" s="19"/>
      <c r="AW101" s="19"/>
      <c r="AX101" s="19"/>
      <c r="AY101" s="159" t="s">
        <v>163</v>
      </c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65">
        <f>SUM(BK102:BK110)</f>
        <v>0</v>
      </c>
      <c r="BL101" s="19"/>
      <c r="BM101" s="19"/>
      <c r="BN101" s="19"/>
      <c r="BO101" s="19"/>
      <c r="BP101" s="19"/>
      <c r="BQ101" s="19"/>
      <c r="BR101" s="21"/>
    </row>
    <row r="102" spans="1:70" ht="16.5" customHeight="1" x14ac:dyDescent="0.3">
      <c r="A102" s="22"/>
      <c r="B102" s="61"/>
      <c r="C102" s="170" t="s">
        <v>178</v>
      </c>
      <c r="D102" s="170" t="s">
        <v>166</v>
      </c>
      <c r="E102" s="171" t="s">
        <v>545</v>
      </c>
      <c r="F102" s="171" t="s">
        <v>546</v>
      </c>
      <c r="G102" s="172" t="s">
        <v>269</v>
      </c>
      <c r="H102" s="173">
        <v>9.34</v>
      </c>
      <c r="I102" s="174"/>
      <c r="J102" s="175">
        <f>ROUND(I102*H102,2)</f>
        <v>0</v>
      </c>
      <c r="K102" s="194"/>
      <c r="L102" s="61"/>
      <c r="M102" s="177"/>
      <c r="N102" s="178" t="s">
        <v>44</v>
      </c>
      <c r="O102" s="19"/>
      <c r="P102" s="179">
        <f>O102*H102</f>
        <v>0</v>
      </c>
      <c r="Q102" s="179">
        <v>0</v>
      </c>
      <c r="R102" s="179">
        <f>Q102*H102</f>
        <v>0</v>
      </c>
      <c r="S102" s="179">
        <v>0</v>
      </c>
      <c r="T102" s="180">
        <f>S102*H102</f>
        <v>0</v>
      </c>
      <c r="U102" s="64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0" t="s">
        <v>182</v>
      </c>
      <c r="AS102" s="19"/>
      <c r="AT102" s="140" t="s">
        <v>166</v>
      </c>
      <c r="AU102" s="140" t="s">
        <v>83</v>
      </c>
      <c r="AV102" s="19"/>
      <c r="AW102" s="19"/>
      <c r="AX102" s="19"/>
      <c r="AY102" s="140" t="s">
        <v>163</v>
      </c>
      <c r="AZ102" s="19"/>
      <c r="BA102" s="19"/>
      <c r="BB102" s="19"/>
      <c r="BC102" s="19"/>
      <c r="BD102" s="19"/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140" t="s">
        <v>81</v>
      </c>
      <c r="BK102" s="181">
        <f>ROUND(I102*H102,2)</f>
        <v>0</v>
      </c>
      <c r="BL102" s="140" t="s">
        <v>182</v>
      </c>
      <c r="BM102" s="140" t="s">
        <v>547</v>
      </c>
      <c r="BN102" s="19"/>
      <c r="BO102" s="19"/>
      <c r="BP102" s="19"/>
      <c r="BQ102" s="19"/>
      <c r="BR102" s="21"/>
    </row>
    <row r="103" spans="1:70" ht="94.5" customHeight="1" x14ac:dyDescent="0.35">
      <c r="A103" s="22"/>
      <c r="B103" s="26"/>
      <c r="C103" s="144"/>
      <c r="D103" s="207" t="s">
        <v>273</v>
      </c>
      <c r="E103" s="144"/>
      <c r="F103" s="208" t="s">
        <v>548</v>
      </c>
      <c r="G103" s="144"/>
      <c r="H103" s="144"/>
      <c r="I103" s="145"/>
      <c r="J103" s="144"/>
      <c r="K103" s="184"/>
      <c r="L103" s="61"/>
      <c r="M103" s="185"/>
      <c r="N103" s="19"/>
      <c r="O103" s="19"/>
      <c r="P103" s="19"/>
      <c r="Q103" s="19"/>
      <c r="R103" s="19"/>
      <c r="S103" s="19"/>
      <c r="T103" s="65"/>
      <c r="U103" s="64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40" t="s">
        <v>273</v>
      </c>
      <c r="AU103" s="140" t="s">
        <v>83</v>
      </c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21"/>
    </row>
    <row r="104" spans="1:70" ht="16.5" customHeight="1" x14ac:dyDescent="0.3">
      <c r="A104" s="22"/>
      <c r="B104" s="61"/>
      <c r="C104" s="170" t="s">
        <v>182</v>
      </c>
      <c r="D104" s="170" t="s">
        <v>166</v>
      </c>
      <c r="E104" s="171" t="s">
        <v>549</v>
      </c>
      <c r="F104" s="171" t="s">
        <v>550</v>
      </c>
      <c r="G104" s="172" t="s">
        <v>269</v>
      </c>
      <c r="H104" s="173">
        <v>9.34</v>
      </c>
      <c r="I104" s="174"/>
      <c r="J104" s="175">
        <f>ROUND(I104*H104,2)</f>
        <v>0</v>
      </c>
      <c r="K104" s="194"/>
      <c r="L104" s="61"/>
      <c r="M104" s="177"/>
      <c r="N104" s="178" t="s">
        <v>44</v>
      </c>
      <c r="O104" s="19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80">
        <f>S104*H104</f>
        <v>0</v>
      </c>
      <c r="U104" s="64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40" t="s">
        <v>182</v>
      </c>
      <c r="AS104" s="19"/>
      <c r="AT104" s="140" t="s">
        <v>166</v>
      </c>
      <c r="AU104" s="140" t="s">
        <v>83</v>
      </c>
      <c r="AV104" s="19"/>
      <c r="AW104" s="19"/>
      <c r="AX104" s="19"/>
      <c r="AY104" s="140" t="s">
        <v>163</v>
      </c>
      <c r="AZ104" s="19"/>
      <c r="BA104" s="19"/>
      <c r="BB104" s="19"/>
      <c r="BC104" s="19"/>
      <c r="BD104" s="19"/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40" t="s">
        <v>81</v>
      </c>
      <c r="BK104" s="181">
        <f>ROUND(I104*H104,2)</f>
        <v>0</v>
      </c>
      <c r="BL104" s="140" t="s">
        <v>182</v>
      </c>
      <c r="BM104" s="140" t="s">
        <v>551</v>
      </c>
      <c r="BN104" s="19"/>
      <c r="BO104" s="19"/>
      <c r="BP104" s="19"/>
      <c r="BQ104" s="19"/>
      <c r="BR104" s="21"/>
    </row>
    <row r="105" spans="1:70" ht="81" customHeight="1" x14ac:dyDescent="0.35">
      <c r="A105" s="22"/>
      <c r="B105" s="26"/>
      <c r="C105" s="144"/>
      <c r="D105" s="207" t="s">
        <v>273</v>
      </c>
      <c r="E105" s="144"/>
      <c r="F105" s="208" t="s">
        <v>552</v>
      </c>
      <c r="G105" s="144"/>
      <c r="H105" s="144"/>
      <c r="I105" s="145"/>
      <c r="J105" s="144"/>
      <c r="K105" s="184"/>
      <c r="L105" s="61"/>
      <c r="M105" s="185"/>
      <c r="N105" s="19"/>
      <c r="O105" s="19"/>
      <c r="P105" s="19"/>
      <c r="Q105" s="19"/>
      <c r="R105" s="19"/>
      <c r="S105" s="19"/>
      <c r="T105" s="65"/>
      <c r="U105" s="64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40" t="s">
        <v>273</v>
      </c>
      <c r="AU105" s="140" t="s">
        <v>83</v>
      </c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21"/>
    </row>
    <row r="106" spans="1:70" ht="16.5" customHeight="1" x14ac:dyDescent="0.3">
      <c r="A106" s="22"/>
      <c r="B106" s="61"/>
      <c r="C106" s="195" t="s">
        <v>162</v>
      </c>
      <c r="D106" s="195" t="s">
        <v>271</v>
      </c>
      <c r="E106" s="196" t="s">
        <v>553</v>
      </c>
      <c r="F106" s="196" t="s">
        <v>554</v>
      </c>
      <c r="G106" s="197" t="s">
        <v>269</v>
      </c>
      <c r="H106" s="198">
        <v>10.273999999999999</v>
      </c>
      <c r="I106" s="199"/>
      <c r="J106" s="200">
        <f>ROUND(I106*H106,2)</f>
        <v>0</v>
      </c>
      <c r="K106" s="225"/>
      <c r="L106" s="202"/>
      <c r="M106" s="203"/>
      <c r="N106" s="204" t="s">
        <v>44</v>
      </c>
      <c r="O106" s="19"/>
      <c r="P106" s="179">
        <f>O106*H106</f>
        <v>0</v>
      </c>
      <c r="Q106" s="179">
        <v>0</v>
      </c>
      <c r="R106" s="179">
        <f>Q106*H106</f>
        <v>0</v>
      </c>
      <c r="S106" s="179">
        <v>0</v>
      </c>
      <c r="T106" s="180">
        <f>S106*H106</f>
        <v>0</v>
      </c>
      <c r="U106" s="64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40" t="s">
        <v>197</v>
      </c>
      <c r="AS106" s="19"/>
      <c r="AT106" s="140" t="s">
        <v>271</v>
      </c>
      <c r="AU106" s="140" t="s">
        <v>83</v>
      </c>
      <c r="AV106" s="19"/>
      <c r="AW106" s="19"/>
      <c r="AX106" s="19"/>
      <c r="AY106" s="140" t="s">
        <v>163</v>
      </c>
      <c r="AZ106" s="19"/>
      <c r="BA106" s="19"/>
      <c r="BB106" s="19"/>
      <c r="BC106" s="19"/>
      <c r="BD106" s="19"/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140" t="s">
        <v>81</v>
      </c>
      <c r="BK106" s="181">
        <f>ROUND(I106*H106,2)</f>
        <v>0</v>
      </c>
      <c r="BL106" s="140" t="s">
        <v>182</v>
      </c>
      <c r="BM106" s="140" t="s">
        <v>555</v>
      </c>
      <c r="BN106" s="19"/>
      <c r="BO106" s="19"/>
      <c r="BP106" s="19"/>
      <c r="BQ106" s="19"/>
      <c r="BR106" s="21"/>
    </row>
    <row r="107" spans="1:70" ht="94.5" customHeight="1" x14ac:dyDescent="0.35">
      <c r="A107" s="22"/>
      <c r="B107" s="26"/>
      <c r="C107" s="62"/>
      <c r="D107" s="205" t="s">
        <v>273</v>
      </c>
      <c r="E107" s="62"/>
      <c r="F107" s="206" t="s">
        <v>556</v>
      </c>
      <c r="G107" s="62"/>
      <c r="H107" s="62"/>
      <c r="I107" s="118"/>
      <c r="J107" s="62"/>
      <c r="K107" s="119"/>
      <c r="L107" s="61"/>
      <c r="M107" s="75"/>
      <c r="N107" s="19"/>
      <c r="O107" s="19"/>
      <c r="P107" s="19"/>
      <c r="Q107" s="19"/>
      <c r="R107" s="19"/>
      <c r="S107" s="19"/>
      <c r="T107" s="65"/>
      <c r="U107" s="64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40" t="s">
        <v>273</v>
      </c>
      <c r="AU107" s="140" t="s">
        <v>83</v>
      </c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21"/>
    </row>
    <row r="108" spans="1:70" ht="13.15" customHeight="1" x14ac:dyDescent="0.35">
      <c r="A108" s="22"/>
      <c r="B108" s="26"/>
      <c r="C108" s="59"/>
      <c r="D108" s="209" t="s">
        <v>280</v>
      </c>
      <c r="E108" s="59"/>
      <c r="F108" s="210" t="s">
        <v>557</v>
      </c>
      <c r="G108" s="59"/>
      <c r="H108" s="211">
        <v>10.273999999999999</v>
      </c>
      <c r="I108" s="116"/>
      <c r="J108" s="59"/>
      <c r="K108" s="117"/>
      <c r="L108" s="61"/>
      <c r="M108" s="169"/>
      <c r="N108" s="19"/>
      <c r="O108" s="19"/>
      <c r="P108" s="19"/>
      <c r="Q108" s="19"/>
      <c r="R108" s="19"/>
      <c r="S108" s="19"/>
      <c r="T108" s="65"/>
      <c r="U108" s="64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212" t="s">
        <v>280</v>
      </c>
      <c r="AU108" s="212" t="s">
        <v>83</v>
      </c>
      <c r="AV108" s="55" t="s">
        <v>83</v>
      </c>
      <c r="AW108" s="55" t="s">
        <v>12</v>
      </c>
      <c r="AX108" s="55" t="s">
        <v>81</v>
      </c>
      <c r="AY108" s="212" t="s">
        <v>163</v>
      </c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21"/>
    </row>
    <row r="109" spans="1:70" ht="16.5" customHeight="1" x14ac:dyDescent="0.3">
      <c r="A109" s="22"/>
      <c r="B109" s="61"/>
      <c r="C109" s="170" t="s">
        <v>189</v>
      </c>
      <c r="D109" s="170" t="s">
        <v>166</v>
      </c>
      <c r="E109" s="171" t="s">
        <v>558</v>
      </c>
      <c r="F109" s="171" t="s">
        <v>559</v>
      </c>
      <c r="G109" s="172" t="s">
        <v>281</v>
      </c>
      <c r="H109" s="173">
        <v>4.5</v>
      </c>
      <c r="I109" s="174"/>
      <c r="J109" s="175">
        <f>ROUND(I109*H109,2)</f>
        <v>0</v>
      </c>
      <c r="K109" s="194"/>
      <c r="L109" s="61"/>
      <c r="M109" s="177"/>
      <c r="N109" s="178" t="s">
        <v>44</v>
      </c>
      <c r="O109" s="19"/>
      <c r="P109" s="179">
        <f>O109*H109</f>
        <v>0</v>
      </c>
      <c r="Q109" s="179">
        <v>0</v>
      </c>
      <c r="R109" s="179">
        <f>Q109*H109</f>
        <v>0</v>
      </c>
      <c r="S109" s="179">
        <v>0</v>
      </c>
      <c r="T109" s="180">
        <f>S109*H109</f>
        <v>0</v>
      </c>
      <c r="U109" s="64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40" t="s">
        <v>182</v>
      </c>
      <c r="AS109" s="19"/>
      <c r="AT109" s="140" t="s">
        <v>166</v>
      </c>
      <c r="AU109" s="140" t="s">
        <v>83</v>
      </c>
      <c r="AV109" s="19"/>
      <c r="AW109" s="19"/>
      <c r="AX109" s="19"/>
      <c r="AY109" s="140" t="s">
        <v>163</v>
      </c>
      <c r="AZ109" s="19"/>
      <c r="BA109" s="19"/>
      <c r="BB109" s="19"/>
      <c r="BC109" s="19"/>
      <c r="BD109" s="19"/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40" t="s">
        <v>81</v>
      </c>
      <c r="BK109" s="181">
        <f>ROUND(I109*H109,2)</f>
        <v>0</v>
      </c>
      <c r="BL109" s="140" t="s">
        <v>182</v>
      </c>
      <c r="BM109" s="140" t="s">
        <v>560</v>
      </c>
      <c r="BN109" s="19"/>
      <c r="BO109" s="19"/>
      <c r="BP109" s="19"/>
      <c r="BQ109" s="19"/>
      <c r="BR109" s="21"/>
    </row>
    <row r="110" spans="1:70" ht="81" customHeight="1" x14ac:dyDescent="0.35">
      <c r="A110" s="22"/>
      <c r="B110" s="26"/>
      <c r="C110" s="62"/>
      <c r="D110" s="205" t="s">
        <v>273</v>
      </c>
      <c r="E110" s="62"/>
      <c r="F110" s="206" t="s">
        <v>561</v>
      </c>
      <c r="G110" s="62"/>
      <c r="H110" s="62"/>
      <c r="I110" s="118"/>
      <c r="J110" s="62"/>
      <c r="K110" s="119"/>
      <c r="L110" s="61"/>
      <c r="M110" s="75"/>
      <c r="N110" s="19"/>
      <c r="O110" s="19"/>
      <c r="P110" s="19"/>
      <c r="Q110" s="19"/>
      <c r="R110" s="19"/>
      <c r="S110" s="19"/>
      <c r="T110" s="65"/>
      <c r="U110" s="64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40" t="s">
        <v>273</v>
      </c>
      <c r="AU110" s="140" t="s">
        <v>83</v>
      </c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21"/>
    </row>
    <row r="111" spans="1:70" ht="29.85" customHeight="1" x14ac:dyDescent="0.3">
      <c r="A111" s="22"/>
      <c r="B111" s="26"/>
      <c r="C111" s="59"/>
      <c r="D111" s="166" t="s">
        <v>72</v>
      </c>
      <c r="E111" s="167" t="s">
        <v>562</v>
      </c>
      <c r="F111" s="167" t="s">
        <v>563</v>
      </c>
      <c r="G111" s="59"/>
      <c r="H111" s="59"/>
      <c r="I111" s="116"/>
      <c r="J111" s="168">
        <f>BK111</f>
        <v>0</v>
      </c>
      <c r="K111" s="117"/>
      <c r="L111" s="61"/>
      <c r="M111" s="169"/>
      <c r="N111" s="19"/>
      <c r="O111" s="19"/>
      <c r="P111" s="162">
        <f>SUM(P112:P113)</f>
        <v>0</v>
      </c>
      <c r="Q111" s="19"/>
      <c r="R111" s="162">
        <f>SUM(R112:R113)</f>
        <v>0</v>
      </c>
      <c r="S111" s="19"/>
      <c r="T111" s="163">
        <f>SUM(T112:T113)</f>
        <v>0</v>
      </c>
      <c r="U111" s="64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59" t="s">
        <v>81</v>
      </c>
      <c r="AS111" s="19"/>
      <c r="AT111" s="164" t="s">
        <v>72</v>
      </c>
      <c r="AU111" s="164" t="s">
        <v>81</v>
      </c>
      <c r="AV111" s="19"/>
      <c r="AW111" s="19"/>
      <c r="AX111" s="19"/>
      <c r="AY111" s="159" t="s">
        <v>163</v>
      </c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65">
        <f>SUM(BK112:BK113)</f>
        <v>0</v>
      </c>
      <c r="BL111" s="19"/>
      <c r="BM111" s="19"/>
      <c r="BN111" s="19"/>
      <c r="BO111" s="19"/>
      <c r="BP111" s="19"/>
      <c r="BQ111" s="19"/>
      <c r="BR111" s="21"/>
    </row>
    <row r="112" spans="1:70" ht="16.5" customHeight="1" x14ac:dyDescent="0.3">
      <c r="A112" s="22"/>
      <c r="B112" s="61"/>
      <c r="C112" s="170" t="s">
        <v>193</v>
      </c>
      <c r="D112" s="170" t="s">
        <v>166</v>
      </c>
      <c r="E112" s="171" t="s">
        <v>564</v>
      </c>
      <c r="F112" s="171" t="s">
        <v>565</v>
      </c>
      <c r="G112" s="172" t="s">
        <v>269</v>
      </c>
      <c r="H112" s="173">
        <v>38.409999999999997</v>
      </c>
      <c r="I112" s="174"/>
      <c r="J112" s="175">
        <f>ROUND(I112*H112,2)</f>
        <v>0</v>
      </c>
      <c r="K112" s="194"/>
      <c r="L112" s="61"/>
      <c r="M112" s="177"/>
      <c r="N112" s="178" t="s">
        <v>44</v>
      </c>
      <c r="O112" s="19"/>
      <c r="P112" s="179">
        <f>O112*H112</f>
        <v>0</v>
      </c>
      <c r="Q112" s="179">
        <v>0</v>
      </c>
      <c r="R112" s="179">
        <f>Q112*H112</f>
        <v>0</v>
      </c>
      <c r="S112" s="179">
        <v>0</v>
      </c>
      <c r="T112" s="180">
        <f>S112*H112</f>
        <v>0</v>
      </c>
      <c r="U112" s="64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40" t="s">
        <v>182</v>
      </c>
      <c r="AS112" s="19"/>
      <c r="AT112" s="140" t="s">
        <v>166</v>
      </c>
      <c r="AU112" s="140" t="s">
        <v>83</v>
      </c>
      <c r="AV112" s="19"/>
      <c r="AW112" s="19"/>
      <c r="AX112" s="19"/>
      <c r="AY112" s="140" t="s">
        <v>163</v>
      </c>
      <c r="AZ112" s="19"/>
      <c r="BA112" s="19"/>
      <c r="BB112" s="19"/>
      <c r="BC112" s="19"/>
      <c r="BD112" s="19"/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40" t="s">
        <v>81</v>
      </c>
      <c r="BK112" s="181">
        <f>ROUND(I112*H112,2)</f>
        <v>0</v>
      </c>
      <c r="BL112" s="140" t="s">
        <v>182</v>
      </c>
      <c r="BM112" s="140" t="s">
        <v>566</v>
      </c>
      <c r="BN112" s="19"/>
      <c r="BO112" s="19"/>
      <c r="BP112" s="19"/>
      <c r="BQ112" s="19"/>
      <c r="BR112" s="21"/>
    </row>
    <row r="113" spans="1:70" ht="135" customHeight="1" x14ac:dyDescent="0.35">
      <c r="A113" s="22"/>
      <c r="B113" s="26"/>
      <c r="C113" s="144"/>
      <c r="D113" s="207" t="s">
        <v>273</v>
      </c>
      <c r="E113" s="144"/>
      <c r="F113" s="208" t="s">
        <v>567</v>
      </c>
      <c r="G113" s="144"/>
      <c r="H113" s="144"/>
      <c r="I113" s="145"/>
      <c r="J113" s="144"/>
      <c r="K113" s="184"/>
      <c r="L113" s="61"/>
      <c r="M113" s="185"/>
      <c r="N113" s="19"/>
      <c r="O113" s="19"/>
      <c r="P113" s="19"/>
      <c r="Q113" s="19"/>
      <c r="R113" s="19"/>
      <c r="S113" s="19"/>
      <c r="T113" s="65"/>
      <c r="U113" s="64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40" t="s">
        <v>273</v>
      </c>
      <c r="AU113" s="140" t="s">
        <v>83</v>
      </c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21"/>
    </row>
    <row r="114" spans="1:70" ht="29.85" customHeight="1" x14ac:dyDescent="0.3">
      <c r="A114" s="22"/>
      <c r="B114" s="26"/>
      <c r="C114" s="59"/>
      <c r="D114" s="166" t="s">
        <v>72</v>
      </c>
      <c r="E114" s="167" t="s">
        <v>568</v>
      </c>
      <c r="F114" s="167" t="s">
        <v>569</v>
      </c>
      <c r="G114" s="59"/>
      <c r="H114" s="59"/>
      <c r="I114" s="116"/>
      <c r="J114" s="168">
        <f>BK114</f>
        <v>0</v>
      </c>
      <c r="K114" s="117"/>
      <c r="L114" s="61"/>
      <c r="M114" s="169"/>
      <c r="N114" s="19"/>
      <c r="O114" s="19"/>
      <c r="P114" s="162">
        <f>SUM(P115:P118)</f>
        <v>0</v>
      </c>
      <c r="Q114" s="19"/>
      <c r="R114" s="162">
        <f>SUM(R115:R118)</f>
        <v>0</v>
      </c>
      <c r="S114" s="19"/>
      <c r="T114" s="163">
        <f>SUM(T115:T118)</f>
        <v>0</v>
      </c>
      <c r="U114" s="64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59" t="s">
        <v>81</v>
      </c>
      <c r="AS114" s="19"/>
      <c r="AT114" s="164" t="s">
        <v>72</v>
      </c>
      <c r="AU114" s="164" t="s">
        <v>81</v>
      </c>
      <c r="AV114" s="19"/>
      <c r="AW114" s="19"/>
      <c r="AX114" s="19"/>
      <c r="AY114" s="159" t="s">
        <v>163</v>
      </c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65">
        <f>SUM(BK115:BK118)</f>
        <v>0</v>
      </c>
      <c r="BL114" s="19"/>
      <c r="BM114" s="19"/>
      <c r="BN114" s="19"/>
      <c r="BO114" s="19"/>
      <c r="BP114" s="19"/>
      <c r="BQ114" s="19"/>
      <c r="BR114" s="21"/>
    </row>
    <row r="115" spans="1:70" ht="16.5" customHeight="1" x14ac:dyDescent="0.3">
      <c r="A115" s="22"/>
      <c r="B115" s="61"/>
      <c r="C115" s="170" t="s">
        <v>201</v>
      </c>
      <c r="D115" s="170" t="s">
        <v>166</v>
      </c>
      <c r="E115" s="171" t="s">
        <v>570</v>
      </c>
      <c r="F115" s="171" t="s">
        <v>571</v>
      </c>
      <c r="G115" s="172" t="s">
        <v>269</v>
      </c>
      <c r="H115" s="173">
        <v>146.03</v>
      </c>
      <c r="I115" s="174"/>
      <c r="J115" s="175">
        <f>ROUND(I115*H115,2)</f>
        <v>0</v>
      </c>
      <c r="K115" s="194"/>
      <c r="L115" s="61"/>
      <c r="M115" s="177"/>
      <c r="N115" s="178" t="s">
        <v>44</v>
      </c>
      <c r="O115" s="19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64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40" t="s">
        <v>182</v>
      </c>
      <c r="AS115" s="19"/>
      <c r="AT115" s="140" t="s">
        <v>166</v>
      </c>
      <c r="AU115" s="140" t="s">
        <v>83</v>
      </c>
      <c r="AV115" s="19"/>
      <c r="AW115" s="19"/>
      <c r="AX115" s="19"/>
      <c r="AY115" s="140" t="s">
        <v>163</v>
      </c>
      <c r="AZ115" s="19"/>
      <c r="BA115" s="19"/>
      <c r="BB115" s="19"/>
      <c r="BC115" s="19"/>
      <c r="BD115" s="19"/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40" t="s">
        <v>81</v>
      </c>
      <c r="BK115" s="181">
        <f>ROUND(I115*H115,2)</f>
        <v>0</v>
      </c>
      <c r="BL115" s="140" t="s">
        <v>182</v>
      </c>
      <c r="BM115" s="140" t="s">
        <v>572</v>
      </c>
      <c r="BN115" s="19"/>
      <c r="BO115" s="19"/>
      <c r="BP115" s="19"/>
      <c r="BQ115" s="19"/>
      <c r="BR115" s="21"/>
    </row>
    <row r="116" spans="1:70" ht="108" customHeight="1" x14ac:dyDescent="0.35">
      <c r="A116" s="22"/>
      <c r="B116" s="26"/>
      <c r="C116" s="144"/>
      <c r="D116" s="207" t="s">
        <v>273</v>
      </c>
      <c r="E116" s="144"/>
      <c r="F116" s="208" t="s">
        <v>573</v>
      </c>
      <c r="G116" s="144"/>
      <c r="H116" s="144"/>
      <c r="I116" s="145"/>
      <c r="J116" s="144"/>
      <c r="K116" s="184"/>
      <c r="L116" s="61"/>
      <c r="M116" s="185"/>
      <c r="N116" s="19"/>
      <c r="O116" s="19"/>
      <c r="P116" s="19"/>
      <c r="Q116" s="19"/>
      <c r="R116" s="19"/>
      <c r="S116" s="19"/>
      <c r="T116" s="65"/>
      <c r="U116" s="64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40" t="s">
        <v>273</v>
      </c>
      <c r="AU116" s="140" t="s">
        <v>83</v>
      </c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21"/>
    </row>
    <row r="117" spans="1:70" ht="16.5" customHeight="1" x14ac:dyDescent="0.3">
      <c r="A117" s="22"/>
      <c r="B117" s="61"/>
      <c r="C117" s="170" t="s">
        <v>207</v>
      </c>
      <c r="D117" s="170" t="s">
        <v>166</v>
      </c>
      <c r="E117" s="171" t="s">
        <v>574</v>
      </c>
      <c r="F117" s="171" t="s">
        <v>575</v>
      </c>
      <c r="G117" s="172" t="s">
        <v>269</v>
      </c>
      <c r="H117" s="173">
        <v>146.03</v>
      </c>
      <c r="I117" s="174"/>
      <c r="J117" s="175">
        <f>ROUND(I117*H117,2)</f>
        <v>0</v>
      </c>
      <c r="K117" s="194"/>
      <c r="L117" s="61"/>
      <c r="M117" s="177"/>
      <c r="N117" s="178" t="s">
        <v>44</v>
      </c>
      <c r="O117" s="19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64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40" t="s">
        <v>182</v>
      </c>
      <c r="AS117" s="19"/>
      <c r="AT117" s="140" t="s">
        <v>166</v>
      </c>
      <c r="AU117" s="140" t="s">
        <v>83</v>
      </c>
      <c r="AV117" s="19"/>
      <c r="AW117" s="19"/>
      <c r="AX117" s="19"/>
      <c r="AY117" s="140" t="s">
        <v>163</v>
      </c>
      <c r="AZ117" s="19"/>
      <c r="BA117" s="19"/>
      <c r="BB117" s="19"/>
      <c r="BC117" s="19"/>
      <c r="BD117" s="19"/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40" t="s">
        <v>81</v>
      </c>
      <c r="BK117" s="181">
        <f>ROUND(I117*H117,2)</f>
        <v>0</v>
      </c>
      <c r="BL117" s="140" t="s">
        <v>182</v>
      </c>
      <c r="BM117" s="140" t="s">
        <v>576</v>
      </c>
      <c r="BN117" s="19"/>
      <c r="BO117" s="19"/>
      <c r="BP117" s="19"/>
      <c r="BQ117" s="19"/>
      <c r="BR117" s="21"/>
    </row>
    <row r="118" spans="1:70" ht="81" customHeight="1" x14ac:dyDescent="0.35">
      <c r="A118" s="22"/>
      <c r="B118" s="26"/>
      <c r="C118" s="62"/>
      <c r="D118" s="205" t="s">
        <v>273</v>
      </c>
      <c r="E118" s="62"/>
      <c r="F118" s="206" t="s">
        <v>577</v>
      </c>
      <c r="G118" s="62"/>
      <c r="H118" s="62"/>
      <c r="I118" s="118"/>
      <c r="J118" s="62"/>
      <c r="K118" s="119"/>
      <c r="L118" s="61"/>
      <c r="M118" s="75"/>
      <c r="N118" s="19"/>
      <c r="O118" s="19"/>
      <c r="P118" s="19"/>
      <c r="Q118" s="19"/>
      <c r="R118" s="19"/>
      <c r="S118" s="19"/>
      <c r="T118" s="65"/>
      <c r="U118" s="64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40" t="s">
        <v>273</v>
      </c>
      <c r="AU118" s="140" t="s">
        <v>83</v>
      </c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21"/>
    </row>
    <row r="119" spans="1:70" ht="29.85" customHeight="1" x14ac:dyDescent="0.3">
      <c r="A119" s="22"/>
      <c r="B119" s="26"/>
      <c r="C119" s="59"/>
      <c r="D119" s="166" t="s">
        <v>72</v>
      </c>
      <c r="E119" s="167" t="s">
        <v>578</v>
      </c>
      <c r="F119" s="167" t="s">
        <v>579</v>
      </c>
      <c r="G119" s="59"/>
      <c r="H119" s="59"/>
      <c r="I119" s="116"/>
      <c r="J119" s="168">
        <f>BK119</f>
        <v>0</v>
      </c>
      <c r="K119" s="117"/>
      <c r="L119" s="61"/>
      <c r="M119" s="169"/>
      <c r="N119" s="19"/>
      <c r="O119" s="19"/>
      <c r="P119" s="162">
        <f>SUM(P120:P123)</f>
        <v>0</v>
      </c>
      <c r="Q119" s="19"/>
      <c r="R119" s="162">
        <f>SUM(R120:R123)</f>
        <v>0</v>
      </c>
      <c r="S119" s="19"/>
      <c r="T119" s="163">
        <f>SUM(T120:T123)</f>
        <v>0</v>
      </c>
      <c r="U119" s="64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59" t="s">
        <v>81</v>
      </c>
      <c r="AS119" s="19"/>
      <c r="AT119" s="164" t="s">
        <v>72</v>
      </c>
      <c r="AU119" s="164" t="s">
        <v>81</v>
      </c>
      <c r="AV119" s="19"/>
      <c r="AW119" s="19"/>
      <c r="AX119" s="19"/>
      <c r="AY119" s="159" t="s">
        <v>163</v>
      </c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65">
        <f>SUM(BK120:BK123)</f>
        <v>0</v>
      </c>
      <c r="BL119" s="19"/>
      <c r="BM119" s="19"/>
      <c r="BN119" s="19"/>
      <c r="BO119" s="19"/>
      <c r="BP119" s="19"/>
      <c r="BQ119" s="19"/>
      <c r="BR119" s="21"/>
    </row>
    <row r="120" spans="1:70" ht="25.5" customHeight="1" x14ac:dyDescent="0.3">
      <c r="A120" s="22"/>
      <c r="B120" s="61"/>
      <c r="C120" s="170" t="s">
        <v>211</v>
      </c>
      <c r="D120" s="170" t="s">
        <v>166</v>
      </c>
      <c r="E120" s="171" t="s">
        <v>580</v>
      </c>
      <c r="F120" s="171" t="s">
        <v>581</v>
      </c>
      <c r="G120" s="172" t="s">
        <v>269</v>
      </c>
      <c r="H120" s="173">
        <v>23.64</v>
      </c>
      <c r="I120" s="174"/>
      <c r="J120" s="175">
        <f>ROUND(I120*H120,2)</f>
        <v>0</v>
      </c>
      <c r="K120" s="194"/>
      <c r="L120" s="61"/>
      <c r="M120" s="177"/>
      <c r="N120" s="178" t="s">
        <v>44</v>
      </c>
      <c r="O120" s="19"/>
      <c r="P120" s="179">
        <f>O120*H120</f>
        <v>0</v>
      </c>
      <c r="Q120" s="179">
        <v>0</v>
      </c>
      <c r="R120" s="179">
        <f>Q120*H120</f>
        <v>0</v>
      </c>
      <c r="S120" s="179">
        <v>0</v>
      </c>
      <c r="T120" s="180">
        <f>S120*H120</f>
        <v>0</v>
      </c>
      <c r="U120" s="64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40" t="s">
        <v>182</v>
      </c>
      <c r="AS120" s="19"/>
      <c r="AT120" s="140" t="s">
        <v>166</v>
      </c>
      <c r="AU120" s="140" t="s">
        <v>83</v>
      </c>
      <c r="AV120" s="19"/>
      <c r="AW120" s="19"/>
      <c r="AX120" s="19"/>
      <c r="AY120" s="140" t="s">
        <v>163</v>
      </c>
      <c r="AZ120" s="19"/>
      <c r="BA120" s="19"/>
      <c r="BB120" s="19"/>
      <c r="BC120" s="19"/>
      <c r="BD120" s="19"/>
      <c r="BE120" s="181">
        <f>IF(N120="základní",J120,0)</f>
        <v>0</v>
      </c>
      <c r="BF120" s="181">
        <f>IF(N120="snížená",J120,0)</f>
        <v>0</v>
      </c>
      <c r="BG120" s="181">
        <f>IF(N120="zákl. přenesená",J120,0)</f>
        <v>0</v>
      </c>
      <c r="BH120" s="181">
        <f>IF(N120="sníž. přenesená",J120,0)</f>
        <v>0</v>
      </c>
      <c r="BI120" s="181">
        <f>IF(N120="nulová",J120,0)</f>
        <v>0</v>
      </c>
      <c r="BJ120" s="140" t="s">
        <v>81</v>
      </c>
      <c r="BK120" s="181">
        <f>ROUND(I120*H120,2)</f>
        <v>0</v>
      </c>
      <c r="BL120" s="140" t="s">
        <v>182</v>
      </c>
      <c r="BM120" s="140" t="s">
        <v>582</v>
      </c>
      <c r="BN120" s="19"/>
      <c r="BO120" s="19"/>
      <c r="BP120" s="19"/>
      <c r="BQ120" s="19"/>
      <c r="BR120" s="21"/>
    </row>
    <row r="121" spans="1:70" ht="67.5" customHeight="1" x14ac:dyDescent="0.35">
      <c r="A121" s="22"/>
      <c r="B121" s="26"/>
      <c r="C121" s="144"/>
      <c r="D121" s="207" t="s">
        <v>273</v>
      </c>
      <c r="E121" s="144"/>
      <c r="F121" s="208" t="s">
        <v>583</v>
      </c>
      <c r="G121" s="144"/>
      <c r="H121" s="144"/>
      <c r="I121" s="145"/>
      <c r="J121" s="144"/>
      <c r="K121" s="184"/>
      <c r="L121" s="61"/>
      <c r="M121" s="185"/>
      <c r="N121" s="19"/>
      <c r="O121" s="19"/>
      <c r="P121" s="19"/>
      <c r="Q121" s="19"/>
      <c r="R121" s="19"/>
      <c r="S121" s="19"/>
      <c r="T121" s="65"/>
      <c r="U121" s="64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40" t="s">
        <v>273</v>
      </c>
      <c r="AU121" s="140" t="s">
        <v>83</v>
      </c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21"/>
    </row>
    <row r="122" spans="1:70" ht="25.5" customHeight="1" x14ac:dyDescent="0.3">
      <c r="A122" s="22"/>
      <c r="B122" s="61"/>
      <c r="C122" s="170" t="s">
        <v>216</v>
      </c>
      <c r="D122" s="170" t="s">
        <v>166</v>
      </c>
      <c r="E122" s="171" t="s">
        <v>584</v>
      </c>
      <c r="F122" s="171" t="s">
        <v>585</v>
      </c>
      <c r="G122" s="172" t="s">
        <v>269</v>
      </c>
      <c r="H122" s="173">
        <v>23.64</v>
      </c>
      <c r="I122" s="174"/>
      <c r="J122" s="175">
        <f>ROUND(I122*H122,2)</f>
        <v>0</v>
      </c>
      <c r="K122" s="194"/>
      <c r="L122" s="61"/>
      <c r="M122" s="177"/>
      <c r="N122" s="178" t="s">
        <v>44</v>
      </c>
      <c r="O122" s="19"/>
      <c r="P122" s="179">
        <f>O122*H122</f>
        <v>0</v>
      </c>
      <c r="Q122" s="179">
        <v>0</v>
      </c>
      <c r="R122" s="179">
        <f>Q122*H122</f>
        <v>0</v>
      </c>
      <c r="S122" s="179">
        <v>0</v>
      </c>
      <c r="T122" s="180">
        <f>S122*H122</f>
        <v>0</v>
      </c>
      <c r="U122" s="64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40" t="s">
        <v>182</v>
      </c>
      <c r="AS122" s="19"/>
      <c r="AT122" s="140" t="s">
        <v>166</v>
      </c>
      <c r="AU122" s="140" t="s">
        <v>83</v>
      </c>
      <c r="AV122" s="19"/>
      <c r="AW122" s="19"/>
      <c r="AX122" s="19"/>
      <c r="AY122" s="140" t="s">
        <v>163</v>
      </c>
      <c r="AZ122" s="19"/>
      <c r="BA122" s="19"/>
      <c r="BB122" s="19"/>
      <c r="BC122" s="19"/>
      <c r="BD122" s="19"/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40" t="s">
        <v>81</v>
      </c>
      <c r="BK122" s="181">
        <f>ROUND(I122*H122,2)</f>
        <v>0</v>
      </c>
      <c r="BL122" s="140" t="s">
        <v>182</v>
      </c>
      <c r="BM122" s="140" t="s">
        <v>586</v>
      </c>
      <c r="BN122" s="19"/>
      <c r="BO122" s="19"/>
      <c r="BP122" s="19"/>
      <c r="BQ122" s="19"/>
      <c r="BR122" s="21"/>
    </row>
    <row r="123" spans="1:70" ht="94.5" customHeight="1" x14ac:dyDescent="0.35">
      <c r="A123" s="22"/>
      <c r="B123" s="26"/>
      <c r="C123" s="62"/>
      <c r="D123" s="205" t="s">
        <v>273</v>
      </c>
      <c r="E123" s="62"/>
      <c r="F123" s="206" t="s">
        <v>587</v>
      </c>
      <c r="G123" s="62"/>
      <c r="H123" s="62"/>
      <c r="I123" s="118"/>
      <c r="J123" s="62"/>
      <c r="K123" s="119"/>
      <c r="L123" s="61"/>
      <c r="M123" s="75"/>
      <c r="N123" s="19"/>
      <c r="O123" s="19"/>
      <c r="P123" s="19"/>
      <c r="Q123" s="19"/>
      <c r="R123" s="19"/>
      <c r="S123" s="19"/>
      <c r="T123" s="65"/>
      <c r="U123" s="64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40" t="s">
        <v>273</v>
      </c>
      <c r="AU123" s="140" t="s">
        <v>83</v>
      </c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21"/>
    </row>
    <row r="124" spans="1:70" ht="29.85" customHeight="1" x14ac:dyDescent="0.3">
      <c r="A124" s="22"/>
      <c r="B124" s="26"/>
      <c r="C124" s="59"/>
      <c r="D124" s="166" t="s">
        <v>72</v>
      </c>
      <c r="E124" s="167" t="s">
        <v>588</v>
      </c>
      <c r="F124" s="167" t="s">
        <v>589</v>
      </c>
      <c r="G124" s="59"/>
      <c r="H124" s="59"/>
      <c r="I124" s="116"/>
      <c r="J124" s="168">
        <f>BK124</f>
        <v>0</v>
      </c>
      <c r="K124" s="117"/>
      <c r="L124" s="61"/>
      <c r="M124" s="169"/>
      <c r="N124" s="19"/>
      <c r="O124" s="19"/>
      <c r="P124" s="162">
        <f>SUM(P125:P129)</f>
        <v>0</v>
      </c>
      <c r="Q124" s="19"/>
      <c r="R124" s="162">
        <f>SUM(R125:R129)</f>
        <v>0</v>
      </c>
      <c r="S124" s="19"/>
      <c r="T124" s="163">
        <f>SUM(T125:T129)</f>
        <v>0</v>
      </c>
      <c r="U124" s="64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59" t="s">
        <v>81</v>
      </c>
      <c r="AS124" s="19"/>
      <c r="AT124" s="164" t="s">
        <v>72</v>
      </c>
      <c r="AU124" s="164" t="s">
        <v>81</v>
      </c>
      <c r="AV124" s="19"/>
      <c r="AW124" s="19"/>
      <c r="AX124" s="19"/>
      <c r="AY124" s="159" t="s">
        <v>163</v>
      </c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65">
        <f>SUM(BK125:BK129)</f>
        <v>0</v>
      </c>
      <c r="BL124" s="19"/>
      <c r="BM124" s="19"/>
      <c r="BN124" s="19"/>
      <c r="BO124" s="19"/>
      <c r="BP124" s="19"/>
      <c r="BQ124" s="19"/>
      <c r="BR124" s="21"/>
    </row>
    <row r="125" spans="1:70" ht="16.5" customHeight="1" x14ac:dyDescent="0.3">
      <c r="A125" s="22"/>
      <c r="B125" s="61"/>
      <c r="C125" s="170" t="s">
        <v>233</v>
      </c>
      <c r="D125" s="170" t="s">
        <v>166</v>
      </c>
      <c r="E125" s="171" t="s">
        <v>590</v>
      </c>
      <c r="F125" s="171" t="s">
        <v>550</v>
      </c>
      <c r="G125" s="172" t="s">
        <v>269</v>
      </c>
      <c r="H125" s="173">
        <v>114.24</v>
      </c>
      <c r="I125" s="174"/>
      <c r="J125" s="175">
        <f>ROUND(I125*H125,2)</f>
        <v>0</v>
      </c>
      <c r="K125" s="194"/>
      <c r="L125" s="61"/>
      <c r="M125" s="177"/>
      <c r="N125" s="178" t="s">
        <v>44</v>
      </c>
      <c r="O125" s="19"/>
      <c r="P125" s="179">
        <f>O125*H125</f>
        <v>0</v>
      </c>
      <c r="Q125" s="179">
        <v>0</v>
      </c>
      <c r="R125" s="179">
        <f>Q125*H125</f>
        <v>0</v>
      </c>
      <c r="S125" s="179">
        <v>0</v>
      </c>
      <c r="T125" s="180">
        <f>S125*H125</f>
        <v>0</v>
      </c>
      <c r="U125" s="64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40" t="s">
        <v>182</v>
      </c>
      <c r="AS125" s="19"/>
      <c r="AT125" s="140" t="s">
        <v>166</v>
      </c>
      <c r="AU125" s="140" t="s">
        <v>83</v>
      </c>
      <c r="AV125" s="19"/>
      <c r="AW125" s="19"/>
      <c r="AX125" s="19"/>
      <c r="AY125" s="140" t="s">
        <v>163</v>
      </c>
      <c r="AZ125" s="19"/>
      <c r="BA125" s="19"/>
      <c r="BB125" s="19"/>
      <c r="BC125" s="19"/>
      <c r="BD125" s="19"/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40" t="s">
        <v>81</v>
      </c>
      <c r="BK125" s="181">
        <f>ROUND(I125*H125,2)</f>
        <v>0</v>
      </c>
      <c r="BL125" s="140" t="s">
        <v>182</v>
      </c>
      <c r="BM125" s="140" t="s">
        <v>591</v>
      </c>
      <c r="BN125" s="19"/>
      <c r="BO125" s="19"/>
      <c r="BP125" s="19"/>
      <c r="BQ125" s="19"/>
      <c r="BR125" s="21"/>
    </row>
    <row r="126" spans="1:70" ht="67.5" customHeight="1" x14ac:dyDescent="0.35">
      <c r="A126" s="22"/>
      <c r="B126" s="26"/>
      <c r="C126" s="144"/>
      <c r="D126" s="207" t="s">
        <v>273</v>
      </c>
      <c r="E126" s="144"/>
      <c r="F126" s="208" t="s">
        <v>592</v>
      </c>
      <c r="G126" s="144"/>
      <c r="H126" s="144"/>
      <c r="I126" s="145"/>
      <c r="J126" s="144"/>
      <c r="K126" s="184"/>
      <c r="L126" s="61"/>
      <c r="M126" s="185"/>
      <c r="N126" s="19"/>
      <c r="O126" s="19"/>
      <c r="P126" s="19"/>
      <c r="Q126" s="19"/>
      <c r="R126" s="19"/>
      <c r="S126" s="19"/>
      <c r="T126" s="65"/>
      <c r="U126" s="64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40" t="s">
        <v>273</v>
      </c>
      <c r="AU126" s="140" t="s">
        <v>83</v>
      </c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21"/>
    </row>
    <row r="127" spans="1:70" ht="16.5" customHeight="1" x14ac:dyDescent="0.3">
      <c r="A127" s="22"/>
      <c r="B127" s="61"/>
      <c r="C127" s="195" t="s">
        <v>237</v>
      </c>
      <c r="D127" s="195" t="s">
        <v>271</v>
      </c>
      <c r="E127" s="196" t="s">
        <v>593</v>
      </c>
      <c r="F127" s="196" t="s">
        <v>554</v>
      </c>
      <c r="G127" s="197" t="s">
        <v>269</v>
      </c>
      <c r="H127" s="198">
        <v>125.664</v>
      </c>
      <c r="I127" s="199"/>
      <c r="J127" s="200">
        <f>ROUND(I127*H127,2)</f>
        <v>0</v>
      </c>
      <c r="K127" s="225"/>
      <c r="L127" s="202"/>
      <c r="M127" s="203"/>
      <c r="N127" s="204" t="s">
        <v>44</v>
      </c>
      <c r="O127" s="19"/>
      <c r="P127" s="179">
        <f>O127*H127</f>
        <v>0</v>
      </c>
      <c r="Q127" s="179">
        <v>0</v>
      </c>
      <c r="R127" s="179">
        <f>Q127*H127</f>
        <v>0</v>
      </c>
      <c r="S127" s="179">
        <v>0</v>
      </c>
      <c r="T127" s="180">
        <f>S127*H127</f>
        <v>0</v>
      </c>
      <c r="U127" s="64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40" t="s">
        <v>197</v>
      </c>
      <c r="AS127" s="19"/>
      <c r="AT127" s="140" t="s">
        <v>271</v>
      </c>
      <c r="AU127" s="140" t="s">
        <v>83</v>
      </c>
      <c r="AV127" s="19"/>
      <c r="AW127" s="19"/>
      <c r="AX127" s="19"/>
      <c r="AY127" s="140" t="s">
        <v>163</v>
      </c>
      <c r="AZ127" s="19"/>
      <c r="BA127" s="19"/>
      <c r="BB127" s="19"/>
      <c r="BC127" s="19"/>
      <c r="BD127" s="19"/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40" t="s">
        <v>81</v>
      </c>
      <c r="BK127" s="181">
        <f>ROUND(I127*H127,2)</f>
        <v>0</v>
      </c>
      <c r="BL127" s="140" t="s">
        <v>182</v>
      </c>
      <c r="BM127" s="140" t="s">
        <v>594</v>
      </c>
      <c r="BN127" s="19"/>
      <c r="BO127" s="19"/>
      <c r="BP127" s="19"/>
      <c r="BQ127" s="19"/>
      <c r="BR127" s="21"/>
    </row>
    <row r="128" spans="1:70" ht="94.5" customHeight="1" x14ac:dyDescent="0.35">
      <c r="A128" s="22"/>
      <c r="B128" s="26"/>
      <c r="C128" s="62"/>
      <c r="D128" s="205" t="s">
        <v>273</v>
      </c>
      <c r="E128" s="62"/>
      <c r="F128" s="206" t="s">
        <v>556</v>
      </c>
      <c r="G128" s="62"/>
      <c r="H128" s="62"/>
      <c r="I128" s="118"/>
      <c r="J128" s="62"/>
      <c r="K128" s="119"/>
      <c r="L128" s="61"/>
      <c r="M128" s="75"/>
      <c r="N128" s="19"/>
      <c r="O128" s="19"/>
      <c r="P128" s="19"/>
      <c r="Q128" s="19"/>
      <c r="R128" s="19"/>
      <c r="S128" s="19"/>
      <c r="T128" s="65"/>
      <c r="U128" s="64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40" t="s">
        <v>273</v>
      </c>
      <c r="AU128" s="140" t="s">
        <v>83</v>
      </c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21"/>
    </row>
    <row r="129" spans="1:70" ht="13.15" customHeight="1" x14ac:dyDescent="0.35">
      <c r="A129" s="22"/>
      <c r="B129" s="26"/>
      <c r="C129" s="19"/>
      <c r="D129" s="213" t="s">
        <v>280</v>
      </c>
      <c r="E129" s="19"/>
      <c r="F129" s="214" t="s">
        <v>595</v>
      </c>
      <c r="G129" s="19"/>
      <c r="H129" s="215">
        <v>125.664</v>
      </c>
      <c r="I129" s="112"/>
      <c r="J129" s="19"/>
      <c r="K129" s="28"/>
      <c r="L129" s="61"/>
      <c r="M129" s="64"/>
      <c r="N129" s="19"/>
      <c r="O129" s="19"/>
      <c r="P129" s="19"/>
      <c r="Q129" s="19"/>
      <c r="R129" s="19"/>
      <c r="S129" s="19"/>
      <c r="T129" s="65"/>
      <c r="U129" s="64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212" t="s">
        <v>280</v>
      </c>
      <c r="AU129" s="212" t="s">
        <v>83</v>
      </c>
      <c r="AV129" s="55" t="s">
        <v>83</v>
      </c>
      <c r="AW129" s="55" t="s">
        <v>12</v>
      </c>
      <c r="AX129" s="55" t="s">
        <v>81</v>
      </c>
      <c r="AY129" s="212" t="s">
        <v>163</v>
      </c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21"/>
    </row>
    <row r="130" spans="1:70" ht="29.85" customHeight="1" x14ac:dyDescent="0.3">
      <c r="A130" s="22"/>
      <c r="B130" s="26"/>
      <c r="C130" s="59"/>
      <c r="D130" s="166" t="s">
        <v>72</v>
      </c>
      <c r="E130" s="167" t="s">
        <v>596</v>
      </c>
      <c r="F130" s="167" t="s">
        <v>597</v>
      </c>
      <c r="G130" s="59"/>
      <c r="H130" s="59"/>
      <c r="I130" s="116"/>
      <c r="J130" s="168">
        <f>BK130</f>
        <v>0</v>
      </c>
      <c r="K130" s="117"/>
      <c r="L130" s="61"/>
      <c r="M130" s="169"/>
      <c r="N130" s="19"/>
      <c r="O130" s="19"/>
      <c r="P130" s="162">
        <f>SUM(P131:P138)</f>
        <v>0</v>
      </c>
      <c r="Q130" s="19"/>
      <c r="R130" s="162">
        <f>SUM(R131:R138)</f>
        <v>0</v>
      </c>
      <c r="S130" s="19"/>
      <c r="T130" s="163">
        <f>SUM(T131:T138)</f>
        <v>0</v>
      </c>
      <c r="U130" s="64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59" t="s">
        <v>83</v>
      </c>
      <c r="AS130" s="19"/>
      <c r="AT130" s="164" t="s">
        <v>72</v>
      </c>
      <c r="AU130" s="164" t="s">
        <v>81</v>
      </c>
      <c r="AV130" s="19"/>
      <c r="AW130" s="19"/>
      <c r="AX130" s="19"/>
      <c r="AY130" s="159" t="s">
        <v>163</v>
      </c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65">
        <f>SUM(BK131:BK138)</f>
        <v>0</v>
      </c>
      <c r="BL130" s="19"/>
      <c r="BM130" s="19"/>
      <c r="BN130" s="19"/>
      <c r="BO130" s="19"/>
      <c r="BP130" s="19"/>
      <c r="BQ130" s="19"/>
      <c r="BR130" s="21"/>
    </row>
    <row r="131" spans="1:70" ht="16.5" customHeight="1" x14ac:dyDescent="0.3">
      <c r="A131" s="22"/>
      <c r="B131" s="61"/>
      <c r="C131" s="170" t="s">
        <v>238</v>
      </c>
      <c r="D131" s="170" t="s">
        <v>166</v>
      </c>
      <c r="E131" s="171" t="s">
        <v>598</v>
      </c>
      <c r="F131" s="171" t="s">
        <v>599</v>
      </c>
      <c r="G131" s="172" t="s">
        <v>269</v>
      </c>
      <c r="H131" s="173">
        <v>6.6</v>
      </c>
      <c r="I131" s="174"/>
      <c r="J131" s="175">
        <f>ROUND(I131*H131,2)</f>
        <v>0</v>
      </c>
      <c r="K131" s="194"/>
      <c r="L131" s="61"/>
      <c r="M131" s="177"/>
      <c r="N131" s="178" t="s">
        <v>44</v>
      </c>
      <c r="O131" s="19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U131" s="64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40" t="s">
        <v>233</v>
      </c>
      <c r="AS131" s="19"/>
      <c r="AT131" s="140" t="s">
        <v>166</v>
      </c>
      <c r="AU131" s="140" t="s">
        <v>83</v>
      </c>
      <c r="AV131" s="19"/>
      <c r="AW131" s="19"/>
      <c r="AX131" s="19"/>
      <c r="AY131" s="140" t="s">
        <v>163</v>
      </c>
      <c r="AZ131" s="19"/>
      <c r="BA131" s="19"/>
      <c r="BB131" s="19"/>
      <c r="BC131" s="19"/>
      <c r="BD131" s="19"/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140" t="s">
        <v>81</v>
      </c>
      <c r="BK131" s="181">
        <f>ROUND(I131*H131,2)</f>
        <v>0</v>
      </c>
      <c r="BL131" s="140" t="s">
        <v>233</v>
      </c>
      <c r="BM131" s="140" t="s">
        <v>600</v>
      </c>
      <c r="BN131" s="19"/>
      <c r="BO131" s="19"/>
      <c r="BP131" s="19"/>
      <c r="BQ131" s="19"/>
      <c r="BR131" s="21"/>
    </row>
    <row r="132" spans="1:70" ht="94.5" customHeight="1" x14ac:dyDescent="0.35">
      <c r="A132" s="22"/>
      <c r="B132" s="26"/>
      <c r="C132" s="144"/>
      <c r="D132" s="207" t="s">
        <v>273</v>
      </c>
      <c r="E132" s="144"/>
      <c r="F132" s="208" t="s">
        <v>2653</v>
      </c>
      <c r="G132" s="144"/>
      <c r="H132" s="144"/>
      <c r="I132" s="145"/>
      <c r="J132" s="144"/>
      <c r="K132" s="184"/>
      <c r="L132" s="61"/>
      <c r="M132" s="185"/>
      <c r="N132" s="19"/>
      <c r="O132" s="19"/>
      <c r="P132" s="19"/>
      <c r="Q132" s="19"/>
      <c r="R132" s="19"/>
      <c r="S132" s="19"/>
      <c r="T132" s="65"/>
      <c r="U132" s="64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40" t="s">
        <v>273</v>
      </c>
      <c r="AU132" s="140" t="s">
        <v>83</v>
      </c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21"/>
    </row>
    <row r="133" spans="1:70" ht="16.5" customHeight="1" x14ac:dyDescent="0.3">
      <c r="A133" s="22"/>
      <c r="B133" s="61"/>
      <c r="C133" s="170" t="s">
        <v>242</v>
      </c>
      <c r="D133" s="170" t="s">
        <v>166</v>
      </c>
      <c r="E133" s="171" t="s">
        <v>601</v>
      </c>
      <c r="F133" s="171" t="s">
        <v>602</v>
      </c>
      <c r="G133" s="172" t="s">
        <v>269</v>
      </c>
      <c r="H133" s="173">
        <v>6.6</v>
      </c>
      <c r="I133" s="174"/>
      <c r="J133" s="175">
        <f>ROUND(I133*H133,2)</f>
        <v>0</v>
      </c>
      <c r="K133" s="194"/>
      <c r="L133" s="61"/>
      <c r="M133" s="177"/>
      <c r="N133" s="178" t="s">
        <v>44</v>
      </c>
      <c r="O133" s="19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U133" s="64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40" t="s">
        <v>233</v>
      </c>
      <c r="AS133" s="19"/>
      <c r="AT133" s="140" t="s">
        <v>166</v>
      </c>
      <c r="AU133" s="140" t="s">
        <v>83</v>
      </c>
      <c r="AV133" s="19"/>
      <c r="AW133" s="19"/>
      <c r="AX133" s="19"/>
      <c r="AY133" s="140" t="s">
        <v>163</v>
      </c>
      <c r="AZ133" s="19"/>
      <c r="BA133" s="19"/>
      <c r="BB133" s="19"/>
      <c r="BC133" s="19"/>
      <c r="BD133" s="19"/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40" t="s">
        <v>81</v>
      </c>
      <c r="BK133" s="181">
        <f>ROUND(I133*H133,2)</f>
        <v>0</v>
      </c>
      <c r="BL133" s="140" t="s">
        <v>233</v>
      </c>
      <c r="BM133" s="140" t="s">
        <v>603</v>
      </c>
      <c r="BN133" s="19"/>
      <c r="BO133" s="19"/>
      <c r="BP133" s="19"/>
      <c r="BQ133" s="19"/>
      <c r="BR133" s="21"/>
    </row>
    <row r="134" spans="1:70" ht="67.5" customHeight="1" x14ac:dyDescent="0.35">
      <c r="A134" s="22"/>
      <c r="B134" s="26"/>
      <c r="C134" s="144"/>
      <c r="D134" s="207" t="s">
        <v>273</v>
      </c>
      <c r="E134" s="144"/>
      <c r="F134" s="208" t="s">
        <v>604</v>
      </c>
      <c r="G134" s="144"/>
      <c r="H134" s="144"/>
      <c r="I134" s="145"/>
      <c r="J134" s="144"/>
      <c r="K134" s="184"/>
      <c r="L134" s="61"/>
      <c r="M134" s="185"/>
      <c r="N134" s="19"/>
      <c r="O134" s="19"/>
      <c r="P134" s="19"/>
      <c r="Q134" s="19"/>
      <c r="R134" s="19"/>
      <c r="S134" s="19"/>
      <c r="T134" s="65"/>
      <c r="U134" s="64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40" t="s">
        <v>273</v>
      </c>
      <c r="AU134" s="140" t="s">
        <v>83</v>
      </c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21"/>
    </row>
    <row r="135" spans="1:70" ht="16.5" customHeight="1" x14ac:dyDescent="0.3">
      <c r="A135" s="22"/>
      <c r="B135" s="61"/>
      <c r="C135" s="170" t="s">
        <v>246</v>
      </c>
      <c r="D135" s="170" t="s">
        <v>166</v>
      </c>
      <c r="E135" s="171" t="s">
        <v>605</v>
      </c>
      <c r="F135" s="171" t="s">
        <v>606</v>
      </c>
      <c r="G135" s="172" t="s">
        <v>269</v>
      </c>
      <c r="H135" s="173">
        <v>6.6</v>
      </c>
      <c r="I135" s="174"/>
      <c r="J135" s="175">
        <f>ROUND(I135*H135,2)</f>
        <v>0</v>
      </c>
      <c r="K135" s="194"/>
      <c r="L135" s="61"/>
      <c r="M135" s="177"/>
      <c r="N135" s="178" t="s">
        <v>44</v>
      </c>
      <c r="O135" s="19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U135" s="64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40" t="s">
        <v>233</v>
      </c>
      <c r="AS135" s="19"/>
      <c r="AT135" s="140" t="s">
        <v>166</v>
      </c>
      <c r="AU135" s="140" t="s">
        <v>83</v>
      </c>
      <c r="AV135" s="19"/>
      <c r="AW135" s="19"/>
      <c r="AX135" s="19"/>
      <c r="AY135" s="140" t="s">
        <v>163</v>
      </c>
      <c r="AZ135" s="19"/>
      <c r="BA135" s="19"/>
      <c r="BB135" s="19"/>
      <c r="BC135" s="19"/>
      <c r="BD135" s="19"/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40" t="s">
        <v>81</v>
      </c>
      <c r="BK135" s="181">
        <f>ROUND(I135*H135,2)</f>
        <v>0</v>
      </c>
      <c r="BL135" s="140" t="s">
        <v>233</v>
      </c>
      <c r="BM135" s="140" t="s">
        <v>607</v>
      </c>
      <c r="BN135" s="19"/>
      <c r="BO135" s="19"/>
      <c r="BP135" s="19"/>
      <c r="BQ135" s="19"/>
      <c r="BR135" s="21"/>
    </row>
    <row r="136" spans="1:70" ht="67.5" customHeight="1" x14ac:dyDescent="0.35">
      <c r="A136" s="22"/>
      <c r="B136" s="26"/>
      <c r="C136" s="144"/>
      <c r="D136" s="207" t="s">
        <v>273</v>
      </c>
      <c r="E136" s="144"/>
      <c r="F136" s="208" t="s">
        <v>608</v>
      </c>
      <c r="G136" s="144"/>
      <c r="H136" s="144"/>
      <c r="I136" s="145"/>
      <c r="J136" s="144"/>
      <c r="K136" s="184"/>
      <c r="L136" s="61"/>
      <c r="M136" s="185"/>
      <c r="N136" s="19"/>
      <c r="O136" s="19"/>
      <c r="P136" s="19"/>
      <c r="Q136" s="19"/>
      <c r="R136" s="19"/>
      <c r="S136" s="19"/>
      <c r="T136" s="65"/>
      <c r="U136" s="64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40" t="s">
        <v>273</v>
      </c>
      <c r="AU136" s="140" t="s">
        <v>83</v>
      </c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21"/>
    </row>
    <row r="137" spans="1:70" ht="16.5" customHeight="1" x14ac:dyDescent="0.3">
      <c r="A137" s="22"/>
      <c r="B137" s="61"/>
      <c r="C137" s="195" t="s">
        <v>15</v>
      </c>
      <c r="D137" s="195" t="s">
        <v>271</v>
      </c>
      <c r="E137" s="196" t="s">
        <v>609</v>
      </c>
      <c r="F137" s="196" t="s">
        <v>610</v>
      </c>
      <c r="G137" s="197" t="s">
        <v>269</v>
      </c>
      <c r="H137" s="198">
        <v>6.6</v>
      </c>
      <c r="I137" s="199"/>
      <c r="J137" s="200">
        <f>ROUND(I137*H137,2)</f>
        <v>0</v>
      </c>
      <c r="K137" s="225"/>
      <c r="L137" s="202"/>
      <c r="M137" s="203"/>
      <c r="N137" s="204" t="s">
        <v>44</v>
      </c>
      <c r="O137" s="19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U137" s="64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40" t="s">
        <v>325</v>
      </c>
      <c r="AS137" s="19"/>
      <c r="AT137" s="140" t="s">
        <v>271</v>
      </c>
      <c r="AU137" s="140" t="s">
        <v>83</v>
      </c>
      <c r="AV137" s="19"/>
      <c r="AW137" s="19"/>
      <c r="AX137" s="19"/>
      <c r="AY137" s="140" t="s">
        <v>163</v>
      </c>
      <c r="AZ137" s="19"/>
      <c r="BA137" s="19"/>
      <c r="BB137" s="19"/>
      <c r="BC137" s="19"/>
      <c r="BD137" s="19"/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40" t="s">
        <v>81</v>
      </c>
      <c r="BK137" s="181">
        <f>ROUND(I137*H137,2)</f>
        <v>0</v>
      </c>
      <c r="BL137" s="140" t="s">
        <v>233</v>
      </c>
      <c r="BM137" s="140" t="s">
        <v>611</v>
      </c>
      <c r="BN137" s="19"/>
      <c r="BO137" s="19"/>
      <c r="BP137" s="19"/>
      <c r="BQ137" s="19"/>
      <c r="BR137" s="21"/>
    </row>
    <row r="138" spans="1:70" ht="67.5" customHeight="1" x14ac:dyDescent="0.35">
      <c r="A138" s="22"/>
      <c r="B138" s="26"/>
      <c r="C138" s="62"/>
      <c r="D138" s="205" t="s">
        <v>273</v>
      </c>
      <c r="E138" s="62"/>
      <c r="F138" s="206" t="s">
        <v>612</v>
      </c>
      <c r="G138" s="62"/>
      <c r="H138" s="62"/>
      <c r="I138" s="118"/>
      <c r="J138" s="62"/>
      <c r="K138" s="119"/>
      <c r="L138" s="61"/>
      <c r="M138" s="75"/>
      <c r="N138" s="19"/>
      <c r="O138" s="19"/>
      <c r="P138" s="19"/>
      <c r="Q138" s="19"/>
      <c r="R138" s="19"/>
      <c r="S138" s="19"/>
      <c r="T138" s="65"/>
      <c r="U138" s="64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40" t="s">
        <v>273</v>
      </c>
      <c r="AU138" s="140" t="s">
        <v>83</v>
      </c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21"/>
    </row>
    <row r="139" spans="1:70" ht="29.85" customHeight="1" x14ac:dyDescent="0.3">
      <c r="A139" s="22"/>
      <c r="B139" s="26"/>
      <c r="C139" s="59"/>
      <c r="D139" s="166" t="s">
        <v>72</v>
      </c>
      <c r="E139" s="167" t="s">
        <v>613</v>
      </c>
      <c r="F139" s="167" t="s">
        <v>614</v>
      </c>
      <c r="G139" s="59"/>
      <c r="H139" s="59"/>
      <c r="I139" s="116"/>
      <c r="J139" s="168">
        <f>BK139</f>
        <v>0</v>
      </c>
      <c r="K139" s="117"/>
      <c r="L139" s="61"/>
      <c r="M139" s="169"/>
      <c r="N139" s="19"/>
      <c r="O139" s="19"/>
      <c r="P139" s="162">
        <f>SUM(P140:P143)</f>
        <v>0</v>
      </c>
      <c r="Q139" s="19"/>
      <c r="R139" s="162">
        <f>SUM(R140:R143)</f>
        <v>0</v>
      </c>
      <c r="S139" s="19"/>
      <c r="T139" s="163">
        <f>SUM(T140:T143)</f>
        <v>0</v>
      </c>
      <c r="U139" s="64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59" t="s">
        <v>81</v>
      </c>
      <c r="AS139" s="19"/>
      <c r="AT139" s="164" t="s">
        <v>72</v>
      </c>
      <c r="AU139" s="164" t="s">
        <v>81</v>
      </c>
      <c r="AV139" s="19"/>
      <c r="AW139" s="19"/>
      <c r="AX139" s="19"/>
      <c r="AY139" s="159" t="s">
        <v>163</v>
      </c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65">
        <f>SUM(BK140:BK143)</f>
        <v>0</v>
      </c>
      <c r="BL139" s="19"/>
      <c r="BM139" s="19"/>
      <c r="BN139" s="19"/>
      <c r="BO139" s="19"/>
      <c r="BP139" s="19"/>
      <c r="BQ139" s="19"/>
      <c r="BR139" s="21"/>
    </row>
    <row r="140" spans="1:70" ht="25.5" customHeight="1" x14ac:dyDescent="0.3">
      <c r="A140" s="22"/>
      <c r="B140" s="61"/>
      <c r="C140" s="170" t="s">
        <v>252</v>
      </c>
      <c r="D140" s="170" t="s">
        <v>166</v>
      </c>
      <c r="E140" s="171" t="s">
        <v>615</v>
      </c>
      <c r="F140" s="171" t="s">
        <v>616</v>
      </c>
      <c r="G140" s="172" t="s">
        <v>269</v>
      </c>
      <c r="H140" s="173">
        <v>48.81</v>
      </c>
      <c r="I140" s="174"/>
      <c r="J140" s="175">
        <f>ROUND(I140*H140,2)</f>
        <v>0</v>
      </c>
      <c r="K140" s="194"/>
      <c r="L140" s="61"/>
      <c r="M140" s="177"/>
      <c r="N140" s="178" t="s">
        <v>44</v>
      </c>
      <c r="O140" s="19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U140" s="64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40" t="s">
        <v>182</v>
      </c>
      <c r="AS140" s="19"/>
      <c r="AT140" s="140" t="s">
        <v>166</v>
      </c>
      <c r="AU140" s="140" t="s">
        <v>83</v>
      </c>
      <c r="AV140" s="19"/>
      <c r="AW140" s="19"/>
      <c r="AX140" s="19"/>
      <c r="AY140" s="140" t="s">
        <v>163</v>
      </c>
      <c r="AZ140" s="19"/>
      <c r="BA140" s="19"/>
      <c r="BB140" s="19"/>
      <c r="BC140" s="19"/>
      <c r="BD140" s="19"/>
      <c r="BE140" s="181">
        <f>IF(N140="základní",J140,0)</f>
        <v>0</v>
      </c>
      <c r="BF140" s="181">
        <f>IF(N140="snížená",J140,0)</f>
        <v>0</v>
      </c>
      <c r="BG140" s="181">
        <f>IF(N140="zákl. přenesená",J140,0)</f>
        <v>0</v>
      </c>
      <c r="BH140" s="181">
        <f>IF(N140="sníž. přenesená",J140,0)</f>
        <v>0</v>
      </c>
      <c r="BI140" s="181">
        <f>IF(N140="nulová",J140,0)</f>
        <v>0</v>
      </c>
      <c r="BJ140" s="140" t="s">
        <v>81</v>
      </c>
      <c r="BK140" s="181">
        <f>ROUND(I140*H140,2)</f>
        <v>0</v>
      </c>
      <c r="BL140" s="140" t="s">
        <v>182</v>
      </c>
      <c r="BM140" s="140" t="s">
        <v>617</v>
      </c>
      <c r="BN140" s="19"/>
      <c r="BO140" s="19"/>
      <c r="BP140" s="19"/>
      <c r="BQ140" s="19"/>
      <c r="BR140" s="21"/>
    </row>
    <row r="141" spans="1:70" ht="108" customHeight="1" x14ac:dyDescent="0.35">
      <c r="A141" s="22"/>
      <c r="B141" s="26"/>
      <c r="C141" s="144"/>
      <c r="D141" s="207" t="s">
        <v>273</v>
      </c>
      <c r="E141" s="144"/>
      <c r="F141" s="208" t="s">
        <v>573</v>
      </c>
      <c r="G141" s="144"/>
      <c r="H141" s="144"/>
      <c r="I141" s="145"/>
      <c r="J141" s="144"/>
      <c r="K141" s="184"/>
      <c r="L141" s="61"/>
      <c r="M141" s="185"/>
      <c r="N141" s="19"/>
      <c r="O141" s="19"/>
      <c r="P141" s="19"/>
      <c r="Q141" s="19"/>
      <c r="R141" s="19"/>
      <c r="S141" s="19"/>
      <c r="T141" s="65"/>
      <c r="U141" s="64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40" t="s">
        <v>273</v>
      </c>
      <c r="AU141" s="140" t="s">
        <v>83</v>
      </c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21"/>
    </row>
    <row r="142" spans="1:70" ht="25.5" customHeight="1" x14ac:dyDescent="0.3">
      <c r="A142" s="22"/>
      <c r="B142" s="61"/>
      <c r="C142" s="170" t="s">
        <v>258</v>
      </c>
      <c r="D142" s="170" t="s">
        <v>166</v>
      </c>
      <c r="E142" s="171" t="s">
        <v>618</v>
      </c>
      <c r="F142" s="171" t="s">
        <v>619</v>
      </c>
      <c r="G142" s="172" t="s">
        <v>269</v>
      </c>
      <c r="H142" s="173">
        <v>48.81</v>
      </c>
      <c r="I142" s="174"/>
      <c r="J142" s="175">
        <f>ROUND(I142*H142,2)</f>
        <v>0</v>
      </c>
      <c r="K142" s="194"/>
      <c r="L142" s="61"/>
      <c r="M142" s="177"/>
      <c r="N142" s="178" t="s">
        <v>44</v>
      </c>
      <c r="O142" s="19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64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40" t="s">
        <v>182</v>
      </c>
      <c r="AS142" s="19"/>
      <c r="AT142" s="140" t="s">
        <v>166</v>
      </c>
      <c r="AU142" s="140" t="s">
        <v>83</v>
      </c>
      <c r="AV142" s="19"/>
      <c r="AW142" s="19"/>
      <c r="AX142" s="19"/>
      <c r="AY142" s="140" t="s">
        <v>163</v>
      </c>
      <c r="AZ142" s="19"/>
      <c r="BA142" s="19"/>
      <c r="BB142" s="19"/>
      <c r="BC142" s="19"/>
      <c r="BD142" s="19"/>
      <c r="BE142" s="181">
        <f>IF(N142="základní",J142,0)</f>
        <v>0</v>
      </c>
      <c r="BF142" s="181">
        <f>IF(N142="snížená",J142,0)</f>
        <v>0</v>
      </c>
      <c r="BG142" s="181">
        <f>IF(N142="zákl. přenesená",J142,0)</f>
        <v>0</v>
      </c>
      <c r="BH142" s="181">
        <f>IF(N142="sníž. přenesená",J142,0)</f>
        <v>0</v>
      </c>
      <c r="BI142" s="181">
        <f>IF(N142="nulová",J142,0)</f>
        <v>0</v>
      </c>
      <c r="BJ142" s="140" t="s">
        <v>81</v>
      </c>
      <c r="BK142" s="181">
        <f>ROUND(I142*H142,2)</f>
        <v>0</v>
      </c>
      <c r="BL142" s="140" t="s">
        <v>182</v>
      </c>
      <c r="BM142" s="140" t="s">
        <v>620</v>
      </c>
      <c r="BN142" s="19"/>
      <c r="BO142" s="19"/>
      <c r="BP142" s="19"/>
      <c r="BQ142" s="19"/>
      <c r="BR142" s="21"/>
    </row>
    <row r="143" spans="1:70" ht="121.5" customHeight="1" x14ac:dyDescent="0.35">
      <c r="A143" s="22"/>
      <c r="B143" s="26"/>
      <c r="C143" s="62"/>
      <c r="D143" s="205" t="s">
        <v>273</v>
      </c>
      <c r="E143" s="62"/>
      <c r="F143" s="206" t="s">
        <v>621</v>
      </c>
      <c r="G143" s="62"/>
      <c r="H143" s="62"/>
      <c r="I143" s="118"/>
      <c r="J143" s="62"/>
      <c r="K143" s="119"/>
      <c r="L143" s="61"/>
      <c r="M143" s="75"/>
      <c r="N143" s="19"/>
      <c r="O143" s="19"/>
      <c r="P143" s="19"/>
      <c r="Q143" s="19"/>
      <c r="R143" s="19"/>
      <c r="S143" s="19"/>
      <c r="T143" s="65"/>
      <c r="U143" s="64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40" t="s">
        <v>273</v>
      </c>
      <c r="AU143" s="140" t="s">
        <v>83</v>
      </c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21"/>
    </row>
    <row r="144" spans="1:70" ht="29.85" customHeight="1" x14ac:dyDescent="0.3">
      <c r="A144" s="22"/>
      <c r="B144" s="26"/>
      <c r="C144" s="59"/>
      <c r="D144" s="166" t="s">
        <v>72</v>
      </c>
      <c r="E144" s="167" t="s">
        <v>622</v>
      </c>
      <c r="F144" s="167" t="s">
        <v>623</v>
      </c>
      <c r="G144" s="59"/>
      <c r="H144" s="59"/>
      <c r="I144" s="116"/>
      <c r="J144" s="168">
        <f>BK144</f>
        <v>0</v>
      </c>
      <c r="K144" s="117"/>
      <c r="L144" s="61"/>
      <c r="M144" s="169"/>
      <c r="N144" s="19"/>
      <c r="O144" s="19"/>
      <c r="P144" s="162">
        <f>SUM(P145:P148)</f>
        <v>0</v>
      </c>
      <c r="Q144" s="19"/>
      <c r="R144" s="162">
        <f>SUM(R145:R148)</f>
        <v>0</v>
      </c>
      <c r="S144" s="19"/>
      <c r="T144" s="163">
        <f>SUM(T145:T148)</f>
        <v>0</v>
      </c>
      <c r="U144" s="64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59" t="s">
        <v>81</v>
      </c>
      <c r="AS144" s="19"/>
      <c r="AT144" s="164" t="s">
        <v>72</v>
      </c>
      <c r="AU144" s="164" t="s">
        <v>81</v>
      </c>
      <c r="AV144" s="19"/>
      <c r="AW144" s="19"/>
      <c r="AX144" s="19"/>
      <c r="AY144" s="159" t="s">
        <v>163</v>
      </c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65">
        <f>SUM(BK145:BK148)</f>
        <v>0</v>
      </c>
      <c r="BL144" s="19"/>
      <c r="BM144" s="19"/>
      <c r="BN144" s="19"/>
      <c r="BO144" s="19"/>
      <c r="BP144" s="19"/>
      <c r="BQ144" s="19"/>
      <c r="BR144" s="21"/>
    </row>
    <row r="145" spans="1:70" ht="16.5" customHeight="1" x14ac:dyDescent="0.3">
      <c r="A145" s="22"/>
      <c r="B145" s="61"/>
      <c r="C145" s="170" t="s">
        <v>287</v>
      </c>
      <c r="D145" s="170" t="s">
        <v>166</v>
      </c>
      <c r="E145" s="171" t="s">
        <v>624</v>
      </c>
      <c r="F145" s="171" t="s">
        <v>625</v>
      </c>
      <c r="G145" s="172" t="s">
        <v>281</v>
      </c>
      <c r="H145" s="173">
        <v>29.6</v>
      </c>
      <c r="I145" s="174"/>
      <c r="J145" s="175">
        <f>ROUND(I145*H145,2)</f>
        <v>0</v>
      </c>
      <c r="K145" s="194"/>
      <c r="L145" s="61"/>
      <c r="M145" s="177"/>
      <c r="N145" s="178" t="s">
        <v>44</v>
      </c>
      <c r="O145" s="19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U145" s="64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40" t="s">
        <v>182</v>
      </c>
      <c r="AS145" s="19"/>
      <c r="AT145" s="140" t="s">
        <v>166</v>
      </c>
      <c r="AU145" s="140" t="s">
        <v>83</v>
      </c>
      <c r="AV145" s="19"/>
      <c r="AW145" s="19"/>
      <c r="AX145" s="19"/>
      <c r="AY145" s="140" t="s">
        <v>163</v>
      </c>
      <c r="AZ145" s="19"/>
      <c r="BA145" s="19"/>
      <c r="BB145" s="19"/>
      <c r="BC145" s="19"/>
      <c r="BD145" s="19"/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140" t="s">
        <v>81</v>
      </c>
      <c r="BK145" s="181">
        <f>ROUND(I145*H145,2)</f>
        <v>0</v>
      </c>
      <c r="BL145" s="140" t="s">
        <v>182</v>
      </c>
      <c r="BM145" s="140" t="s">
        <v>626</v>
      </c>
      <c r="BN145" s="19"/>
      <c r="BO145" s="19"/>
      <c r="BP145" s="19"/>
      <c r="BQ145" s="19"/>
      <c r="BR145" s="21"/>
    </row>
    <row r="146" spans="1:70" ht="94.5" customHeight="1" x14ac:dyDescent="0.35">
      <c r="A146" s="22"/>
      <c r="B146" s="26"/>
      <c r="C146" s="144"/>
      <c r="D146" s="207" t="s">
        <v>273</v>
      </c>
      <c r="E146" s="144"/>
      <c r="F146" s="208" t="s">
        <v>627</v>
      </c>
      <c r="G146" s="144"/>
      <c r="H146" s="144"/>
      <c r="I146" s="145"/>
      <c r="J146" s="144"/>
      <c r="K146" s="184"/>
      <c r="L146" s="61"/>
      <c r="M146" s="185"/>
      <c r="N146" s="19"/>
      <c r="O146" s="19"/>
      <c r="P146" s="19"/>
      <c r="Q146" s="19"/>
      <c r="R146" s="19"/>
      <c r="S146" s="19"/>
      <c r="T146" s="65"/>
      <c r="U146" s="64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40" t="s">
        <v>273</v>
      </c>
      <c r="AU146" s="140" t="s">
        <v>83</v>
      </c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21"/>
    </row>
    <row r="147" spans="1:70" ht="25.5" customHeight="1" x14ac:dyDescent="0.3">
      <c r="A147" s="22"/>
      <c r="B147" s="61"/>
      <c r="C147" s="170" t="s">
        <v>288</v>
      </c>
      <c r="D147" s="170" t="s">
        <v>166</v>
      </c>
      <c r="E147" s="171" t="s">
        <v>628</v>
      </c>
      <c r="F147" s="171" t="s">
        <v>629</v>
      </c>
      <c r="G147" s="172" t="s">
        <v>281</v>
      </c>
      <c r="H147" s="173">
        <v>107.9</v>
      </c>
      <c r="I147" s="174"/>
      <c r="J147" s="175">
        <f>ROUND(I147*H147,2)</f>
        <v>0</v>
      </c>
      <c r="K147" s="194"/>
      <c r="L147" s="61"/>
      <c r="M147" s="177"/>
      <c r="N147" s="178" t="s">
        <v>44</v>
      </c>
      <c r="O147" s="19"/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U147" s="64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40" t="s">
        <v>182</v>
      </c>
      <c r="AS147" s="19"/>
      <c r="AT147" s="140" t="s">
        <v>166</v>
      </c>
      <c r="AU147" s="140" t="s">
        <v>83</v>
      </c>
      <c r="AV147" s="19"/>
      <c r="AW147" s="19"/>
      <c r="AX147" s="19"/>
      <c r="AY147" s="140" t="s">
        <v>163</v>
      </c>
      <c r="AZ147" s="19"/>
      <c r="BA147" s="19"/>
      <c r="BB147" s="19"/>
      <c r="BC147" s="19"/>
      <c r="BD147" s="19"/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140" t="s">
        <v>81</v>
      </c>
      <c r="BK147" s="181">
        <f>ROUND(I147*H147,2)</f>
        <v>0</v>
      </c>
      <c r="BL147" s="140" t="s">
        <v>182</v>
      </c>
      <c r="BM147" s="140" t="s">
        <v>630</v>
      </c>
      <c r="BN147" s="19"/>
      <c r="BO147" s="19"/>
      <c r="BP147" s="19"/>
      <c r="BQ147" s="19"/>
      <c r="BR147" s="21"/>
    </row>
    <row r="148" spans="1:70" ht="81" customHeight="1" x14ac:dyDescent="0.35">
      <c r="A148" s="22"/>
      <c r="B148" s="26"/>
      <c r="C148" s="62"/>
      <c r="D148" s="205" t="s">
        <v>273</v>
      </c>
      <c r="E148" s="62"/>
      <c r="F148" s="206" t="s">
        <v>631</v>
      </c>
      <c r="G148" s="62"/>
      <c r="H148" s="62"/>
      <c r="I148" s="118"/>
      <c r="J148" s="62"/>
      <c r="K148" s="119"/>
      <c r="L148" s="61"/>
      <c r="M148" s="185"/>
      <c r="N148" s="59"/>
      <c r="O148" s="59"/>
      <c r="P148" s="59"/>
      <c r="Q148" s="59"/>
      <c r="R148" s="59"/>
      <c r="S148" s="59"/>
      <c r="T148" s="67"/>
      <c r="U148" s="64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40" t="s">
        <v>273</v>
      </c>
      <c r="AU148" s="140" t="s">
        <v>83</v>
      </c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21"/>
    </row>
    <row r="149" spans="1:70" ht="7.9" customHeight="1" x14ac:dyDescent="0.3">
      <c r="A149" s="101"/>
      <c r="B149" s="51"/>
      <c r="C149" s="18"/>
      <c r="D149" s="18"/>
      <c r="E149" s="18"/>
      <c r="F149" s="18"/>
      <c r="G149" s="18"/>
      <c r="H149" s="18"/>
      <c r="I149" s="110"/>
      <c r="J149" s="18"/>
      <c r="K149" s="52"/>
      <c r="L149" s="102"/>
      <c r="M149" s="192"/>
      <c r="N149" s="192"/>
      <c r="O149" s="192"/>
      <c r="P149" s="192"/>
      <c r="Q149" s="192"/>
      <c r="R149" s="192"/>
      <c r="S149" s="192"/>
      <c r="T149" s="192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4"/>
    </row>
  </sheetData>
  <mergeCells count="13">
    <mergeCell ref="E86:H86"/>
    <mergeCell ref="G1:H1"/>
    <mergeCell ref="L2:V2"/>
    <mergeCell ref="E49:H49"/>
    <mergeCell ref="E51:H51"/>
    <mergeCell ref="J55:J56"/>
    <mergeCell ref="E82:H82"/>
    <mergeCell ref="E84:H84"/>
    <mergeCell ref="E7:H7"/>
    <mergeCell ref="E9:H9"/>
    <mergeCell ref="E11:H11"/>
    <mergeCell ref="E26:H26"/>
    <mergeCell ref="E47:H47"/>
  </mergeCells>
  <hyperlinks>
    <hyperlink ref="L1" location="'Rekapitulace stavby'!R1C1" display="Rekapitulace stavby"/>
  </hyperlinks>
  <pageMargins left="0.58333299999999999" right="0.58333299999999999" top="0.58333299999999999" bottom="0.58333299999999999" header="0" footer="0"/>
  <pageSetup orientation="landscape"/>
  <headerFooter>
    <oddFooter>&amp;C&amp;"Trebuchet MS,Regular"&amp;8&amp;K000000Strana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</vt:i4>
      </vt:variant>
    </vt:vector>
  </HeadingPairs>
  <TitlesOfParts>
    <vt:vector size="20" baseType="lpstr">
      <vt:lpstr>Souhrn exportu</vt:lpstr>
      <vt:lpstr>Rekapitulace stavby</vt:lpstr>
      <vt:lpstr>318-000 - VRN</vt:lpstr>
      <vt:lpstr>01 - Zemní práce</vt:lpstr>
      <vt:lpstr>02 - Spodní stavba</vt:lpstr>
      <vt:lpstr>03 - Hrubá stavba</vt:lpstr>
      <vt:lpstr>04 - Prefabrikované a oce...</vt:lpstr>
      <vt:lpstr>05 - Střecha</vt:lpstr>
      <vt:lpstr>06 - Fasáda</vt:lpstr>
      <vt:lpstr>07 - Dokončovací práce</vt:lpstr>
      <vt:lpstr>08 - Výrobky PSV</vt:lpstr>
      <vt:lpstr>09 - Oplocení a venkovní ...</vt:lpstr>
      <vt:lpstr>01 - ZTI</vt:lpstr>
      <vt:lpstr>02 - UT</vt:lpstr>
      <vt:lpstr>03 - Silnoproud</vt:lpstr>
      <vt:lpstr>04 - Slaboproud</vt:lpstr>
      <vt:lpstr>05 - VZT</vt:lpstr>
      <vt:lpstr>06 - FVE</vt:lpstr>
      <vt:lpstr>Pokyny pro vyplnění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Ptackova</cp:lastModifiedBy>
  <cp:lastPrinted>2020-11-03T14:28:29Z</cp:lastPrinted>
  <dcterms:created xsi:type="dcterms:W3CDTF">2020-08-05T20:00:32Z</dcterms:created>
  <dcterms:modified xsi:type="dcterms:W3CDTF">2020-12-09T14:18:43Z</dcterms:modified>
</cp:coreProperties>
</file>