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xr:revisionPtr revIDLastSave="0" documentId="13_ncr:1_{950400AE-A063-4FE3-88B9-D0DB58E667FB}" xr6:coauthVersionLast="47" xr6:coauthVersionMax="47" xr10:uidLastSave="{00000000-0000-0000-0000-000000000000}"/>
  <bookViews>
    <workbookView xWindow="-120" yWindow="-120" windowWidth="29040" windowHeight="15840" firstSheet="7" activeTab="8" xr2:uid="{00000000-000D-0000-FFFF-FFFF00000000}"/>
  </bookViews>
  <sheets>
    <sheet name="Rekapitulace stavby" sheetId="1" r:id="rId1"/>
    <sheet name="SO 01 - Přírodní koupací ..." sheetId="2" r:id="rId2"/>
    <sheet name="SO 02 - Dopravní napojení..." sheetId="3" r:id="rId3"/>
    <sheet name="SO 02.1 - Dopravní napoje..." sheetId="4" r:id="rId4"/>
    <sheet name="SO 03 - Zpevněné plochy a..." sheetId="5" r:id="rId5"/>
    <sheet name="SO 04 - Nezpevněné plochy..." sheetId="6" r:id="rId6"/>
    <sheet name="SO 04.1 - závlahový systém" sheetId="7" r:id="rId7"/>
    <sheet name="SO 05.1 - Areálové vedení..." sheetId="8" r:id="rId8"/>
    <sheet name="SO 05.2 - Areálové vedení..." sheetId="9" r:id="rId9"/>
    <sheet name="SO 05.3 - Areálové vedení..." sheetId="10" r:id="rId10"/>
    <sheet name="SO 06 - Mobiliář. Vybaven..." sheetId="11" r:id="rId11"/>
    <sheet name="SO 07 - Oplocení areálu" sheetId="12" r:id="rId12"/>
    <sheet name="SO 08 - Objekt zázemí - p..." sheetId="13" r:id="rId13"/>
    <sheet name="SO 08.1 - Objekt zázemí -..." sheetId="14" r:id="rId14"/>
    <sheet name="SO 08.2 - Objekt zázemí -..." sheetId="15" r:id="rId15"/>
    <sheet name="SO 08.3 - Objekt zázemí -..." sheetId="16" r:id="rId16"/>
    <sheet name="SO 08.4 - Objekkt zázemí ..." sheetId="17" r:id="rId17"/>
    <sheet name="SO 08.5 - Objekkt zázemí ..." sheetId="18" r:id="rId18"/>
    <sheet name="SO 08.6 - Objekkt zázemí ..." sheetId="19" r:id="rId19"/>
    <sheet name="SO 08.7 - Objekt zázemí -..." sheetId="20" r:id="rId20"/>
    <sheet name="SO 09 - Objekt zázemí - o..." sheetId="21" r:id="rId21"/>
    <sheet name="SO 09.1 - Objekt zázemí -..." sheetId="22" r:id="rId22"/>
    <sheet name="SO 09.2 - Objekt zázemí -..." sheetId="23" r:id="rId23"/>
    <sheet name="SO 09.3 - Objekt zázemí -..." sheetId="24" r:id="rId24"/>
    <sheet name="SO 09.4 - Objekt zázemí -..." sheetId="25" r:id="rId25"/>
    <sheet name="SO 09.6 - Objekt zázemí -..." sheetId="26" r:id="rId26"/>
    <sheet name="SO 10 - Tobogán" sheetId="27" r:id="rId27"/>
    <sheet name="SO 11 - Přípojka splaškov..." sheetId="28" r:id="rId28"/>
    <sheet name="SO 12 - Bourací práce, od..." sheetId="29" r:id="rId29"/>
    <sheet name="SO 13 - Dětské hřiště" sheetId="30" r:id="rId30"/>
    <sheet name="SO 14 - Vodní svět" sheetId="31" r:id="rId31"/>
    <sheet name="SO 15 - Výustní objekt" sheetId="32" r:id="rId32"/>
    <sheet name="VRN - Vedlejší rozpočtové..." sheetId="33" r:id="rId33"/>
    <sheet name="Seznam figur" sheetId="34" r:id="rId34"/>
  </sheets>
  <definedNames>
    <definedName name="_xlnm._FilterDatabase" localSheetId="1" hidden="1">'SO 01 - Přírodní koupací ...'!$C$136:$K$685</definedName>
    <definedName name="_xlnm._FilterDatabase" localSheetId="2" hidden="1">'SO 02 - Dopravní napojení...'!$C$119:$K$213</definedName>
    <definedName name="_xlnm._FilterDatabase" localSheetId="3" hidden="1">'SO 02.1 - Dopravní napoje...'!$C$122:$K$170</definedName>
    <definedName name="_xlnm._FilterDatabase" localSheetId="4" hidden="1">'SO 03 - Zpevněné plochy a...'!$C$119:$K$160</definedName>
    <definedName name="_xlnm._FilterDatabase" localSheetId="5" hidden="1">'SO 04 - Nezpevněné plochy...'!$C$116:$K$144</definedName>
    <definedName name="_xlnm._FilterDatabase" localSheetId="6" hidden="1">'SO 04.1 - závlahový systém'!$C$125:$K$216</definedName>
    <definedName name="_xlnm._FilterDatabase" localSheetId="7" hidden="1">'SO 05.1 - Areálové vedení...'!$C$123:$K$175</definedName>
    <definedName name="_xlnm._FilterDatabase" localSheetId="8" hidden="1">'SO 05.2 - Areálové vedení...'!$C$121:$L$176</definedName>
    <definedName name="_xlnm._FilterDatabase" localSheetId="9" hidden="1">'SO 05.3 - Areálové vedení...'!$C$116:$K$128</definedName>
    <definedName name="_xlnm._FilterDatabase" localSheetId="10" hidden="1">'SO 06 - Mobiliář. Vybaven...'!$C$124:$K$215</definedName>
    <definedName name="_xlnm._FilterDatabase" localSheetId="11" hidden="1">'SO 07 - Oplocení areálu'!$C$117:$K$145</definedName>
    <definedName name="_xlnm._FilterDatabase" localSheetId="12" hidden="1">'SO 08 - Objekt zázemí - p...'!$C$129:$K$359</definedName>
    <definedName name="_xlnm._FilterDatabase" localSheetId="13" hidden="1">'SO 08.1 - Objekt zázemí -...'!$C$117:$K$131</definedName>
    <definedName name="_xlnm._FilterDatabase" localSheetId="14" hidden="1">'SO 08.2 - Objekt zázemí -...'!$C$123:$K$227</definedName>
    <definedName name="_xlnm._FilterDatabase" localSheetId="15" hidden="1">'SO 08.3 - Objekt zázemí -...'!$C$119:$K$136</definedName>
    <definedName name="_xlnm._FilterDatabase" localSheetId="16" hidden="1">'SO 08.4 - Objekkt zázemí ...'!$C$117:$L$167</definedName>
    <definedName name="_xlnm._FilterDatabase" localSheetId="17" hidden="1">'SO 08.5 - Objekkt zázemí ...'!$C$116:$K$136</definedName>
    <definedName name="_xlnm._FilterDatabase" localSheetId="18" hidden="1">'SO 08.6 - Objekkt zázemí ...'!$C$116:$K$126</definedName>
    <definedName name="_xlnm._FilterDatabase" localSheetId="19" hidden="1">'SO 08.7 - Objekt zázemí -...'!$C$118:$K$133</definedName>
    <definedName name="_xlnm._FilterDatabase" localSheetId="20" hidden="1">'SO 09 - Objekt zázemí - o...'!$C$129:$K$344</definedName>
    <definedName name="_xlnm._FilterDatabase" localSheetId="21" hidden="1">'SO 09.1 - Objekt zázemí -...'!$C$117:$K$131</definedName>
    <definedName name="_xlnm._FilterDatabase" localSheetId="22" hidden="1">'SO 09.2 - Objekt zázemí -...'!$C$123:$K$227</definedName>
    <definedName name="_xlnm._FilterDatabase" localSheetId="23" hidden="1">'SO 09.3 - Objekt zázemí -...'!$C$119:$K$136</definedName>
    <definedName name="_xlnm._FilterDatabase" localSheetId="24" hidden="1">'SO 09.4 - Objekt zázemí -...'!$C$117:$L$162</definedName>
    <definedName name="_xlnm._FilterDatabase" localSheetId="25" hidden="1">'SO 09.6 - Objekt zázemí -...'!$C$116:$K$124</definedName>
    <definedName name="_xlnm._FilterDatabase" localSheetId="26" hidden="1">'SO 10 - Tobogán'!$C$119:$K$155</definedName>
    <definedName name="_xlnm._FilterDatabase" localSheetId="27" hidden="1">'SO 11 - Přípojka splaškov...'!$C$122:$K$153</definedName>
    <definedName name="_xlnm._FilterDatabase" localSheetId="28" hidden="1">'SO 12 - Bourací práce, od...'!$C$117:$K$135</definedName>
    <definedName name="_xlnm._FilterDatabase" localSheetId="29" hidden="1">'SO 13 - Dětské hřiště'!$C$118:$K$138</definedName>
    <definedName name="_xlnm._FilterDatabase" localSheetId="30" hidden="1">'SO 14 - Vodní svět'!$C$121:$K$219</definedName>
    <definedName name="_xlnm._FilterDatabase" localSheetId="31" hidden="1">'SO 15 - Výustní objekt'!$C$118:$K$140</definedName>
    <definedName name="_xlnm._FilterDatabase" localSheetId="32" hidden="1">'VRN - Vedlejší rozpočtové...'!$C$117:$K$130</definedName>
    <definedName name="_xlnm.Print_Titles" localSheetId="0">'Rekapitulace stavby'!$92:$92</definedName>
    <definedName name="_xlnm.Print_Titles" localSheetId="33">'Seznam figur'!$9:$9</definedName>
    <definedName name="_xlnm.Print_Titles" localSheetId="1">'SO 01 - Přírodní koupací ...'!$136:$136</definedName>
    <definedName name="_xlnm.Print_Titles" localSheetId="2">'SO 02 - Dopravní napojení...'!$119:$119</definedName>
    <definedName name="_xlnm.Print_Titles" localSheetId="3">'SO 02.1 - Dopravní napoje...'!$122:$122</definedName>
    <definedName name="_xlnm.Print_Titles" localSheetId="4">'SO 03 - Zpevněné plochy a...'!$119:$119</definedName>
    <definedName name="_xlnm.Print_Titles" localSheetId="5">'SO 04 - Nezpevněné plochy...'!$116:$116</definedName>
    <definedName name="_xlnm.Print_Titles" localSheetId="6">'SO 04.1 - závlahový systém'!$125:$125</definedName>
    <definedName name="_xlnm.Print_Titles" localSheetId="7">'SO 05.1 - Areálové vedení...'!$123:$123</definedName>
    <definedName name="_xlnm.Print_Titles" localSheetId="8">'SO 05.2 - Areálové vedení...'!$121:$121</definedName>
    <definedName name="_xlnm.Print_Titles" localSheetId="9">'SO 05.3 - Areálové vedení...'!$116:$116</definedName>
    <definedName name="_xlnm.Print_Titles" localSheetId="10">'SO 06 - Mobiliář. Vybaven...'!$124:$124</definedName>
    <definedName name="_xlnm.Print_Titles" localSheetId="11">'SO 07 - Oplocení areálu'!$117:$117</definedName>
    <definedName name="_xlnm.Print_Titles" localSheetId="12">'SO 08 - Objekt zázemí - p...'!$129:$129</definedName>
    <definedName name="_xlnm.Print_Titles" localSheetId="13">'SO 08.1 - Objekt zázemí -...'!$117:$117</definedName>
    <definedName name="_xlnm.Print_Titles" localSheetId="14">'SO 08.2 - Objekt zázemí -...'!$123:$123</definedName>
    <definedName name="_xlnm.Print_Titles" localSheetId="15">'SO 08.3 - Objekt zázemí -...'!$119:$119</definedName>
    <definedName name="_xlnm.Print_Titles" localSheetId="16">'SO 08.4 - Objekkt zázemí ...'!$117:$117</definedName>
    <definedName name="_xlnm.Print_Titles" localSheetId="17">'SO 08.5 - Objekkt zázemí ...'!$116:$116</definedName>
    <definedName name="_xlnm.Print_Titles" localSheetId="18">'SO 08.6 - Objekkt zázemí ...'!$116:$116</definedName>
    <definedName name="_xlnm.Print_Titles" localSheetId="19">'SO 08.7 - Objekt zázemí -...'!$118:$118</definedName>
    <definedName name="_xlnm.Print_Titles" localSheetId="20">'SO 09 - Objekt zázemí - o...'!$129:$129</definedName>
    <definedName name="_xlnm.Print_Titles" localSheetId="21">'SO 09.1 - Objekt zázemí -...'!$117:$117</definedName>
    <definedName name="_xlnm.Print_Titles" localSheetId="22">'SO 09.2 - Objekt zázemí -...'!$123:$123</definedName>
    <definedName name="_xlnm.Print_Titles" localSheetId="23">'SO 09.3 - Objekt zázemí -...'!$119:$119</definedName>
    <definedName name="_xlnm.Print_Titles" localSheetId="24">'SO 09.4 - Objekt zázemí -...'!$117:$117</definedName>
    <definedName name="_xlnm.Print_Titles" localSheetId="25">'SO 09.6 - Objekt zázemí -...'!$116:$116</definedName>
    <definedName name="_xlnm.Print_Titles" localSheetId="26">'SO 10 - Tobogán'!$119:$119</definedName>
    <definedName name="_xlnm.Print_Titles" localSheetId="27">'SO 11 - Přípojka splaškov...'!$122:$122</definedName>
    <definedName name="_xlnm.Print_Titles" localSheetId="28">'SO 12 - Bourací práce, od...'!$117:$117</definedName>
    <definedName name="_xlnm.Print_Titles" localSheetId="29">'SO 13 - Dětské hřiště'!$118:$118</definedName>
    <definedName name="_xlnm.Print_Titles" localSheetId="30">'SO 14 - Vodní svět'!$121:$121</definedName>
    <definedName name="_xlnm.Print_Titles" localSheetId="31">'SO 15 - Výustní objekt'!$118:$118</definedName>
    <definedName name="_xlnm.Print_Titles" localSheetId="32">'VRN - Vedlejší rozpočtové...'!$117:$117</definedName>
    <definedName name="_xlnm.Print_Area" localSheetId="0">'Rekapitulace stavby'!$D$4:$AO$76,'Rekapitulace stavby'!$C$82:$AQ$127</definedName>
    <definedName name="_xlnm.Print_Area" localSheetId="33">'Seznam figur'!$C$4:$G$34</definedName>
    <definedName name="_xlnm.Print_Area" localSheetId="1">'SO 01 - Přírodní koupací ...'!$C$124:$J$685</definedName>
    <definedName name="_xlnm.Print_Area" localSheetId="2">'SO 02 - Dopravní napojení...'!$C$107:$J$213</definedName>
    <definedName name="_xlnm.Print_Area" localSheetId="3">'SO 02.1 - Dopravní napoje...'!$C$110:$J$170</definedName>
    <definedName name="_xlnm.Print_Area" localSheetId="4">'SO 03 - Zpevněné plochy a...'!$C$107:$J$160</definedName>
    <definedName name="_xlnm.Print_Area" localSheetId="5">'SO 04 - Nezpevněné plochy...'!$C$104:$J$144</definedName>
    <definedName name="_xlnm.Print_Area" localSheetId="6">'SO 04.1 - závlahový systém'!$C$113:$J$216</definedName>
    <definedName name="_xlnm.Print_Area" localSheetId="7">'SO 05.1 - Areálové vedení...'!$C$111:$J$175</definedName>
    <definedName name="_xlnm.Print_Area" localSheetId="8">'SO 05.2 - Areálové vedení...'!$C$109:$K$176</definedName>
    <definedName name="_xlnm.Print_Area" localSheetId="9">'SO 05.3 - Areálové vedení...'!$C$104:$J$128</definedName>
    <definedName name="_xlnm.Print_Area" localSheetId="10">'SO 06 - Mobiliář. Vybaven...'!$C$112:$J$215</definedName>
    <definedName name="_xlnm.Print_Area" localSheetId="11">'SO 07 - Oplocení areálu'!$C$105:$J$145</definedName>
    <definedName name="_xlnm.Print_Area" localSheetId="12">'SO 08 - Objekt zázemí - p...'!$C$117:$J$359</definedName>
    <definedName name="_xlnm.Print_Area" localSheetId="13">'SO 08.1 - Objekt zázemí -...'!$C$105:$J$131</definedName>
    <definedName name="_xlnm.Print_Area" localSheetId="14">'SO 08.2 - Objekt zázemí -...'!$C$111:$J$227</definedName>
    <definedName name="_xlnm.Print_Area" localSheetId="15">'SO 08.3 - Objekt zázemí -...'!$C$107:$J$136</definedName>
    <definedName name="_xlnm.Print_Area" localSheetId="16">'SO 08.4 - Objekkt zázemí ...'!$C$105:$K$167</definedName>
    <definedName name="_xlnm.Print_Area" localSheetId="17">'SO 08.5 - Objekkt zázemí ...'!$C$104:$J$136</definedName>
    <definedName name="_xlnm.Print_Area" localSheetId="18">'SO 08.6 - Objekkt zázemí ...'!$C$104:$J$126</definedName>
    <definedName name="_xlnm.Print_Area" localSheetId="19">'SO 08.7 - Objekt zázemí -...'!$C$106:$J$133</definedName>
    <definedName name="_xlnm.Print_Area" localSheetId="20">'SO 09 - Objekt zázemí - o...'!$C$117:$J$344</definedName>
    <definedName name="_xlnm.Print_Area" localSheetId="21">'SO 09.1 - Objekt zázemí -...'!$C$105:$J$131</definedName>
    <definedName name="_xlnm.Print_Area" localSheetId="22">'SO 09.2 - Objekt zázemí -...'!$C$111:$J$227</definedName>
    <definedName name="_xlnm.Print_Area" localSheetId="23">'SO 09.3 - Objekt zázemí -...'!$C$107:$J$136</definedName>
    <definedName name="_xlnm.Print_Area" localSheetId="24">'SO 09.4 - Objekt zázemí -...'!$C$105:$K$162</definedName>
    <definedName name="_xlnm.Print_Area" localSheetId="25">'SO 09.6 - Objekt zázemí -...'!$C$104:$J$124</definedName>
    <definedName name="_xlnm.Print_Area" localSheetId="26">'SO 10 - Tobogán'!$C$107:$J$155</definedName>
    <definedName name="_xlnm.Print_Area" localSheetId="27">'SO 11 - Přípojka splaškov...'!$C$110:$J$153</definedName>
    <definedName name="_xlnm.Print_Area" localSheetId="28">'SO 12 - Bourací práce, od...'!$C$105:$J$135</definedName>
    <definedName name="_xlnm.Print_Area" localSheetId="29">'SO 13 - Dětské hřiště'!$C$106:$J$138</definedName>
    <definedName name="_xlnm.Print_Area" localSheetId="30">'SO 14 - Vodní svět'!$C$109:$J$219</definedName>
    <definedName name="_xlnm.Print_Area" localSheetId="31">'SO 15 - Výustní objekt'!$C$106:$J$140</definedName>
    <definedName name="_xlnm.Print_Area" localSheetId="32">'VRN - Vedlejší rozpočtové...'!$C$105:$J$130</definedName>
  </definedNames>
  <calcPr calcId="191029"/>
</workbook>
</file>

<file path=xl/calcChain.xml><?xml version="1.0" encoding="utf-8"?>
<calcChain xmlns="http://schemas.openxmlformats.org/spreadsheetml/2006/main">
  <c r="D7" i="34" l="1"/>
  <c r="J37" i="33"/>
  <c r="J36" i="33"/>
  <c r="AY126" i="1" s="1"/>
  <c r="J35" i="33"/>
  <c r="AX126" i="1" s="1"/>
  <c r="BI130" i="33"/>
  <c r="BH130" i="33"/>
  <c r="BG130" i="33"/>
  <c r="BF130" i="33"/>
  <c r="T130" i="33"/>
  <c r="R130" i="33"/>
  <c r="P130" i="33"/>
  <c r="BI129" i="33"/>
  <c r="BH129" i="33"/>
  <c r="BG129" i="33"/>
  <c r="BF129" i="33"/>
  <c r="T129" i="33"/>
  <c r="R129" i="33"/>
  <c r="P129" i="33"/>
  <c r="BI128" i="33"/>
  <c r="BH128" i="33"/>
  <c r="BG128" i="33"/>
  <c r="BF128" i="33"/>
  <c r="T128" i="33"/>
  <c r="R128" i="33"/>
  <c r="P128" i="33"/>
  <c r="BI127" i="33"/>
  <c r="BH127" i="33"/>
  <c r="BG127" i="33"/>
  <c r="BF127" i="33"/>
  <c r="T127" i="33"/>
  <c r="R127" i="33"/>
  <c r="P127" i="33"/>
  <c r="BI126" i="33"/>
  <c r="BH126" i="33"/>
  <c r="BG126" i="33"/>
  <c r="BF126" i="33"/>
  <c r="T126" i="33"/>
  <c r="R126" i="33"/>
  <c r="P126" i="33"/>
  <c r="BI125" i="33"/>
  <c r="BH125" i="33"/>
  <c r="BG125" i="33"/>
  <c r="BF125" i="33"/>
  <c r="T125" i="33"/>
  <c r="R125" i="33"/>
  <c r="P125" i="33"/>
  <c r="BI124" i="33"/>
  <c r="BH124" i="33"/>
  <c r="BG124" i="33"/>
  <c r="BF124" i="33"/>
  <c r="T124" i="33"/>
  <c r="R124" i="33"/>
  <c r="P124" i="33"/>
  <c r="BI123" i="33"/>
  <c r="BH123" i="33"/>
  <c r="BG123" i="33"/>
  <c r="BF123" i="33"/>
  <c r="T123" i="33"/>
  <c r="R123" i="33"/>
  <c r="P123" i="33"/>
  <c r="BI122" i="33"/>
  <c r="BH122" i="33"/>
  <c r="BG122" i="33"/>
  <c r="BF122" i="33"/>
  <c r="T122" i="33"/>
  <c r="R122" i="33"/>
  <c r="P122" i="33"/>
  <c r="BI121" i="33"/>
  <c r="BH121" i="33"/>
  <c r="BG121" i="33"/>
  <c r="BF121" i="33"/>
  <c r="T121" i="33"/>
  <c r="R121" i="33"/>
  <c r="P121" i="33"/>
  <c r="J114" i="33"/>
  <c r="F114" i="33"/>
  <c r="F112" i="33"/>
  <c r="E110" i="33"/>
  <c r="J91" i="33"/>
  <c r="F91" i="33"/>
  <c r="F89" i="33"/>
  <c r="E87" i="33"/>
  <c r="J24" i="33"/>
  <c r="E24" i="33"/>
  <c r="J115" i="33" s="1"/>
  <c r="J23" i="33"/>
  <c r="J18" i="33"/>
  <c r="E18" i="33"/>
  <c r="F92" i="33" s="1"/>
  <c r="J17" i="33"/>
  <c r="J12" i="33"/>
  <c r="J112" i="33" s="1"/>
  <c r="E7" i="33"/>
  <c r="E85" i="33"/>
  <c r="J37" i="32"/>
  <c r="J36" i="32"/>
  <c r="AY125" i="1" s="1"/>
  <c r="J35" i="32"/>
  <c r="AX125" i="1"/>
  <c r="BI140" i="32"/>
  <c r="BH140" i="32"/>
  <c r="BG140" i="32"/>
  <c r="BF140" i="32"/>
  <c r="T140" i="32"/>
  <c r="R140" i="32"/>
  <c r="P140" i="32"/>
  <c r="BI139" i="32"/>
  <c r="BH139" i="32"/>
  <c r="BG139" i="32"/>
  <c r="BF139" i="32"/>
  <c r="T139" i="32"/>
  <c r="R139" i="32"/>
  <c r="P139" i="32"/>
  <c r="BI138" i="32"/>
  <c r="BH138" i="32"/>
  <c r="BG138" i="32"/>
  <c r="BF138" i="32"/>
  <c r="T138" i="32"/>
  <c r="R138" i="32"/>
  <c r="P138" i="32"/>
  <c r="BI137" i="32"/>
  <c r="BH137" i="32"/>
  <c r="BG137" i="32"/>
  <c r="BF137" i="32"/>
  <c r="T137" i="32"/>
  <c r="R137" i="32"/>
  <c r="P137" i="32"/>
  <c r="BI135" i="32"/>
  <c r="BH135" i="32"/>
  <c r="BG135" i="32"/>
  <c r="BF135" i="32"/>
  <c r="T135" i="32"/>
  <c r="R135" i="32"/>
  <c r="P135" i="32"/>
  <c r="BI131" i="32"/>
  <c r="BH131" i="32"/>
  <c r="BG131" i="32"/>
  <c r="BF131" i="32"/>
  <c r="T131" i="32"/>
  <c r="R131" i="32"/>
  <c r="P131" i="32"/>
  <c r="BI126" i="32"/>
  <c r="BH126" i="32"/>
  <c r="BG126" i="32"/>
  <c r="BF126" i="32"/>
  <c r="T126" i="32"/>
  <c r="R126" i="32"/>
  <c r="P126" i="32"/>
  <c r="BI125" i="32"/>
  <c r="BH125" i="32"/>
  <c r="BG125" i="32"/>
  <c r="BF125" i="32"/>
  <c r="T125" i="32"/>
  <c r="R125" i="32"/>
  <c r="P125" i="32"/>
  <c r="BI122" i="32"/>
  <c r="BH122" i="32"/>
  <c r="BG122" i="32"/>
  <c r="BF122" i="32"/>
  <c r="T122" i="32"/>
  <c r="R122" i="32"/>
  <c r="P122" i="32"/>
  <c r="J115" i="32"/>
  <c r="F115" i="32"/>
  <c r="F113" i="32"/>
  <c r="E111" i="32"/>
  <c r="J91" i="32"/>
  <c r="F91" i="32"/>
  <c r="F89" i="32"/>
  <c r="E87" i="32"/>
  <c r="J24" i="32"/>
  <c r="E24" i="32"/>
  <c r="J92" i="32" s="1"/>
  <c r="J23" i="32"/>
  <c r="J18" i="32"/>
  <c r="E18" i="32"/>
  <c r="F116" i="32" s="1"/>
  <c r="J17" i="32"/>
  <c r="J12" i="32"/>
  <c r="J113" i="32" s="1"/>
  <c r="E7" i="32"/>
  <c r="E109" i="32"/>
  <c r="J37" i="31"/>
  <c r="J36" i="31"/>
  <c r="AY124" i="1" s="1"/>
  <c r="J35" i="31"/>
  <c r="AX124" i="1"/>
  <c r="BI219" i="31"/>
  <c r="BH219" i="31"/>
  <c r="BG219" i="31"/>
  <c r="BF219" i="31"/>
  <c r="T219" i="31"/>
  <c r="R219" i="31"/>
  <c r="P219" i="31"/>
  <c r="BI218" i="31"/>
  <c r="BH218" i="31"/>
  <c r="BG218" i="31"/>
  <c r="BF218" i="31"/>
  <c r="T218" i="31"/>
  <c r="R218" i="31"/>
  <c r="P218" i="31"/>
  <c r="BI217" i="31"/>
  <c r="BH217" i="31"/>
  <c r="BG217" i="31"/>
  <c r="BF217" i="31"/>
  <c r="T217" i="31"/>
  <c r="R217" i="31"/>
  <c r="P217" i="31"/>
  <c r="BI216" i="31"/>
  <c r="BH216" i="31"/>
  <c r="BG216" i="31"/>
  <c r="BF216" i="31"/>
  <c r="T216" i="31"/>
  <c r="R216" i="31"/>
  <c r="P216" i="31"/>
  <c r="BI215" i="31"/>
  <c r="BH215" i="31"/>
  <c r="BG215" i="31"/>
  <c r="BF215" i="31"/>
  <c r="T215" i="31"/>
  <c r="R215" i="31"/>
  <c r="P215" i="31"/>
  <c r="BI214" i="31"/>
  <c r="BH214" i="31"/>
  <c r="BG214" i="31"/>
  <c r="BF214" i="31"/>
  <c r="T214" i="31"/>
  <c r="R214" i="31"/>
  <c r="P214" i="31"/>
  <c r="BI213" i="31"/>
  <c r="BH213" i="31"/>
  <c r="BG213" i="31"/>
  <c r="BF213" i="31"/>
  <c r="T213" i="31"/>
  <c r="R213" i="31"/>
  <c r="P213" i="31"/>
  <c r="BI212" i="31"/>
  <c r="BH212" i="31"/>
  <c r="BG212" i="31"/>
  <c r="BF212" i="31"/>
  <c r="T212" i="31"/>
  <c r="R212" i="31"/>
  <c r="P212" i="31"/>
  <c r="BI211" i="31"/>
  <c r="BH211" i="31"/>
  <c r="BG211" i="31"/>
  <c r="BF211" i="31"/>
  <c r="T211" i="31"/>
  <c r="R211" i="31"/>
  <c r="P211" i="31"/>
  <c r="BI210" i="31"/>
  <c r="BH210" i="31"/>
  <c r="BG210" i="31"/>
  <c r="BF210" i="31"/>
  <c r="T210" i="31"/>
  <c r="R210" i="31"/>
  <c r="P210" i="31"/>
  <c r="BI209" i="31"/>
  <c r="BH209" i="31"/>
  <c r="BG209" i="31"/>
  <c r="BF209" i="31"/>
  <c r="T209" i="31"/>
  <c r="R209" i="31"/>
  <c r="P209" i="31"/>
  <c r="BI208" i="31"/>
  <c r="BH208" i="31"/>
  <c r="BG208" i="31"/>
  <c r="BF208" i="31"/>
  <c r="T208" i="31"/>
  <c r="R208" i="31"/>
  <c r="P208" i="31"/>
  <c r="BI207" i="31"/>
  <c r="BH207" i="31"/>
  <c r="BG207" i="31"/>
  <c r="BF207" i="31"/>
  <c r="T207" i="31"/>
  <c r="R207" i="31"/>
  <c r="P207" i="31"/>
  <c r="BI206" i="31"/>
  <c r="BH206" i="31"/>
  <c r="BG206" i="31"/>
  <c r="BF206" i="31"/>
  <c r="T206" i="31"/>
  <c r="R206" i="31"/>
  <c r="P206" i="31"/>
  <c r="BI205" i="31"/>
  <c r="BH205" i="31"/>
  <c r="BG205" i="31"/>
  <c r="BF205" i="31"/>
  <c r="T205" i="31"/>
  <c r="R205" i="31"/>
  <c r="P205" i="31"/>
  <c r="BI204" i="31"/>
  <c r="BH204" i="31"/>
  <c r="BG204" i="31"/>
  <c r="BF204" i="31"/>
  <c r="T204" i="31"/>
  <c r="R204" i="31"/>
  <c r="P204" i="31"/>
  <c r="BI203" i="31"/>
  <c r="BH203" i="31"/>
  <c r="BG203" i="31"/>
  <c r="BF203" i="31"/>
  <c r="T203" i="31"/>
  <c r="R203" i="31"/>
  <c r="P203" i="31"/>
  <c r="BI202" i="31"/>
  <c r="BH202" i="31"/>
  <c r="BG202" i="31"/>
  <c r="BF202" i="31"/>
  <c r="T202" i="31"/>
  <c r="R202" i="31"/>
  <c r="P202" i="31"/>
  <c r="BI201" i="31"/>
  <c r="BH201" i="31"/>
  <c r="BG201" i="31"/>
  <c r="BF201" i="31"/>
  <c r="T201" i="31"/>
  <c r="R201" i="31"/>
  <c r="P201" i="31"/>
  <c r="BI200" i="31"/>
  <c r="BH200" i="31"/>
  <c r="BG200" i="31"/>
  <c r="BF200" i="31"/>
  <c r="T200" i="31"/>
  <c r="R200" i="31"/>
  <c r="P200" i="31"/>
  <c r="BI199" i="31"/>
  <c r="BH199" i="31"/>
  <c r="BG199" i="31"/>
  <c r="BF199" i="31"/>
  <c r="T199" i="31"/>
  <c r="R199" i="31"/>
  <c r="P199" i="31"/>
  <c r="BI198" i="31"/>
  <c r="BH198" i="31"/>
  <c r="BG198" i="31"/>
  <c r="BF198" i="31"/>
  <c r="T198" i="31"/>
  <c r="R198" i="31"/>
  <c r="P198" i="31"/>
  <c r="BI197" i="31"/>
  <c r="BH197" i="31"/>
  <c r="BG197" i="31"/>
  <c r="BF197" i="31"/>
  <c r="T197" i="31"/>
  <c r="R197" i="31"/>
  <c r="P197" i="31"/>
  <c r="BI196" i="31"/>
  <c r="BH196" i="31"/>
  <c r="BG196" i="31"/>
  <c r="BF196" i="31"/>
  <c r="T196" i="31"/>
  <c r="R196" i="31"/>
  <c r="P196" i="31"/>
  <c r="BI195" i="31"/>
  <c r="BH195" i="31"/>
  <c r="BG195" i="31"/>
  <c r="BF195" i="31"/>
  <c r="T195" i="31"/>
  <c r="R195" i="31"/>
  <c r="P195" i="31"/>
  <c r="BI194" i="31"/>
  <c r="BH194" i="31"/>
  <c r="BG194" i="31"/>
  <c r="BF194" i="31"/>
  <c r="T194" i="31"/>
  <c r="R194" i="31"/>
  <c r="P194" i="31"/>
  <c r="BI193" i="31"/>
  <c r="BH193" i="31"/>
  <c r="BG193" i="31"/>
  <c r="BF193" i="31"/>
  <c r="T193" i="31"/>
  <c r="R193" i="31"/>
  <c r="P193" i="31"/>
  <c r="BI192" i="31"/>
  <c r="BH192" i="31"/>
  <c r="BG192" i="31"/>
  <c r="BF192" i="31"/>
  <c r="T192" i="31"/>
  <c r="R192" i="31"/>
  <c r="P192" i="31"/>
  <c r="BI191" i="31"/>
  <c r="BH191" i="31"/>
  <c r="BG191" i="31"/>
  <c r="BF191" i="31"/>
  <c r="T191" i="31"/>
  <c r="R191" i="31"/>
  <c r="P191" i="31"/>
  <c r="BI190" i="31"/>
  <c r="BH190" i="31"/>
  <c r="BG190" i="31"/>
  <c r="BF190" i="31"/>
  <c r="T190" i="31"/>
  <c r="R190" i="31"/>
  <c r="P190" i="31"/>
  <c r="BI189" i="31"/>
  <c r="BH189" i="31"/>
  <c r="BG189" i="31"/>
  <c r="BF189" i="31"/>
  <c r="T189" i="31"/>
  <c r="R189" i="31"/>
  <c r="P189" i="31"/>
  <c r="BI188" i="31"/>
  <c r="BH188" i="31"/>
  <c r="BG188" i="31"/>
  <c r="BF188" i="31"/>
  <c r="T188" i="31"/>
  <c r="R188" i="31"/>
  <c r="P188" i="31"/>
  <c r="BI187" i="31"/>
  <c r="BH187" i="31"/>
  <c r="BG187" i="31"/>
  <c r="BF187" i="31"/>
  <c r="T187" i="31"/>
  <c r="R187" i="31"/>
  <c r="P187" i="31"/>
  <c r="BI186" i="31"/>
  <c r="BH186" i="31"/>
  <c r="BG186" i="31"/>
  <c r="BF186" i="31"/>
  <c r="T186" i="31"/>
  <c r="R186" i="31"/>
  <c r="P186" i="31"/>
  <c r="BI185" i="31"/>
  <c r="BH185" i="31"/>
  <c r="BG185" i="31"/>
  <c r="BF185" i="31"/>
  <c r="T185" i="31"/>
  <c r="R185" i="31"/>
  <c r="P185" i="31"/>
  <c r="BI184" i="31"/>
  <c r="BH184" i="31"/>
  <c r="BG184" i="31"/>
  <c r="BF184" i="31"/>
  <c r="T184" i="31"/>
  <c r="R184" i="31"/>
  <c r="P184" i="31"/>
  <c r="BI183" i="31"/>
  <c r="BH183" i="31"/>
  <c r="BG183" i="31"/>
  <c r="BF183" i="31"/>
  <c r="T183" i="31"/>
  <c r="R183" i="31"/>
  <c r="P183" i="31"/>
  <c r="BI182" i="31"/>
  <c r="BH182" i="31"/>
  <c r="BG182" i="31"/>
  <c r="BF182" i="31"/>
  <c r="T182" i="31"/>
  <c r="R182" i="31"/>
  <c r="P182" i="31"/>
  <c r="BI181" i="31"/>
  <c r="BH181" i="31"/>
  <c r="BG181" i="31"/>
  <c r="BF181" i="31"/>
  <c r="T181" i="31"/>
  <c r="R181" i="31"/>
  <c r="P181" i="31"/>
  <c r="BI180" i="31"/>
  <c r="BH180" i="31"/>
  <c r="BG180" i="31"/>
  <c r="BF180" i="31"/>
  <c r="T180" i="31"/>
  <c r="R180" i="31"/>
  <c r="P180" i="31"/>
  <c r="BI179" i="31"/>
  <c r="BH179" i="31"/>
  <c r="BG179" i="31"/>
  <c r="BF179" i="31"/>
  <c r="T179" i="31"/>
  <c r="R179" i="31"/>
  <c r="P179" i="31"/>
  <c r="BI178" i="31"/>
  <c r="BH178" i="31"/>
  <c r="BG178" i="31"/>
  <c r="BF178" i="31"/>
  <c r="T178" i="31"/>
  <c r="R178" i="31"/>
  <c r="P178" i="31"/>
  <c r="BI177" i="31"/>
  <c r="BH177" i="31"/>
  <c r="BG177" i="31"/>
  <c r="BF177" i="31"/>
  <c r="T177" i="31"/>
  <c r="R177" i="31"/>
  <c r="P177" i="31"/>
  <c r="BI176" i="31"/>
  <c r="BH176" i="31"/>
  <c r="BG176" i="31"/>
  <c r="BF176" i="31"/>
  <c r="T176" i="31"/>
  <c r="R176" i="31"/>
  <c r="P176" i="31"/>
  <c r="BI175" i="31"/>
  <c r="BH175" i="31"/>
  <c r="BG175" i="31"/>
  <c r="BF175" i="31"/>
  <c r="T175" i="31"/>
  <c r="R175" i="31"/>
  <c r="P175" i="31"/>
  <c r="BI174" i="31"/>
  <c r="BH174" i="31"/>
  <c r="BG174" i="31"/>
  <c r="BF174" i="31"/>
  <c r="T174" i="31"/>
  <c r="R174" i="31"/>
  <c r="P174" i="31"/>
  <c r="BI173" i="31"/>
  <c r="BH173" i="31"/>
  <c r="BG173" i="31"/>
  <c r="BF173" i="31"/>
  <c r="T173" i="31"/>
  <c r="R173" i="31"/>
  <c r="P173" i="31"/>
  <c r="BI172" i="31"/>
  <c r="BH172" i="31"/>
  <c r="BG172" i="31"/>
  <c r="BF172" i="31"/>
  <c r="T172" i="31"/>
  <c r="R172" i="31"/>
  <c r="P172" i="31"/>
  <c r="BI171" i="31"/>
  <c r="BH171" i="31"/>
  <c r="BG171" i="31"/>
  <c r="BF171" i="31"/>
  <c r="T171" i="31"/>
  <c r="R171" i="31"/>
  <c r="P171" i="31"/>
  <c r="BI170" i="31"/>
  <c r="BH170" i="31"/>
  <c r="BG170" i="31"/>
  <c r="BF170" i="31"/>
  <c r="T170" i="31"/>
  <c r="R170" i="31"/>
  <c r="P170" i="31"/>
  <c r="BI169" i="31"/>
  <c r="BH169" i="31"/>
  <c r="BG169" i="31"/>
  <c r="BF169" i="31"/>
  <c r="T169" i="31"/>
  <c r="R169" i="31"/>
  <c r="P169" i="31"/>
  <c r="BI168" i="31"/>
  <c r="BH168" i="31"/>
  <c r="BG168" i="31"/>
  <c r="BF168" i="31"/>
  <c r="T168" i="31"/>
  <c r="R168" i="31"/>
  <c r="P168" i="31"/>
  <c r="BI167" i="31"/>
  <c r="BH167" i="31"/>
  <c r="BG167" i="31"/>
  <c r="BF167" i="31"/>
  <c r="T167" i="31"/>
  <c r="R167" i="31"/>
  <c r="P167" i="31"/>
  <c r="BI166" i="31"/>
  <c r="BH166" i="31"/>
  <c r="BG166" i="31"/>
  <c r="BF166" i="31"/>
  <c r="T166" i="31"/>
  <c r="R166" i="31"/>
  <c r="P166" i="31"/>
  <c r="BI165" i="31"/>
  <c r="BH165" i="31"/>
  <c r="BG165" i="31"/>
  <c r="BF165" i="31"/>
  <c r="T165" i="31"/>
  <c r="R165" i="31"/>
  <c r="P165" i="31"/>
  <c r="BI164" i="31"/>
  <c r="BH164" i="31"/>
  <c r="BG164" i="31"/>
  <c r="BF164" i="31"/>
  <c r="T164" i="31"/>
  <c r="R164" i="31"/>
  <c r="P164" i="31"/>
  <c r="BI163" i="31"/>
  <c r="BH163" i="31"/>
  <c r="BG163" i="31"/>
  <c r="BF163" i="31"/>
  <c r="T163" i="31"/>
  <c r="R163" i="31"/>
  <c r="P163" i="31"/>
  <c r="BI162" i="31"/>
  <c r="BH162" i="31"/>
  <c r="BG162" i="31"/>
  <c r="BF162" i="31"/>
  <c r="T162" i="31"/>
  <c r="R162" i="31"/>
  <c r="P162" i="31"/>
  <c r="BI161" i="31"/>
  <c r="BH161" i="31"/>
  <c r="BG161" i="31"/>
  <c r="BF161" i="31"/>
  <c r="T161" i="31"/>
  <c r="R161" i="31"/>
  <c r="P161" i="31"/>
  <c r="BI160" i="31"/>
  <c r="BH160" i="31"/>
  <c r="BG160" i="31"/>
  <c r="BF160" i="31"/>
  <c r="T160" i="31"/>
  <c r="R160" i="31"/>
  <c r="P160" i="31"/>
  <c r="BI159" i="31"/>
  <c r="BH159" i="31"/>
  <c r="BG159" i="31"/>
  <c r="BF159" i="31"/>
  <c r="T159" i="31"/>
  <c r="R159" i="31"/>
  <c r="P159" i="31"/>
  <c r="BI158" i="31"/>
  <c r="BH158" i="31"/>
  <c r="BG158" i="31"/>
  <c r="BF158" i="31"/>
  <c r="T158" i="31"/>
  <c r="R158" i="31"/>
  <c r="P158" i="31"/>
  <c r="BI157" i="31"/>
  <c r="BH157" i="31"/>
  <c r="BG157" i="31"/>
  <c r="BF157" i="31"/>
  <c r="T157" i="31"/>
  <c r="R157" i="31"/>
  <c r="P157" i="31"/>
  <c r="BI156" i="31"/>
  <c r="BH156" i="31"/>
  <c r="BG156" i="31"/>
  <c r="BF156" i="31"/>
  <c r="T156" i="31"/>
  <c r="R156" i="31"/>
  <c r="P156" i="31"/>
  <c r="BI155" i="31"/>
  <c r="BH155" i="31"/>
  <c r="BG155" i="31"/>
  <c r="BF155" i="31"/>
  <c r="T155" i="31"/>
  <c r="R155" i="31"/>
  <c r="P155" i="31"/>
  <c r="BI154" i="31"/>
  <c r="BH154" i="31"/>
  <c r="BG154" i="31"/>
  <c r="BF154" i="31"/>
  <c r="T154" i="31"/>
  <c r="R154" i="31"/>
  <c r="P154" i="31"/>
  <c r="BI152" i="31"/>
  <c r="BH152" i="31"/>
  <c r="BG152" i="31"/>
  <c r="BF152" i="31"/>
  <c r="T152" i="31"/>
  <c r="R152" i="31"/>
  <c r="P152" i="31"/>
  <c r="BI151" i="31"/>
  <c r="BH151" i="31"/>
  <c r="BG151" i="31"/>
  <c r="BF151" i="31"/>
  <c r="T151" i="31"/>
  <c r="R151" i="31"/>
  <c r="P151" i="31"/>
  <c r="BI150" i="31"/>
  <c r="BH150" i="31"/>
  <c r="BG150" i="31"/>
  <c r="BF150" i="31"/>
  <c r="T150" i="31"/>
  <c r="R150" i="31"/>
  <c r="P150" i="31"/>
  <c r="BI149" i="31"/>
  <c r="BH149" i="31"/>
  <c r="BG149" i="31"/>
  <c r="BF149" i="31"/>
  <c r="T149" i="31"/>
  <c r="R149" i="31"/>
  <c r="P149" i="31"/>
  <c r="BI147" i="31"/>
  <c r="BH147" i="31"/>
  <c r="BG147" i="31"/>
  <c r="BF147" i="31"/>
  <c r="T147" i="31"/>
  <c r="R147" i="31"/>
  <c r="P147" i="31"/>
  <c r="BI146" i="31"/>
  <c r="BH146" i="31"/>
  <c r="BG146" i="31"/>
  <c r="BF146" i="31"/>
  <c r="T146" i="31"/>
  <c r="R146" i="31"/>
  <c r="P146" i="31"/>
  <c r="BI145" i="31"/>
  <c r="BH145" i="31"/>
  <c r="BG145" i="31"/>
  <c r="BF145" i="31"/>
  <c r="T145" i="31"/>
  <c r="R145" i="31"/>
  <c r="P145" i="31"/>
  <c r="BI144" i="31"/>
  <c r="BH144" i="31"/>
  <c r="BG144" i="31"/>
  <c r="BF144" i="31"/>
  <c r="T144" i="31"/>
  <c r="R144" i="31"/>
  <c r="P144" i="31"/>
  <c r="BI143" i="31"/>
  <c r="BH143" i="31"/>
  <c r="BG143" i="31"/>
  <c r="BF143" i="31"/>
  <c r="T143" i="31"/>
  <c r="R143" i="31"/>
  <c r="P143" i="31"/>
  <c r="BI142" i="31"/>
  <c r="BH142" i="31"/>
  <c r="BG142" i="31"/>
  <c r="BF142" i="31"/>
  <c r="T142" i="31"/>
  <c r="R142" i="31"/>
  <c r="P142" i="31"/>
  <c r="BI140" i="31"/>
  <c r="BH140" i="31"/>
  <c r="BG140" i="31"/>
  <c r="BF140" i="31"/>
  <c r="T140" i="31"/>
  <c r="R140" i="31"/>
  <c r="P140" i="31"/>
  <c r="BI139" i="31"/>
  <c r="BH139" i="31"/>
  <c r="BG139" i="31"/>
  <c r="BF139" i="31"/>
  <c r="T139" i="31"/>
  <c r="R139" i="31"/>
  <c r="P139" i="31"/>
  <c r="BI138" i="31"/>
  <c r="BH138" i="31"/>
  <c r="BG138" i="31"/>
  <c r="BF138" i="31"/>
  <c r="T138" i="31"/>
  <c r="R138" i="31"/>
  <c r="P138" i="31"/>
  <c r="BI137" i="31"/>
  <c r="BH137" i="31"/>
  <c r="BG137" i="31"/>
  <c r="BF137" i="31"/>
  <c r="T137" i="31"/>
  <c r="R137" i="31"/>
  <c r="P137" i="31"/>
  <c r="BI135" i="31"/>
  <c r="BH135" i="31"/>
  <c r="BG135" i="31"/>
  <c r="BF135" i="31"/>
  <c r="T135" i="31"/>
  <c r="T134" i="31" s="1"/>
  <c r="R135" i="31"/>
  <c r="R134" i="31"/>
  <c r="P135" i="31"/>
  <c r="P134" i="31" s="1"/>
  <c r="BI133" i="31"/>
  <c r="BH133" i="31"/>
  <c r="BG133" i="31"/>
  <c r="BF133" i="31"/>
  <c r="T133" i="31"/>
  <c r="R133" i="31"/>
  <c r="P133" i="31"/>
  <c r="BI132" i="31"/>
  <c r="BH132" i="31"/>
  <c r="BG132" i="31"/>
  <c r="BF132" i="31"/>
  <c r="T132" i="31"/>
  <c r="R132" i="31"/>
  <c r="P132" i="31"/>
  <c r="BI131" i="31"/>
  <c r="BH131" i="31"/>
  <c r="BG131" i="31"/>
  <c r="BF131" i="31"/>
  <c r="T131" i="31"/>
  <c r="R131" i="31"/>
  <c r="P131" i="31"/>
  <c r="BI130" i="31"/>
  <c r="BH130" i="31"/>
  <c r="BG130" i="31"/>
  <c r="BF130" i="31"/>
  <c r="T130" i="31"/>
  <c r="R130" i="31"/>
  <c r="P130" i="31"/>
  <c r="BI129" i="31"/>
  <c r="BH129" i="31"/>
  <c r="BG129" i="31"/>
  <c r="BF129" i="31"/>
  <c r="T129" i="31"/>
  <c r="R129" i="31"/>
  <c r="P129" i="31"/>
  <c r="BI128" i="31"/>
  <c r="BH128" i="31"/>
  <c r="BG128" i="31"/>
  <c r="BF128" i="31"/>
  <c r="T128" i="31"/>
  <c r="R128" i="31"/>
  <c r="P128" i="31"/>
  <c r="BI127" i="31"/>
  <c r="BH127" i="31"/>
  <c r="BG127" i="31"/>
  <c r="BF127" i="31"/>
  <c r="T127" i="31"/>
  <c r="R127" i="31"/>
  <c r="P127" i="31"/>
  <c r="BI126" i="31"/>
  <c r="BH126" i="31"/>
  <c r="BG126" i="31"/>
  <c r="BF126" i="31"/>
  <c r="T126" i="31"/>
  <c r="R126" i="31"/>
  <c r="P126" i="31"/>
  <c r="BI125" i="31"/>
  <c r="BH125" i="31"/>
  <c r="BG125" i="31"/>
  <c r="BF125" i="31"/>
  <c r="T125" i="31"/>
  <c r="R125" i="31"/>
  <c r="P125" i="31"/>
  <c r="BI124" i="31"/>
  <c r="BH124" i="31"/>
  <c r="BG124" i="31"/>
  <c r="BF124" i="31"/>
  <c r="T124" i="31"/>
  <c r="R124" i="31"/>
  <c r="P124" i="31"/>
  <c r="J118" i="31"/>
  <c r="F118" i="31"/>
  <c r="F116" i="31"/>
  <c r="E114" i="31"/>
  <c r="J91" i="31"/>
  <c r="F91" i="31"/>
  <c r="F89" i="31"/>
  <c r="E87" i="31"/>
  <c r="J24" i="31"/>
  <c r="E24" i="31"/>
  <c r="J119" i="31"/>
  <c r="J23" i="31"/>
  <c r="J18" i="31"/>
  <c r="E18" i="31"/>
  <c r="F92" i="31"/>
  <c r="J17" i="31"/>
  <c r="J12" i="31"/>
  <c r="J116" i="31" s="1"/>
  <c r="E7" i="31"/>
  <c r="E112" i="31"/>
  <c r="J37" i="30"/>
  <c r="J36" i="30"/>
  <c r="AY123" i="1"/>
  <c r="J35" i="30"/>
  <c r="AX123" i="1" s="1"/>
  <c r="BI138" i="30"/>
  <c r="BH138" i="30"/>
  <c r="BG138" i="30"/>
  <c r="BF138" i="30"/>
  <c r="T138" i="30"/>
  <c r="T137" i="30"/>
  <c r="R138" i="30"/>
  <c r="R137" i="30" s="1"/>
  <c r="P138" i="30"/>
  <c r="P137" i="30"/>
  <c r="BI136" i="30"/>
  <c r="BH136" i="30"/>
  <c r="BG136" i="30"/>
  <c r="BF136" i="30"/>
  <c r="T136" i="30"/>
  <c r="R136" i="30"/>
  <c r="P136" i="30"/>
  <c r="BI133" i="30"/>
  <c r="BH133" i="30"/>
  <c r="BG133" i="30"/>
  <c r="BF133" i="30"/>
  <c r="T133" i="30"/>
  <c r="R133" i="30"/>
  <c r="P133" i="30"/>
  <c r="BI132" i="30"/>
  <c r="BH132" i="30"/>
  <c r="BG132" i="30"/>
  <c r="BF132" i="30"/>
  <c r="T132" i="30"/>
  <c r="R132" i="30"/>
  <c r="P132" i="30"/>
  <c r="BI129" i="30"/>
  <c r="BH129" i="30"/>
  <c r="BG129" i="30"/>
  <c r="BF129" i="30"/>
  <c r="T129" i="30"/>
  <c r="R129" i="30"/>
  <c r="P129" i="30"/>
  <c r="BI128" i="30"/>
  <c r="BH128" i="30"/>
  <c r="BG128" i="30"/>
  <c r="BF128" i="30"/>
  <c r="T128" i="30"/>
  <c r="R128" i="30"/>
  <c r="P128" i="30"/>
  <c r="BI124" i="30"/>
  <c r="BH124" i="30"/>
  <c r="BG124" i="30"/>
  <c r="BF124" i="30"/>
  <c r="T124" i="30"/>
  <c r="R124" i="30"/>
  <c r="P124" i="30"/>
  <c r="BI121" i="30"/>
  <c r="BH121" i="30"/>
  <c r="BG121" i="30"/>
  <c r="BF121" i="30"/>
  <c r="T121" i="30"/>
  <c r="R121" i="30"/>
  <c r="P121" i="30"/>
  <c r="J115" i="30"/>
  <c r="F115" i="30"/>
  <c r="F113" i="30"/>
  <c r="E111" i="30"/>
  <c r="J91" i="30"/>
  <c r="F91" i="30"/>
  <c r="F89" i="30"/>
  <c r="E87" i="30"/>
  <c r="J24" i="30"/>
  <c r="E24" i="30"/>
  <c r="J92" i="30"/>
  <c r="J23" i="30"/>
  <c r="J18" i="30"/>
  <c r="E18" i="30"/>
  <c r="F116" i="30"/>
  <c r="J17" i="30"/>
  <c r="J12" i="30"/>
  <c r="J89" i="30" s="1"/>
  <c r="E7" i="30"/>
  <c r="E85" i="30"/>
  <c r="J37" i="29"/>
  <c r="J36" i="29"/>
  <c r="AY122" i="1"/>
  <c r="J35" i="29"/>
  <c r="AX122" i="1" s="1"/>
  <c r="BI135" i="29"/>
  <c r="BH135" i="29"/>
  <c r="BG135" i="29"/>
  <c r="BF135" i="29"/>
  <c r="T135" i="29"/>
  <c r="R135" i="29"/>
  <c r="P135" i="29"/>
  <c r="BI131" i="29"/>
  <c r="BH131" i="29"/>
  <c r="BG131" i="29"/>
  <c r="BF131" i="29"/>
  <c r="T131" i="29"/>
  <c r="R131" i="29"/>
  <c r="P131" i="29"/>
  <c r="BI130" i="29"/>
  <c r="BH130" i="29"/>
  <c r="BG130" i="29"/>
  <c r="BF130" i="29"/>
  <c r="T130" i="29"/>
  <c r="R130" i="29"/>
  <c r="P130" i="29"/>
  <c r="BI124" i="29"/>
  <c r="BH124" i="29"/>
  <c r="BG124" i="29"/>
  <c r="BF124" i="29"/>
  <c r="T124" i="29"/>
  <c r="R124" i="29"/>
  <c r="P124" i="29"/>
  <c r="BI123" i="29"/>
  <c r="BH123" i="29"/>
  <c r="BG123" i="29"/>
  <c r="BF123" i="29"/>
  <c r="T123" i="29"/>
  <c r="R123" i="29"/>
  <c r="P123" i="29"/>
  <c r="BI120" i="29"/>
  <c r="BH120" i="29"/>
  <c r="BG120" i="29"/>
  <c r="BF120" i="29"/>
  <c r="T120" i="29"/>
  <c r="R120" i="29"/>
  <c r="P120" i="29"/>
  <c r="J114" i="29"/>
  <c r="F114" i="29"/>
  <c r="F112" i="29"/>
  <c r="E110" i="29"/>
  <c r="J91" i="29"/>
  <c r="F91" i="29"/>
  <c r="F89" i="29"/>
  <c r="E87" i="29"/>
  <c r="J24" i="29"/>
  <c r="E24" i="29"/>
  <c r="J115" i="29" s="1"/>
  <c r="J23" i="29"/>
  <c r="J18" i="29"/>
  <c r="E18" i="29"/>
  <c r="F92" i="29" s="1"/>
  <c r="J17" i="29"/>
  <c r="J12" i="29"/>
  <c r="J89" i="29" s="1"/>
  <c r="E7" i="29"/>
  <c r="E85" i="29"/>
  <c r="J37" i="28"/>
  <c r="J36" i="28"/>
  <c r="AY121" i="1" s="1"/>
  <c r="J35" i="28"/>
  <c r="AX121" i="1"/>
  <c r="BI153" i="28"/>
  <c r="BH153" i="28"/>
  <c r="BG153" i="28"/>
  <c r="BF153" i="28"/>
  <c r="T153" i="28"/>
  <c r="R153" i="28"/>
  <c r="P153" i="28"/>
  <c r="BI152" i="28"/>
  <c r="BH152" i="28"/>
  <c r="BG152" i="28"/>
  <c r="BF152" i="28"/>
  <c r="T152" i="28"/>
  <c r="R152" i="28"/>
  <c r="P152" i="28"/>
  <c r="BI151" i="28"/>
  <c r="BH151" i="28"/>
  <c r="BG151" i="28"/>
  <c r="BF151" i="28"/>
  <c r="T151" i="28"/>
  <c r="R151" i="28"/>
  <c r="P151" i="28"/>
  <c r="BI150" i="28"/>
  <c r="BH150" i="28"/>
  <c r="BG150" i="28"/>
  <c r="BF150" i="28"/>
  <c r="T150" i="28"/>
  <c r="R150" i="28"/>
  <c r="P150" i="28"/>
  <c r="BI147" i="28"/>
  <c r="BH147" i="28"/>
  <c r="BG147" i="28"/>
  <c r="BF147" i="28"/>
  <c r="T147" i="28"/>
  <c r="R147" i="28"/>
  <c r="P147" i="28"/>
  <c r="BI146" i="28"/>
  <c r="BH146" i="28"/>
  <c r="BG146" i="28"/>
  <c r="BF146" i="28"/>
  <c r="T146" i="28"/>
  <c r="R146" i="28"/>
  <c r="P146" i="28"/>
  <c r="BI145" i="28"/>
  <c r="BH145" i="28"/>
  <c r="BG145" i="28"/>
  <c r="BF145" i="28"/>
  <c r="T145" i="28"/>
  <c r="R145" i="28"/>
  <c r="P145" i="28"/>
  <c r="BI144" i="28"/>
  <c r="BH144" i="28"/>
  <c r="BG144" i="28"/>
  <c r="BF144" i="28"/>
  <c r="T144" i="28"/>
  <c r="R144" i="28"/>
  <c r="P144" i="28"/>
  <c r="BI141" i="28"/>
  <c r="BH141" i="28"/>
  <c r="BG141" i="28"/>
  <c r="BF141" i="28"/>
  <c r="T141" i="28"/>
  <c r="R141" i="28"/>
  <c r="P141" i="28"/>
  <c r="BI140" i="28"/>
  <c r="BH140" i="28"/>
  <c r="BG140" i="28"/>
  <c r="BF140" i="28"/>
  <c r="T140" i="28"/>
  <c r="R140" i="28"/>
  <c r="P140" i="28"/>
  <c r="BI138" i="28"/>
  <c r="BH138" i="28"/>
  <c r="BG138" i="28"/>
  <c r="BF138" i="28"/>
  <c r="T138" i="28"/>
  <c r="R138" i="28"/>
  <c r="P138" i="28"/>
  <c r="BI137" i="28"/>
  <c r="BH137" i="28"/>
  <c r="BG137" i="28"/>
  <c r="BF137" i="28"/>
  <c r="T137" i="28"/>
  <c r="R137" i="28"/>
  <c r="P137" i="28"/>
  <c r="BI136" i="28"/>
  <c r="BH136" i="28"/>
  <c r="BG136" i="28"/>
  <c r="BF136" i="28"/>
  <c r="T136" i="28"/>
  <c r="R136" i="28"/>
  <c r="P136" i="28"/>
  <c r="BI135" i="28"/>
  <c r="BH135" i="28"/>
  <c r="BG135" i="28"/>
  <c r="BF135" i="28"/>
  <c r="T135" i="28"/>
  <c r="R135" i="28"/>
  <c r="P135" i="28"/>
  <c r="BI134" i="28"/>
  <c r="BH134" i="28"/>
  <c r="BG134" i="28"/>
  <c r="BF134" i="28"/>
  <c r="T134" i="28"/>
  <c r="R134" i="28"/>
  <c r="P134" i="28"/>
  <c r="BI133" i="28"/>
  <c r="BH133" i="28"/>
  <c r="BG133" i="28"/>
  <c r="BF133" i="28"/>
  <c r="T133" i="28"/>
  <c r="R133" i="28"/>
  <c r="P133" i="28"/>
  <c r="BI132" i="28"/>
  <c r="BH132" i="28"/>
  <c r="BG132" i="28"/>
  <c r="BF132" i="28"/>
  <c r="T132" i="28"/>
  <c r="R132" i="28"/>
  <c r="P132" i="28"/>
  <c r="BI131" i="28"/>
  <c r="BH131" i="28"/>
  <c r="BG131" i="28"/>
  <c r="BF131" i="28"/>
  <c r="T131" i="28"/>
  <c r="R131" i="28"/>
  <c r="P131" i="28"/>
  <c r="BI130" i="28"/>
  <c r="BH130" i="28"/>
  <c r="BG130" i="28"/>
  <c r="BF130" i="28"/>
  <c r="T130" i="28"/>
  <c r="R130" i="28"/>
  <c r="P130" i="28"/>
  <c r="BI129" i="28"/>
  <c r="BH129" i="28"/>
  <c r="BG129" i="28"/>
  <c r="BF129" i="28"/>
  <c r="T129" i="28"/>
  <c r="R129" i="28"/>
  <c r="P129" i="28"/>
  <c r="BI128" i="28"/>
  <c r="BH128" i="28"/>
  <c r="BG128" i="28"/>
  <c r="BF128" i="28"/>
  <c r="T128" i="28"/>
  <c r="R128" i="28"/>
  <c r="P128" i="28"/>
  <c r="BI127" i="28"/>
  <c r="BH127" i="28"/>
  <c r="BG127" i="28"/>
  <c r="BF127" i="28"/>
  <c r="T127" i="28"/>
  <c r="R127" i="28"/>
  <c r="P127" i="28"/>
  <c r="BI126" i="28"/>
  <c r="BH126" i="28"/>
  <c r="BG126" i="28"/>
  <c r="BF126" i="28"/>
  <c r="T126" i="28"/>
  <c r="R126" i="28"/>
  <c r="P126" i="28"/>
  <c r="J119" i="28"/>
  <c r="F119" i="28"/>
  <c r="F117" i="28"/>
  <c r="E115" i="28"/>
  <c r="J91" i="28"/>
  <c r="F91" i="28"/>
  <c r="F89" i="28"/>
  <c r="E87" i="28"/>
  <c r="J24" i="28"/>
  <c r="E24" i="28"/>
  <c r="J120" i="28"/>
  <c r="J23" i="28"/>
  <c r="J18" i="28"/>
  <c r="E18" i="28"/>
  <c r="F120" i="28"/>
  <c r="J17" i="28"/>
  <c r="J12" i="28"/>
  <c r="J117" i="28"/>
  <c r="E7" i="28"/>
  <c r="E113" i="28" s="1"/>
  <c r="J37" i="27"/>
  <c r="J36" i="27"/>
  <c r="AY120" i="1"/>
  <c r="J35" i="27"/>
  <c r="AX120" i="1" s="1"/>
  <c r="BI155" i="27"/>
  <c r="BH155" i="27"/>
  <c r="BG155" i="27"/>
  <c r="BF155" i="27"/>
  <c r="T155" i="27"/>
  <c r="T154" i="27"/>
  <c r="R155" i="27"/>
  <c r="R154" i="27" s="1"/>
  <c r="P155" i="27"/>
  <c r="P154" i="27"/>
  <c r="BI153" i="27"/>
  <c r="BH153" i="27"/>
  <c r="BG153" i="27"/>
  <c r="BF153" i="27"/>
  <c r="T153" i="27"/>
  <c r="T152" i="27" s="1"/>
  <c r="T151" i="27" s="1"/>
  <c r="R153" i="27"/>
  <c r="R152" i="27" s="1"/>
  <c r="R151" i="27" s="1"/>
  <c r="P153" i="27"/>
  <c r="P152" i="27"/>
  <c r="P151" i="27" s="1"/>
  <c r="BI146" i="27"/>
  <c r="BH146" i="27"/>
  <c r="BG146" i="27"/>
  <c r="BF146" i="27"/>
  <c r="T146" i="27"/>
  <c r="R146" i="27"/>
  <c r="P146" i="27"/>
  <c r="BI138" i="27"/>
  <c r="BH138" i="27"/>
  <c r="BG138" i="27"/>
  <c r="BF138" i="27"/>
  <c r="T138" i="27"/>
  <c r="R138" i="27"/>
  <c r="P138" i="27"/>
  <c r="BI130" i="27"/>
  <c r="BH130" i="27"/>
  <c r="BG130" i="27"/>
  <c r="BF130" i="27"/>
  <c r="T130" i="27"/>
  <c r="R130" i="27"/>
  <c r="P130" i="27"/>
  <c r="BI122" i="27"/>
  <c r="BH122" i="27"/>
  <c r="BG122" i="27"/>
  <c r="BF122" i="27"/>
  <c r="T122" i="27"/>
  <c r="R122" i="27"/>
  <c r="P122" i="27"/>
  <c r="J116" i="27"/>
  <c r="F116" i="27"/>
  <c r="F114" i="27"/>
  <c r="E112" i="27"/>
  <c r="J91" i="27"/>
  <c r="F91" i="27"/>
  <c r="F89" i="27"/>
  <c r="E87" i="27"/>
  <c r="J24" i="27"/>
  <c r="E24" i="27"/>
  <c r="J117" i="27"/>
  <c r="J23" i="27"/>
  <c r="J18" i="27"/>
  <c r="E18" i="27"/>
  <c r="F92" i="27"/>
  <c r="J17" i="27"/>
  <c r="J12" i="27"/>
  <c r="J89" i="27"/>
  <c r="E7" i="27"/>
  <c r="E110" i="27" s="1"/>
  <c r="J37" i="26"/>
  <c r="J36" i="26"/>
  <c r="AY119" i="1"/>
  <c r="J35" i="26"/>
  <c r="AX119" i="1" s="1"/>
  <c r="BI124" i="26"/>
  <c r="BH124" i="26"/>
  <c r="BG124" i="26"/>
  <c r="BF124" i="26"/>
  <c r="T124" i="26"/>
  <c r="R124" i="26"/>
  <c r="P124" i="26"/>
  <c r="BI123" i="26"/>
  <c r="BH123" i="26"/>
  <c r="BG123" i="26"/>
  <c r="BF123" i="26"/>
  <c r="T123" i="26"/>
  <c r="R123" i="26"/>
  <c r="P123" i="26"/>
  <c r="BI122" i="26"/>
  <c r="BH122" i="26"/>
  <c r="BG122" i="26"/>
  <c r="BF122" i="26"/>
  <c r="T122" i="26"/>
  <c r="R122" i="26"/>
  <c r="P122" i="26"/>
  <c r="BI121" i="26"/>
  <c r="BH121" i="26"/>
  <c r="BG121" i="26"/>
  <c r="BF121" i="26"/>
  <c r="T121" i="26"/>
  <c r="R121" i="26"/>
  <c r="P121" i="26"/>
  <c r="BI120" i="26"/>
  <c r="BH120" i="26"/>
  <c r="BG120" i="26"/>
  <c r="BF120" i="26"/>
  <c r="T120" i="26"/>
  <c r="R120" i="26"/>
  <c r="P120" i="26"/>
  <c r="BI119" i="26"/>
  <c r="BH119" i="26"/>
  <c r="BG119" i="26"/>
  <c r="BF119" i="26"/>
  <c r="T119" i="26"/>
  <c r="R119" i="26"/>
  <c r="P119" i="26"/>
  <c r="J113" i="26"/>
  <c r="F113" i="26"/>
  <c r="F111" i="26"/>
  <c r="E109" i="26"/>
  <c r="J91" i="26"/>
  <c r="F91" i="26"/>
  <c r="F89" i="26"/>
  <c r="E87" i="26"/>
  <c r="J24" i="26"/>
  <c r="E24" i="26"/>
  <c r="J114" i="26"/>
  <c r="J23" i="26"/>
  <c r="J18" i="26"/>
  <c r="E18" i="26"/>
  <c r="F114" i="26"/>
  <c r="J17" i="26"/>
  <c r="J12" i="26"/>
  <c r="J111" i="26" s="1"/>
  <c r="E7" i="26"/>
  <c r="E107" i="26"/>
  <c r="K37" i="25"/>
  <c r="K36" i="25"/>
  <c r="AY118" i="1" s="1"/>
  <c r="K35" i="25"/>
  <c r="AX118" i="1" s="1"/>
  <c r="BJ162" i="25"/>
  <c r="BI162" i="25"/>
  <c r="BH162" i="25"/>
  <c r="BG162" i="25"/>
  <c r="U162" i="25"/>
  <c r="S162" i="25"/>
  <c r="Q162" i="25"/>
  <c r="BJ161" i="25"/>
  <c r="BI161" i="25"/>
  <c r="BH161" i="25"/>
  <c r="BG161" i="25"/>
  <c r="U161" i="25"/>
  <c r="S161" i="25"/>
  <c r="Q161" i="25"/>
  <c r="BJ160" i="25"/>
  <c r="BI160" i="25"/>
  <c r="BH160" i="25"/>
  <c r="BG160" i="25"/>
  <c r="U160" i="25"/>
  <c r="S160" i="25"/>
  <c r="Q160" i="25"/>
  <c r="BJ159" i="25"/>
  <c r="BI159" i="25"/>
  <c r="BH159" i="25"/>
  <c r="BG159" i="25"/>
  <c r="U159" i="25"/>
  <c r="S159" i="25"/>
  <c r="Q159" i="25"/>
  <c r="BJ158" i="25"/>
  <c r="BI158" i="25"/>
  <c r="BH158" i="25"/>
  <c r="BG158" i="25"/>
  <c r="U158" i="25"/>
  <c r="S158" i="25"/>
  <c r="Q158" i="25"/>
  <c r="BJ157" i="25"/>
  <c r="BI157" i="25"/>
  <c r="BH157" i="25"/>
  <c r="BG157" i="25"/>
  <c r="U157" i="25"/>
  <c r="S157" i="25"/>
  <c r="Q157" i="25"/>
  <c r="BJ156" i="25"/>
  <c r="BI156" i="25"/>
  <c r="BH156" i="25"/>
  <c r="BG156" i="25"/>
  <c r="U156" i="25"/>
  <c r="S156" i="25"/>
  <c r="Q156" i="25"/>
  <c r="BJ155" i="25"/>
  <c r="BI155" i="25"/>
  <c r="BH155" i="25"/>
  <c r="BG155" i="25"/>
  <c r="U155" i="25"/>
  <c r="S155" i="25"/>
  <c r="Q155" i="25"/>
  <c r="BJ154" i="25"/>
  <c r="BI154" i="25"/>
  <c r="BH154" i="25"/>
  <c r="BG154" i="25"/>
  <c r="U154" i="25"/>
  <c r="S154" i="25"/>
  <c r="Q154" i="25"/>
  <c r="BJ153" i="25"/>
  <c r="BI153" i="25"/>
  <c r="BH153" i="25"/>
  <c r="BG153" i="25"/>
  <c r="U153" i="25"/>
  <c r="S153" i="25"/>
  <c r="Q153" i="25"/>
  <c r="BJ152" i="25"/>
  <c r="BI152" i="25"/>
  <c r="BH152" i="25"/>
  <c r="BG152" i="25"/>
  <c r="U152" i="25"/>
  <c r="S152" i="25"/>
  <c r="Q152" i="25"/>
  <c r="BJ151" i="25"/>
  <c r="BI151" i="25"/>
  <c r="BH151" i="25"/>
  <c r="BG151" i="25"/>
  <c r="U151" i="25"/>
  <c r="S151" i="25"/>
  <c r="Q151" i="25"/>
  <c r="BJ150" i="25"/>
  <c r="BI150" i="25"/>
  <c r="BH150" i="25"/>
  <c r="BG150" i="25"/>
  <c r="U150" i="25"/>
  <c r="S150" i="25"/>
  <c r="Q150" i="25"/>
  <c r="BJ149" i="25"/>
  <c r="BI149" i="25"/>
  <c r="BH149" i="25"/>
  <c r="BG149" i="25"/>
  <c r="U149" i="25"/>
  <c r="S149" i="25"/>
  <c r="Q149" i="25"/>
  <c r="BJ148" i="25"/>
  <c r="BI148" i="25"/>
  <c r="BH148" i="25"/>
  <c r="BG148" i="25"/>
  <c r="U148" i="25"/>
  <c r="S148" i="25"/>
  <c r="Q148" i="25"/>
  <c r="BJ147" i="25"/>
  <c r="BI147" i="25"/>
  <c r="BH147" i="25"/>
  <c r="BG147" i="25"/>
  <c r="U147" i="25"/>
  <c r="S147" i="25"/>
  <c r="Q147" i="25"/>
  <c r="BJ146" i="25"/>
  <c r="BI146" i="25"/>
  <c r="BH146" i="25"/>
  <c r="BG146" i="25"/>
  <c r="U146" i="25"/>
  <c r="S146" i="25"/>
  <c r="Q146" i="25"/>
  <c r="BJ145" i="25"/>
  <c r="BI145" i="25"/>
  <c r="BH145" i="25"/>
  <c r="BG145" i="25"/>
  <c r="U145" i="25"/>
  <c r="S145" i="25"/>
  <c r="Q145" i="25"/>
  <c r="BJ144" i="25"/>
  <c r="BI144" i="25"/>
  <c r="BH144" i="25"/>
  <c r="BG144" i="25"/>
  <c r="U144" i="25"/>
  <c r="S144" i="25"/>
  <c r="Q144" i="25"/>
  <c r="BJ143" i="25"/>
  <c r="BI143" i="25"/>
  <c r="BH143" i="25"/>
  <c r="BG143" i="25"/>
  <c r="U143" i="25"/>
  <c r="S143" i="25"/>
  <c r="Q143" i="25"/>
  <c r="BJ142" i="25"/>
  <c r="BI142" i="25"/>
  <c r="BH142" i="25"/>
  <c r="BG142" i="25"/>
  <c r="U142" i="25"/>
  <c r="S142" i="25"/>
  <c r="Q142" i="25"/>
  <c r="BJ141" i="25"/>
  <c r="BI141" i="25"/>
  <c r="BH141" i="25"/>
  <c r="BG141" i="25"/>
  <c r="U141" i="25"/>
  <c r="S141" i="25"/>
  <c r="Q141" i="25"/>
  <c r="BJ140" i="25"/>
  <c r="BI140" i="25"/>
  <c r="BH140" i="25"/>
  <c r="BG140" i="25"/>
  <c r="U140" i="25"/>
  <c r="S140" i="25"/>
  <c r="Q140" i="25"/>
  <c r="BJ139" i="25"/>
  <c r="BI139" i="25"/>
  <c r="BH139" i="25"/>
  <c r="BG139" i="25"/>
  <c r="U139" i="25"/>
  <c r="S139" i="25"/>
  <c r="Q139" i="25"/>
  <c r="BJ138" i="25"/>
  <c r="BI138" i="25"/>
  <c r="BH138" i="25"/>
  <c r="BG138" i="25"/>
  <c r="U138" i="25"/>
  <c r="S138" i="25"/>
  <c r="Q138" i="25"/>
  <c r="BJ137" i="25"/>
  <c r="BI137" i="25"/>
  <c r="BH137" i="25"/>
  <c r="BG137" i="25"/>
  <c r="U137" i="25"/>
  <c r="S137" i="25"/>
  <c r="Q137" i="25"/>
  <c r="BJ136" i="25"/>
  <c r="BI136" i="25"/>
  <c r="BH136" i="25"/>
  <c r="BG136" i="25"/>
  <c r="U136" i="25"/>
  <c r="S136" i="25"/>
  <c r="Q136" i="25"/>
  <c r="BJ135" i="25"/>
  <c r="BI135" i="25"/>
  <c r="BH135" i="25"/>
  <c r="BG135" i="25"/>
  <c r="U135" i="25"/>
  <c r="S135" i="25"/>
  <c r="Q135" i="25"/>
  <c r="BJ134" i="25"/>
  <c r="BI134" i="25"/>
  <c r="BH134" i="25"/>
  <c r="BG134" i="25"/>
  <c r="U134" i="25"/>
  <c r="S134" i="25"/>
  <c r="Q134" i="25"/>
  <c r="BJ133" i="25"/>
  <c r="BI133" i="25"/>
  <c r="BH133" i="25"/>
  <c r="BG133" i="25"/>
  <c r="U133" i="25"/>
  <c r="S133" i="25"/>
  <c r="Q133" i="25"/>
  <c r="BJ132" i="25"/>
  <c r="BI132" i="25"/>
  <c r="BH132" i="25"/>
  <c r="BG132" i="25"/>
  <c r="U132" i="25"/>
  <c r="S132" i="25"/>
  <c r="Q132" i="25"/>
  <c r="BJ131" i="25"/>
  <c r="BI131" i="25"/>
  <c r="BH131" i="25"/>
  <c r="BG131" i="25"/>
  <c r="U131" i="25"/>
  <c r="S131" i="25"/>
  <c r="Q131" i="25"/>
  <c r="BJ130" i="25"/>
  <c r="BI130" i="25"/>
  <c r="BH130" i="25"/>
  <c r="BG130" i="25"/>
  <c r="U130" i="25"/>
  <c r="S130" i="25"/>
  <c r="Q130" i="25"/>
  <c r="BJ129" i="25"/>
  <c r="BI129" i="25"/>
  <c r="BH129" i="25"/>
  <c r="BG129" i="25"/>
  <c r="U129" i="25"/>
  <c r="S129" i="25"/>
  <c r="Q129" i="25"/>
  <c r="BJ128" i="25"/>
  <c r="BI128" i="25"/>
  <c r="BH128" i="25"/>
  <c r="BG128" i="25"/>
  <c r="U128" i="25"/>
  <c r="S128" i="25"/>
  <c r="Q128" i="25"/>
  <c r="BJ127" i="25"/>
  <c r="BI127" i="25"/>
  <c r="BH127" i="25"/>
  <c r="BG127" i="25"/>
  <c r="U127" i="25"/>
  <c r="S127" i="25"/>
  <c r="Q127" i="25"/>
  <c r="BJ126" i="25"/>
  <c r="BI126" i="25"/>
  <c r="BH126" i="25"/>
  <c r="BG126" i="25"/>
  <c r="U126" i="25"/>
  <c r="S126" i="25"/>
  <c r="Q126" i="25"/>
  <c r="BJ125" i="25"/>
  <c r="BI125" i="25"/>
  <c r="BH125" i="25"/>
  <c r="BG125" i="25"/>
  <c r="U125" i="25"/>
  <c r="S125" i="25"/>
  <c r="Q125" i="25"/>
  <c r="BJ124" i="25"/>
  <c r="BI124" i="25"/>
  <c r="BH124" i="25"/>
  <c r="BG124" i="25"/>
  <c r="U124" i="25"/>
  <c r="S124" i="25"/>
  <c r="Q124" i="25"/>
  <c r="BJ123" i="25"/>
  <c r="BI123" i="25"/>
  <c r="BH123" i="25"/>
  <c r="BG123" i="25"/>
  <c r="U123" i="25"/>
  <c r="S123" i="25"/>
  <c r="Q123" i="25"/>
  <c r="BJ122" i="25"/>
  <c r="BI122" i="25"/>
  <c r="BH122" i="25"/>
  <c r="BG122" i="25"/>
  <c r="U122" i="25"/>
  <c r="S122" i="25"/>
  <c r="Q122" i="25"/>
  <c r="BJ121" i="25"/>
  <c r="BI121" i="25"/>
  <c r="BH121" i="25"/>
  <c r="BG121" i="25"/>
  <c r="U121" i="25"/>
  <c r="S121" i="25"/>
  <c r="Q121" i="25"/>
  <c r="K114" i="25"/>
  <c r="F114" i="25"/>
  <c r="F112" i="25"/>
  <c r="E110" i="25"/>
  <c r="K91" i="25"/>
  <c r="F91" i="25"/>
  <c r="F89" i="25"/>
  <c r="E87" i="25"/>
  <c r="K24" i="25"/>
  <c r="E24" i="25"/>
  <c r="K92" i="25" s="1"/>
  <c r="K23" i="25"/>
  <c r="K18" i="25"/>
  <c r="E18" i="25"/>
  <c r="F115" i="25" s="1"/>
  <c r="K17" i="25"/>
  <c r="K12" i="25"/>
  <c r="K112" i="25" s="1"/>
  <c r="E7" i="25"/>
  <c r="E108" i="25"/>
  <c r="J37" i="24"/>
  <c r="J36" i="24"/>
  <c r="AY117" i="1" s="1"/>
  <c r="J35" i="24"/>
  <c r="AX117" i="1"/>
  <c r="BI136" i="24"/>
  <c r="BH136" i="24"/>
  <c r="BG136" i="24"/>
  <c r="BF136" i="24"/>
  <c r="T136" i="24"/>
  <c r="R136" i="24"/>
  <c r="P136" i="24"/>
  <c r="BI135" i="24"/>
  <c r="BH135" i="24"/>
  <c r="BG135" i="24"/>
  <c r="BF135" i="24"/>
  <c r="T135" i="24"/>
  <c r="R135" i="24"/>
  <c r="P135" i="24"/>
  <c r="BI134" i="24"/>
  <c r="BH134" i="24"/>
  <c r="BG134" i="24"/>
  <c r="BF134" i="24"/>
  <c r="T134" i="24"/>
  <c r="R134" i="24"/>
  <c r="P134" i="24"/>
  <c r="BI131" i="24"/>
  <c r="BH131" i="24"/>
  <c r="BG131" i="24"/>
  <c r="BF131" i="24"/>
  <c r="T131" i="24"/>
  <c r="R131" i="24"/>
  <c r="P131" i="24"/>
  <c r="BI130" i="24"/>
  <c r="BH130" i="24"/>
  <c r="BG130" i="24"/>
  <c r="BF130" i="24"/>
  <c r="T130" i="24"/>
  <c r="R130" i="24"/>
  <c r="P130" i="24"/>
  <c r="BI129" i="24"/>
  <c r="BH129" i="24"/>
  <c r="BG129" i="24"/>
  <c r="BF129" i="24"/>
  <c r="T129" i="24"/>
  <c r="R129" i="24"/>
  <c r="P129" i="24"/>
  <c r="BI128" i="24"/>
  <c r="BH128" i="24"/>
  <c r="BG128" i="24"/>
  <c r="BF128" i="24"/>
  <c r="T128" i="24"/>
  <c r="R128" i="24"/>
  <c r="P128" i="24"/>
  <c r="BI127" i="24"/>
  <c r="BH127" i="24"/>
  <c r="BG127" i="24"/>
  <c r="BF127" i="24"/>
  <c r="T127" i="24"/>
  <c r="R127" i="24"/>
  <c r="P127" i="24"/>
  <c r="BI126" i="24"/>
  <c r="BH126" i="24"/>
  <c r="BG126" i="24"/>
  <c r="BF126" i="24"/>
  <c r="T126" i="24"/>
  <c r="R126" i="24"/>
  <c r="P126" i="24"/>
  <c r="BI125" i="24"/>
  <c r="BH125" i="24"/>
  <c r="BG125" i="24"/>
  <c r="BF125" i="24"/>
  <c r="T125" i="24"/>
  <c r="R125" i="24"/>
  <c r="P125" i="24"/>
  <c r="BI124" i="24"/>
  <c r="BH124" i="24"/>
  <c r="BG124" i="24"/>
  <c r="BF124" i="24"/>
  <c r="T124" i="24"/>
  <c r="R124" i="24"/>
  <c r="P124" i="24"/>
  <c r="BI123" i="24"/>
  <c r="BH123" i="24"/>
  <c r="BG123" i="24"/>
  <c r="BF123" i="24"/>
  <c r="T123" i="24"/>
  <c r="R123" i="24"/>
  <c r="P123" i="24"/>
  <c r="J116" i="24"/>
  <c r="F116" i="24"/>
  <c r="F114" i="24"/>
  <c r="E112" i="24"/>
  <c r="J91" i="24"/>
  <c r="F91" i="24"/>
  <c r="F89" i="24"/>
  <c r="E87" i="24"/>
  <c r="J24" i="24"/>
  <c r="E24" i="24"/>
  <c r="J117" i="24"/>
  <c r="J23" i="24"/>
  <c r="J18" i="24"/>
  <c r="E18" i="24"/>
  <c r="F92" i="24"/>
  <c r="J17" i="24"/>
  <c r="J12" i="24"/>
  <c r="J114" i="24" s="1"/>
  <c r="E7" i="24"/>
  <c r="E110" i="24"/>
  <c r="J37" i="23"/>
  <c r="J36" i="23"/>
  <c r="AY116" i="1"/>
  <c r="J35" i="23"/>
  <c r="AX116" i="1" s="1"/>
  <c r="BI227" i="23"/>
  <c r="BH227" i="23"/>
  <c r="BG227" i="23"/>
  <c r="BF227" i="23"/>
  <c r="T227" i="23"/>
  <c r="R227" i="23"/>
  <c r="P227" i="23"/>
  <c r="BI226" i="23"/>
  <c r="BH226" i="23"/>
  <c r="BG226" i="23"/>
  <c r="BF226" i="23"/>
  <c r="T226" i="23"/>
  <c r="R226" i="23"/>
  <c r="P226" i="23"/>
  <c r="BI225" i="23"/>
  <c r="BH225" i="23"/>
  <c r="BG225" i="23"/>
  <c r="BF225" i="23"/>
  <c r="T225" i="23"/>
  <c r="R225" i="23"/>
  <c r="P225" i="23"/>
  <c r="BI224" i="23"/>
  <c r="BH224" i="23"/>
  <c r="BG224" i="23"/>
  <c r="BF224" i="23"/>
  <c r="T224" i="23"/>
  <c r="R224" i="23"/>
  <c r="P224" i="23"/>
  <c r="BI223" i="23"/>
  <c r="BH223" i="23"/>
  <c r="BG223" i="23"/>
  <c r="BF223" i="23"/>
  <c r="T223" i="23"/>
  <c r="R223" i="23"/>
  <c r="P223" i="23"/>
  <c r="BI222" i="23"/>
  <c r="BH222" i="23"/>
  <c r="BG222" i="23"/>
  <c r="BF222" i="23"/>
  <c r="T222" i="23"/>
  <c r="R222" i="23"/>
  <c r="P222" i="23"/>
  <c r="BI221" i="23"/>
  <c r="BH221" i="23"/>
  <c r="BG221" i="23"/>
  <c r="BF221" i="23"/>
  <c r="T221" i="23"/>
  <c r="R221" i="23"/>
  <c r="P221" i="23"/>
  <c r="BI218" i="23"/>
  <c r="BH218" i="23"/>
  <c r="BG218" i="23"/>
  <c r="BF218" i="23"/>
  <c r="T218" i="23"/>
  <c r="R218" i="23"/>
  <c r="P218" i="23"/>
  <c r="BI217" i="23"/>
  <c r="BH217" i="23"/>
  <c r="BG217" i="23"/>
  <c r="BF217" i="23"/>
  <c r="T217" i="23"/>
  <c r="R217" i="23"/>
  <c r="P217" i="23"/>
  <c r="BI216" i="23"/>
  <c r="BH216" i="23"/>
  <c r="BG216" i="23"/>
  <c r="BF216" i="23"/>
  <c r="T216" i="23"/>
  <c r="R216" i="23"/>
  <c r="P216" i="23"/>
  <c r="BI215" i="23"/>
  <c r="BH215" i="23"/>
  <c r="BG215" i="23"/>
  <c r="BF215" i="23"/>
  <c r="T215" i="23"/>
  <c r="R215" i="23"/>
  <c r="P215" i="23"/>
  <c r="BI214" i="23"/>
  <c r="BH214" i="23"/>
  <c r="BG214" i="23"/>
  <c r="BF214" i="23"/>
  <c r="T214" i="23"/>
  <c r="R214" i="23"/>
  <c r="P214" i="23"/>
  <c r="BI213" i="23"/>
  <c r="BH213" i="23"/>
  <c r="BG213" i="23"/>
  <c r="BF213" i="23"/>
  <c r="T213" i="23"/>
  <c r="R213" i="23"/>
  <c r="P213" i="23"/>
  <c r="BI212" i="23"/>
  <c r="BH212" i="23"/>
  <c r="BG212" i="23"/>
  <c r="BF212" i="23"/>
  <c r="T212" i="23"/>
  <c r="R212" i="23"/>
  <c r="P212" i="23"/>
  <c r="BI211" i="23"/>
  <c r="BH211" i="23"/>
  <c r="BG211" i="23"/>
  <c r="BF211" i="23"/>
  <c r="T211" i="23"/>
  <c r="R211" i="23"/>
  <c r="P211" i="23"/>
  <c r="BI210" i="23"/>
  <c r="BH210" i="23"/>
  <c r="BG210" i="23"/>
  <c r="BF210" i="23"/>
  <c r="T210" i="23"/>
  <c r="R210" i="23"/>
  <c r="P210" i="23"/>
  <c r="BI209" i="23"/>
  <c r="BH209" i="23"/>
  <c r="BG209" i="23"/>
  <c r="BF209" i="23"/>
  <c r="T209" i="23"/>
  <c r="R209" i="23"/>
  <c r="P209" i="23"/>
  <c r="BI208" i="23"/>
  <c r="BH208" i="23"/>
  <c r="BG208" i="23"/>
  <c r="BF208" i="23"/>
  <c r="T208" i="23"/>
  <c r="R208" i="23"/>
  <c r="P208" i="23"/>
  <c r="BI207" i="23"/>
  <c r="BH207" i="23"/>
  <c r="BG207" i="23"/>
  <c r="BF207" i="23"/>
  <c r="T207" i="23"/>
  <c r="R207" i="23"/>
  <c r="P207" i="23"/>
  <c r="BI206" i="23"/>
  <c r="BH206" i="23"/>
  <c r="BG206" i="23"/>
  <c r="BF206" i="23"/>
  <c r="T206" i="23"/>
  <c r="R206" i="23"/>
  <c r="P206" i="23"/>
  <c r="BI205" i="23"/>
  <c r="BH205" i="23"/>
  <c r="BG205" i="23"/>
  <c r="BF205" i="23"/>
  <c r="T205" i="23"/>
  <c r="R205" i="23"/>
  <c r="P205" i="23"/>
  <c r="BI204" i="23"/>
  <c r="BH204" i="23"/>
  <c r="BG204" i="23"/>
  <c r="BF204" i="23"/>
  <c r="T204" i="23"/>
  <c r="R204" i="23"/>
  <c r="P204" i="23"/>
  <c r="BI203" i="23"/>
  <c r="BH203" i="23"/>
  <c r="BG203" i="23"/>
  <c r="BF203" i="23"/>
  <c r="T203" i="23"/>
  <c r="R203" i="23"/>
  <c r="P203" i="23"/>
  <c r="BI202" i="23"/>
  <c r="BH202" i="23"/>
  <c r="BG202" i="23"/>
  <c r="BF202" i="23"/>
  <c r="T202" i="23"/>
  <c r="R202" i="23"/>
  <c r="P202" i="23"/>
  <c r="BI201" i="23"/>
  <c r="BH201" i="23"/>
  <c r="BG201" i="23"/>
  <c r="BF201" i="23"/>
  <c r="T201" i="23"/>
  <c r="R201" i="23"/>
  <c r="P201" i="23"/>
  <c r="BI200" i="23"/>
  <c r="BH200" i="23"/>
  <c r="BG200" i="23"/>
  <c r="BF200" i="23"/>
  <c r="T200" i="23"/>
  <c r="R200" i="23"/>
  <c r="P200" i="23"/>
  <c r="BI199" i="23"/>
  <c r="BH199" i="23"/>
  <c r="BG199" i="23"/>
  <c r="BF199" i="23"/>
  <c r="T199" i="23"/>
  <c r="R199" i="23"/>
  <c r="P199" i="23"/>
  <c r="BI198" i="23"/>
  <c r="BH198" i="23"/>
  <c r="BG198" i="23"/>
  <c r="BF198" i="23"/>
  <c r="T198" i="23"/>
  <c r="R198" i="23"/>
  <c r="P198" i="23"/>
  <c r="BI197" i="23"/>
  <c r="BH197" i="23"/>
  <c r="BG197" i="23"/>
  <c r="BF197" i="23"/>
  <c r="T197" i="23"/>
  <c r="R197" i="23"/>
  <c r="P197" i="23"/>
  <c r="BI196" i="23"/>
  <c r="BH196" i="23"/>
  <c r="BG196" i="23"/>
  <c r="BF196" i="23"/>
  <c r="T196" i="23"/>
  <c r="R196" i="23"/>
  <c r="P196" i="23"/>
  <c r="BI195" i="23"/>
  <c r="BH195" i="23"/>
  <c r="BG195" i="23"/>
  <c r="BF195" i="23"/>
  <c r="T195" i="23"/>
  <c r="R195" i="23"/>
  <c r="P195" i="23"/>
  <c r="BI194" i="23"/>
  <c r="BH194" i="23"/>
  <c r="BG194" i="23"/>
  <c r="BF194" i="23"/>
  <c r="T194" i="23"/>
  <c r="R194" i="23"/>
  <c r="P194" i="23"/>
  <c r="BI193" i="23"/>
  <c r="BH193" i="23"/>
  <c r="BG193" i="23"/>
  <c r="BF193" i="23"/>
  <c r="T193" i="23"/>
  <c r="R193" i="23"/>
  <c r="P193" i="23"/>
  <c r="BI192" i="23"/>
  <c r="BH192" i="23"/>
  <c r="BG192" i="23"/>
  <c r="BF192" i="23"/>
  <c r="T192" i="23"/>
  <c r="R192" i="23"/>
  <c r="P192" i="23"/>
  <c r="BI191" i="23"/>
  <c r="BH191" i="23"/>
  <c r="BG191" i="23"/>
  <c r="BF191" i="23"/>
  <c r="T191" i="23"/>
  <c r="R191" i="23"/>
  <c r="P191" i="23"/>
  <c r="BI189" i="23"/>
  <c r="BH189" i="23"/>
  <c r="BG189" i="23"/>
  <c r="BF189" i="23"/>
  <c r="T189" i="23"/>
  <c r="R189" i="23"/>
  <c r="P189" i="23"/>
  <c r="BI188" i="23"/>
  <c r="BH188" i="23"/>
  <c r="BG188" i="23"/>
  <c r="BF188" i="23"/>
  <c r="T188" i="23"/>
  <c r="R188" i="23"/>
  <c r="P188" i="23"/>
  <c r="BI187" i="23"/>
  <c r="BH187" i="23"/>
  <c r="BG187" i="23"/>
  <c r="BF187" i="23"/>
  <c r="T187" i="23"/>
  <c r="R187" i="23"/>
  <c r="P187" i="23"/>
  <c r="BI186" i="23"/>
  <c r="BH186" i="23"/>
  <c r="BG186" i="23"/>
  <c r="BF186" i="23"/>
  <c r="T186" i="23"/>
  <c r="R186" i="23"/>
  <c r="P186" i="23"/>
  <c r="BI185" i="23"/>
  <c r="BH185" i="23"/>
  <c r="BG185" i="23"/>
  <c r="BF185" i="23"/>
  <c r="T185" i="23"/>
  <c r="R185" i="23"/>
  <c r="P185" i="23"/>
  <c r="BI184" i="23"/>
  <c r="BH184" i="23"/>
  <c r="BG184" i="23"/>
  <c r="BF184" i="23"/>
  <c r="T184" i="23"/>
  <c r="R184" i="23"/>
  <c r="P184" i="23"/>
  <c r="BI183" i="23"/>
  <c r="BH183" i="23"/>
  <c r="BG183" i="23"/>
  <c r="BF183" i="23"/>
  <c r="T183" i="23"/>
  <c r="R183" i="23"/>
  <c r="P183" i="23"/>
  <c r="BI182" i="23"/>
  <c r="BH182" i="23"/>
  <c r="BG182" i="23"/>
  <c r="BF182" i="23"/>
  <c r="T182" i="23"/>
  <c r="R182" i="23"/>
  <c r="P182" i="23"/>
  <c r="BI181" i="23"/>
  <c r="BH181" i="23"/>
  <c r="BG181" i="23"/>
  <c r="BF181" i="23"/>
  <c r="T181" i="23"/>
  <c r="R181" i="23"/>
  <c r="P181" i="23"/>
  <c r="BI180" i="23"/>
  <c r="BH180" i="23"/>
  <c r="BG180" i="23"/>
  <c r="BF180" i="23"/>
  <c r="T180" i="23"/>
  <c r="R180" i="23"/>
  <c r="P180" i="23"/>
  <c r="BI179" i="23"/>
  <c r="BH179" i="23"/>
  <c r="BG179" i="23"/>
  <c r="BF179" i="23"/>
  <c r="T179" i="23"/>
  <c r="R179" i="23"/>
  <c r="P179" i="23"/>
  <c r="BI178" i="23"/>
  <c r="BH178" i="23"/>
  <c r="BG178" i="23"/>
  <c r="BF178" i="23"/>
  <c r="T178" i="23"/>
  <c r="R178" i="23"/>
  <c r="P178" i="23"/>
  <c r="BI177" i="23"/>
  <c r="BH177" i="23"/>
  <c r="BG177" i="23"/>
  <c r="BF177" i="23"/>
  <c r="T177" i="23"/>
  <c r="R177" i="23"/>
  <c r="P177" i="23"/>
  <c r="BI176" i="23"/>
  <c r="BH176" i="23"/>
  <c r="BG176" i="23"/>
  <c r="BF176" i="23"/>
  <c r="T176" i="23"/>
  <c r="R176" i="23"/>
  <c r="P176" i="23"/>
  <c r="BI175" i="23"/>
  <c r="BH175" i="23"/>
  <c r="BG175" i="23"/>
  <c r="BF175" i="23"/>
  <c r="T175" i="23"/>
  <c r="R175" i="23"/>
  <c r="P175" i="23"/>
  <c r="BI174" i="23"/>
  <c r="BH174" i="23"/>
  <c r="BG174" i="23"/>
  <c r="BF174" i="23"/>
  <c r="T174" i="23"/>
  <c r="R174" i="23"/>
  <c r="P174" i="23"/>
  <c r="BI173" i="23"/>
  <c r="BH173" i="23"/>
  <c r="BG173" i="23"/>
  <c r="BF173" i="23"/>
  <c r="T173" i="23"/>
  <c r="R173" i="23"/>
  <c r="P173" i="23"/>
  <c r="BI172" i="23"/>
  <c r="BH172" i="23"/>
  <c r="BG172" i="23"/>
  <c r="BF172" i="23"/>
  <c r="T172" i="23"/>
  <c r="R172" i="23"/>
  <c r="P172" i="23"/>
  <c r="BI171" i="23"/>
  <c r="BH171" i="23"/>
  <c r="BG171" i="23"/>
  <c r="BF171" i="23"/>
  <c r="T171" i="23"/>
  <c r="R171" i="23"/>
  <c r="P171" i="23"/>
  <c r="BI170" i="23"/>
  <c r="BH170" i="23"/>
  <c r="BG170" i="23"/>
  <c r="BF170" i="23"/>
  <c r="T170" i="23"/>
  <c r="R170" i="23"/>
  <c r="P170" i="23"/>
  <c r="BI169" i="23"/>
  <c r="BH169" i="23"/>
  <c r="BG169" i="23"/>
  <c r="BF169" i="23"/>
  <c r="T169" i="23"/>
  <c r="R169" i="23"/>
  <c r="P169" i="23"/>
  <c r="BI168" i="23"/>
  <c r="BH168" i="23"/>
  <c r="BG168" i="23"/>
  <c r="BF168" i="23"/>
  <c r="T168" i="23"/>
  <c r="R168" i="23"/>
  <c r="P168" i="23"/>
  <c r="BI167" i="23"/>
  <c r="BH167" i="23"/>
  <c r="BG167" i="23"/>
  <c r="BF167" i="23"/>
  <c r="T167" i="23"/>
  <c r="R167" i="23"/>
  <c r="P167" i="23"/>
  <c r="BI166" i="23"/>
  <c r="BH166" i="23"/>
  <c r="BG166" i="23"/>
  <c r="BF166" i="23"/>
  <c r="T166" i="23"/>
  <c r="R166" i="23"/>
  <c r="P166" i="23"/>
  <c r="BI165" i="23"/>
  <c r="BH165" i="23"/>
  <c r="BG165" i="23"/>
  <c r="BF165" i="23"/>
  <c r="T165" i="23"/>
  <c r="R165" i="23"/>
  <c r="P165" i="23"/>
  <c r="BI164" i="23"/>
  <c r="BH164" i="23"/>
  <c r="BG164" i="23"/>
  <c r="BF164" i="23"/>
  <c r="T164" i="23"/>
  <c r="R164" i="23"/>
  <c r="P164" i="23"/>
  <c r="BI163" i="23"/>
  <c r="BH163" i="23"/>
  <c r="BG163" i="23"/>
  <c r="BF163" i="23"/>
  <c r="T163" i="23"/>
  <c r="R163" i="23"/>
  <c r="P163" i="23"/>
  <c r="BI162" i="23"/>
  <c r="BH162" i="23"/>
  <c r="BG162" i="23"/>
  <c r="BF162" i="23"/>
  <c r="T162" i="23"/>
  <c r="R162" i="23"/>
  <c r="P162" i="23"/>
  <c r="BI161" i="23"/>
  <c r="BH161" i="23"/>
  <c r="BG161" i="23"/>
  <c r="BF161" i="23"/>
  <c r="T161" i="23"/>
  <c r="R161" i="23"/>
  <c r="P161" i="23"/>
  <c r="BI160" i="23"/>
  <c r="BH160" i="23"/>
  <c r="BG160" i="23"/>
  <c r="BF160" i="23"/>
  <c r="T160" i="23"/>
  <c r="R160" i="23"/>
  <c r="P160" i="23"/>
  <c r="BI158" i="23"/>
  <c r="BH158" i="23"/>
  <c r="BG158" i="23"/>
  <c r="BF158" i="23"/>
  <c r="T158" i="23"/>
  <c r="R158" i="23"/>
  <c r="P158" i="23"/>
  <c r="BI157" i="23"/>
  <c r="BH157" i="23"/>
  <c r="BG157" i="23"/>
  <c r="BF157" i="23"/>
  <c r="T157" i="23"/>
  <c r="R157" i="23"/>
  <c r="P157" i="23"/>
  <c r="BI156" i="23"/>
  <c r="BH156" i="23"/>
  <c r="BG156" i="23"/>
  <c r="BF156" i="23"/>
  <c r="T156" i="23"/>
  <c r="R156" i="23"/>
  <c r="P156" i="23"/>
  <c r="BI155" i="23"/>
  <c r="BH155" i="23"/>
  <c r="BG155" i="23"/>
  <c r="BF155" i="23"/>
  <c r="T155" i="23"/>
  <c r="R155" i="23"/>
  <c r="P155" i="23"/>
  <c r="BI154" i="23"/>
  <c r="BH154" i="23"/>
  <c r="BG154" i="23"/>
  <c r="BF154" i="23"/>
  <c r="T154" i="23"/>
  <c r="R154" i="23"/>
  <c r="P154" i="23"/>
  <c r="BI153" i="23"/>
  <c r="BH153" i="23"/>
  <c r="BG153" i="23"/>
  <c r="BF153" i="23"/>
  <c r="T153" i="23"/>
  <c r="R153" i="23"/>
  <c r="P153" i="23"/>
  <c r="BI152" i="23"/>
  <c r="BH152" i="23"/>
  <c r="BG152" i="23"/>
  <c r="BF152" i="23"/>
  <c r="T152" i="23"/>
  <c r="R152" i="23"/>
  <c r="P152" i="23"/>
  <c r="BI151" i="23"/>
  <c r="BH151" i="23"/>
  <c r="BG151" i="23"/>
  <c r="BF151" i="23"/>
  <c r="T151" i="23"/>
  <c r="R151" i="23"/>
  <c r="P151" i="23"/>
  <c r="BI150" i="23"/>
  <c r="BH150" i="23"/>
  <c r="BG150" i="23"/>
  <c r="BF150" i="23"/>
  <c r="T150" i="23"/>
  <c r="R150" i="23"/>
  <c r="P150" i="23"/>
  <c r="BI149" i="23"/>
  <c r="BH149" i="23"/>
  <c r="BG149" i="23"/>
  <c r="BF149" i="23"/>
  <c r="T149" i="23"/>
  <c r="R149" i="23"/>
  <c r="P149" i="23"/>
  <c r="BI148" i="23"/>
  <c r="BH148" i="23"/>
  <c r="BG148" i="23"/>
  <c r="BF148" i="23"/>
  <c r="T148" i="23"/>
  <c r="R148" i="23"/>
  <c r="P148" i="23"/>
  <c r="BI147" i="23"/>
  <c r="BH147" i="23"/>
  <c r="BG147" i="23"/>
  <c r="BF147" i="23"/>
  <c r="T147" i="23"/>
  <c r="R147" i="23"/>
  <c r="P147" i="23"/>
  <c r="BI146" i="23"/>
  <c r="BH146" i="23"/>
  <c r="BG146" i="23"/>
  <c r="BF146" i="23"/>
  <c r="T146" i="23"/>
  <c r="R146" i="23"/>
  <c r="P146" i="23"/>
  <c r="BI145" i="23"/>
  <c r="BH145" i="23"/>
  <c r="BG145" i="23"/>
  <c r="BF145" i="23"/>
  <c r="T145" i="23"/>
  <c r="R145" i="23"/>
  <c r="P145" i="23"/>
  <c r="BI144" i="23"/>
  <c r="BH144" i="23"/>
  <c r="BG144" i="23"/>
  <c r="BF144" i="23"/>
  <c r="T144" i="23"/>
  <c r="R144" i="23"/>
  <c r="P144" i="23"/>
  <c r="BI143" i="23"/>
  <c r="BH143" i="23"/>
  <c r="BG143" i="23"/>
  <c r="BF143" i="23"/>
  <c r="T143" i="23"/>
  <c r="R143" i="23"/>
  <c r="P143" i="23"/>
  <c r="BI142" i="23"/>
  <c r="BH142" i="23"/>
  <c r="BG142" i="23"/>
  <c r="BF142" i="23"/>
  <c r="T142" i="23"/>
  <c r="R142" i="23"/>
  <c r="P142" i="23"/>
  <c r="BI141" i="23"/>
  <c r="BH141" i="23"/>
  <c r="BG141" i="23"/>
  <c r="BF141" i="23"/>
  <c r="T141" i="23"/>
  <c r="R141" i="23"/>
  <c r="P141" i="23"/>
  <c r="BI140" i="23"/>
  <c r="BH140" i="23"/>
  <c r="BG140" i="23"/>
  <c r="BF140" i="23"/>
  <c r="T140" i="23"/>
  <c r="R140" i="23"/>
  <c r="P140" i="23"/>
  <c r="BI137" i="23"/>
  <c r="BH137" i="23"/>
  <c r="BG137" i="23"/>
  <c r="BF137" i="23"/>
  <c r="T137" i="23"/>
  <c r="R137" i="23"/>
  <c r="P137" i="23"/>
  <c r="BI136" i="23"/>
  <c r="BH136" i="23"/>
  <c r="BG136" i="23"/>
  <c r="BF136" i="23"/>
  <c r="T136" i="23"/>
  <c r="R136" i="23"/>
  <c r="P136" i="23"/>
  <c r="BI135" i="23"/>
  <c r="BH135" i="23"/>
  <c r="BG135" i="23"/>
  <c r="BF135" i="23"/>
  <c r="T135" i="23"/>
  <c r="R135" i="23"/>
  <c r="P135" i="23"/>
  <c r="BI134" i="23"/>
  <c r="BH134" i="23"/>
  <c r="BG134" i="23"/>
  <c r="BF134" i="23"/>
  <c r="T134" i="23"/>
  <c r="R134" i="23"/>
  <c r="P134" i="23"/>
  <c r="BI133" i="23"/>
  <c r="BH133" i="23"/>
  <c r="BG133" i="23"/>
  <c r="BF133" i="23"/>
  <c r="T133" i="23"/>
  <c r="R133" i="23"/>
  <c r="P133" i="23"/>
  <c r="BI132" i="23"/>
  <c r="BH132" i="23"/>
  <c r="BG132" i="23"/>
  <c r="BF132" i="23"/>
  <c r="T132" i="23"/>
  <c r="R132" i="23"/>
  <c r="P132" i="23"/>
  <c r="BI131" i="23"/>
  <c r="BH131" i="23"/>
  <c r="BG131" i="23"/>
  <c r="BF131" i="23"/>
  <c r="T131" i="23"/>
  <c r="R131" i="23"/>
  <c r="P131" i="23"/>
  <c r="BI130" i="23"/>
  <c r="BH130" i="23"/>
  <c r="BG130" i="23"/>
  <c r="BF130" i="23"/>
  <c r="T130" i="23"/>
  <c r="R130" i="23"/>
  <c r="P130" i="23"/>
  <c r="BI129" i="23"/>
  <c r="BH129" i="23"/>
  <c r="BG129" i="23"/>
  <c r="BF129" i="23"/>
  <c r="T129" i="23"/>
  <c r="R129" i="23"/>
  <c r="P129" i="23"/>
  <c r="BI128" i="23"/>
  <c r="BH128" i="23"/>
  <c r="BG128" i="23"/>
  <c r="BF128" i="23"/>
  <c r="T128" i="23"/>
  <c r="R128" i="23"/>
  <c r="P128" i="23"/>
  <c r="BI127" i="23"/>
  <c r="BH127" i="23"/>
  <c r="BG127" i="23"/>
  <c r="BF127" i="23"/>
  <c r="T127" i="23"/>
  <c r="R127" i="23"/>
  <c r="P127" i="23"/>
  <c r="J120" i="23"/>
  <c r="F120" i="23"/>
  <c r="F118" i="23"/>
  <c r="E116" i="23"/>
  <c r="J91" i="23"/>
  <c r="F91" i="23"/>
  <c r="F89" i="23"/>
  <c r="E87" i="23"/>
  <c r="J24" i="23"/>
  <c r="E24" i="23"/>
  <c r="J121" i="23" s="1"/>
  <c r="J23" i="23"/>
  <c r="J18" i="23"/>
  <c r="E18" i="23"/>
  <c r="F92" i="23" s="1"/>
  <c r="J17" i="23"/>
  <c r="J12" i="23"/>
  <c r="J118" i="23"/>
  <c r="E7" i="23"/>
  <c r="E114" i="23" s="1"/>
  <c r="J119" i="22"/>
  <c r="J97" i="22" s="1"/>
  <c r="J37" i="22"/>
  <c r="J36" i="22"/>
  <c r="AY115" i="1" s="1"/>
  <c r="J35" i="22"/>
  <c r="AX115" i="1"/>
  <c r="BI131" i="22"/>
  <c r="BH131" i="22"/>
  <c r="BG131" i="22"/>
  <c r="BF131" i="22"/>
  <c r="T131" i="22"/>
  <c r="R131" i="22"/>
  <c r="P131" i="22"/>
  <c r="BI130" i="22"/>
  <c r="BH130" i="22"/>
  <c r="BG130" i="22"/>
  <c r="BF130" i="22"/>
  <c r="T130" i="22"/>
  <c r="R130" i="22"/>
  <c r="P130" i="22"/>
  <c r="BI129" i="22"/>
  <c r="BH129" i="22"/>
  <c r="BG129" i="22"/>
  <c r="BF129" i="22"/>
  <c r="T129" i="22"/>
  <c r="R129" i="22"/>
  <c r="P129" i="22"/>
  <c r="BI128" i="22"/>
  <c r="BH128" i="22"/>
  <c r="BG128" i="22"/>
  <c r="BF128" i="22"/>
  <c r="T128" i="22"/>
  <c r="R128" i="22"/>
  <c r="P128" i="22"/>
  <c r="BI127" i="22"/>
  <c r="BH127" i="22"/>
  <c r="BG127" i="22"/>
  <c r="BF127" i="22"/>
  <c r="T127" i="22"/>
  <c r="R127" i="22"/>
  <c r="P127" i="22"/>
  <c r="BI126" i="22"/>
  <c r="BH126" i="22"/>
  <c r="BG126" i="22"/>
  <c r="BF126" i="22"/>
  <c r="T126" i="22"/>
  <c r="R126" i="22"/>
  <c r="P126" i="22"/>
  <c r="BI125" i="22"/>
  <c r="BH125" i="22"/>
  <c r="BG125" i="22"/>
  <c r="BF125" i="22"/>
  <c r="T125" i="22"/>
  <c r="R125" i="22"/>
  <c r="P125" i="22"/>
  <c r="BI124" i="22"/>
  <c r="BH124" i="22"/>
  <c r="BG124" i="22"/>
  <c r="BF124" i="22"/>
  <c r="T124" i="22"/>
  <c r="R124" i="22"/>
  <c r="P124" i="22"/>
  <c r="BI123" i="22"/>
  <c r="BH123" i="22"/>
  <c r="BG123" i="22"/>
  <c r="BF123" i="22"/>
  <c r="T123" i="22"/>
  <c r="R123" i="22"/>
  <c r="P123" i="22"/>
  <c r="BI122" i="22"/>
  <c r="BH122" i="22"/>
  <c r="BG122" i="22"/>
  <c r="BF122" i="22"/>
  <c r="T122" i="22"/>
  <c r="R122" i="22"/>
  <c r="P122" i="22"/>
  <c r="BI121" i="22"/>
  <c r="BH121" i="22"/>
  <c r="BG121" i="22"/>
  <c r="BF121" i="22"/>
  <c r="T121" i="22"/>
  <c r="R121" i="22"/>
  <c r="P121" i="22"/>
  <c r="J114" i="22"/>
  <c r="F114" i="22"/>
  <c r="F112" i="22"/>
  <c r="E110" i="22"/>
  <c r="J91" i="22"/>
  <c r="F91" i="22"/>
  <c r="F89" i="22"/>
  <c r="E87" i="22"/>
  <c r="J24" i="22"/>
  <c r="E24" i="22"/>
  <c r="J115" i="22" s="1"/>
  <c r="J23" i="22"/>
  <c r="J18" i="22"/>
  <c r="E18" i="22"/>
  <c r="F92" i="22" s="1"/>
  <c r="J17" i="22"/>
  <c r="J12" i="22"/>
  <c r="J89" i="22"/>
  <c r="E7" i="22"/>
  <c r="E85" i="22" s="1"/>
  <c r="J313" i="21"/>
  <c r="J37" i="21"/>
  <c r="J36" i="21"/>
  <c r="AY114" i="1" s="1"/>
  <c r="J35" i="21"/>
  <c r="AX114" i="1"/>
  <c r="BI344" i="21"/>
  <c r="BH344" i="21"/>
  <c r="BG344" i="21"/>
  <c r="BF344" i="21"/>
  <c r="T344" i="21"/>
  <c r="R344" i="21"/>
  <c r="P344" i="21"/>
  <c r="BI343" i="21"/>
  <c r="BH343" i="21"/>
  <c r="BG343" i="21"/>
  <c r="BF343" i="21"/>
  <c r="T343" i="21"/>
  <c r="R343" i="21"/>
  <c r="P343" i="21"/>
  <c r="BI342" i="21"/>
  <c r="BH342" i="21"/>
  <c r="BG342" i="21"/>
  <c r="BF342" i="21"/>
  <c r="T342" i="21"/>
  <c r="R342" i="21"/>
  <c r="P342" i="21"/>
  <c r="BI332" i="21"/>
  <c r="BH332" i="21"/>
  <c r="BG332" i="21"/>
  <c r="BF332" i="21"/>
  <c r="T332" i="21"/>
  <c r="R332" i="21"/>
  <c r="P332" i="21"/>
  <c r="BI330" i="21"/>
  <c r="BH330" i="21"/>
  <c r="BG330" i="21"/>
  <c r="BF330" i="21"/>
  <c r="T330" i="21"/>
  <c r="R330" i="21"/>
  <c r="P330" i="21"/>
  <c r="BI329" i="21"/>
  <c r="BH329" i="21"/>
  <c r="BG329" i="21"/>
  <c r="BF329" i="21"/>
  <c r="T329" i="21"/>
  <c r="R329" i="21"/>
  <c r="P329" i="21"/>
  <c r="BI325" i="21"/>
  <c r="BH325" i="21"/>
  <c r="BG325" i="21"/>
  <c r="BF325" i="21"/>
  <c r="T325" i="21"/>
  <c r="R325" i="21"/>
  <c r="P325" i="21"/>
  <c r="BI322" i="21"/>
  <c r="BH322" i="21"/>
  <c r="BG322" i="21"/>
  <c r="BF322" i="21"/>
  <c r="T322" i="21"/>
  <c r="R322" i="21"/>
  <c r="P322" i="21"/>
  <c r="BI315" i="21"/>
  <c r="BH315" i="21"/>
  <c r="BG315" i="21"/>
  <c r="BF315" i="21"/>
  <c r="T315" i="21"/>
  <c r="R315" i="21"/>
  <c r="P315" i="21"/>
  <c r="J108" i="21"/>
  <c r="BI312" i="21"/>
  <c r="BH312" i="21"/>
  <c r="BG312" i="21"/>
  <c r="BF312" i="21"/>
  <c r="T312" i="21"/>
  <c r="R312" i="21"/>
  <c r="P312" i="21"/>
  <c r="BI309" i="21"/>
  <c r="BH309" i="21"/>
  <c r="BG309" i="21"/>
  <c r="BF309" i="21"/>
  <c r="T309" i="21"/>
  <c r="R309" i="21"/>
  <c r="P309" i="21"/>
  <c r="BI308" i="21"/>
  <c r="BH308" i="21"/>
  <c r="BG308" i="21"/>
  <c r="BF308" i="21"/>
  <c r="T308" i="21"/>
  <c r="R308" i="21"/>
  <c r="P308" i="21"/>
  <c r="BI305" i="21"/>
  <c r="BH305" i="21"/>
  <c r="BG305" i="21"/>
  <c r="BF305" i="21"/>
  <c r="T305" i="21"/>
  <c r="R305" i="21"/>
  <c r="P305" i="21"/>
  <c r="BI302" i="21"/>
  <c r="BH302" i="21"/>
  <c r="BG302" i="21"/>
  <c r="BF302" i="21"/>
  <c r="T302" i="21"/>
  <c r="R302" i="21"/>
  <c r="P302" i="21"/>
  <c r="BI300" i="21"/>
  <c r="BH300" i="21"/>
  <c r="BG300" i="21"/>
  <c r="BF300" i="21"/>
  <c r="T300" i="21"/>
  <c r="R300" i="21"/>
  <c r="P300" i="21"/>
  <c r="BI297" i="21"/>
  <c r="BH297" i="21"/>
  <c r="BG297" i="21"/>
  <c r="BF297" i="21"/>
  <c r="T297" i="21"/>
  <c r="R297" i="21"/>
  <c r="P297" i="21"/>
  <c r="BI296" i="21"/>
  <c r="BH296" i="21"/>
  <c r="BG296" i="21"/>
  <c r="BF296" i="21"/>
  <c r="T296" i="21"/>
  <c r="R296" i="21"/>
  <c r="P296" i="21"/>
  <c r="BI291" i="21"/>
  <c r="BH291" i="21"/>
  <c r="BG291" i="21"/>
  <c r="BF291" i="21"/>
  <c r="T291" i="21"/>
  <c r="R291" i="21"/>
  <c r="P291" i="21"/>
  <c r="BI289" i="21"/>
  <c r="BH289" i="21"/>
  <c r="BG289" i="21"/>
  <c r="BF289" i="21"/>
  <c r="T289" i="21"/>
  <c r="R289" i="21"/>
  <c r="P289" i="21"/>
  <c r="BI282" i="21"/>
  <c r="BH282" i="21"/>
  <c r="BG282" i="21"/>
  <c r="BF282" i="21"/>
  <c r="T282" i="21"/>
  <c r="R282" i="21"/>
  <c r="P282" i="21"/>
  <c r="BI281" i="21"/>
  <c r="BH281" i="21"/>
  <c r="BG281" i="21"/>
  <c r="BF281" i="21"/>
  <c r="T281" i="21"/>
  <c r="R281" i="21"/>
  <c r="P281" i="21"/>
  <c r="BI278" i="21"/>
  <c r="BH278" i="21"/>
  <c r="BG278" i="21"/>
  <c r="BF278" i="21"/>
  <c r="T278" i="21"/>
  <c r="R278" i="21"/>
  <c r="P278" i="21"/>
  <c r="BI273" i="21"/>
  <c r="BH273" i="21"/>
  <c r="BG273" i="21"/>
  <c r="BF273" i="21"/>
  <c r="T273" i="21"/>
  <c r="R273" i="21"/>
  <c r="P273" i="21"/>
  <c r="BI272" i="21"/>
  <c r="BH272" i="21"/>
  <c r="BG272" i="21"/>
  <c r="BF272" i="21"/>
  <c r="T272" i="21"/>
  <c r="R272" i="21"/>
  <c r="P272" i="21"/>
  <c r="BI269" i="21"/>
  <c r="BH269" i="21"/>
  <c r="BG269" i="21"/>
  <c r="BF269" i="21"/>
  <c r="T269" i="21"/>
  <c r="R269" i="21"/>
  <c r="P269" i="21"/>
  <c r="BI266" i="21"/>
  <c r="BH266" i="21"/>
  <c r="BG266" i="21"/>
  <c r="BF266" i="21"/>
  <c r="T266" i="21"/>
  <c r="R266" i="21"/>
  <c r="P266" i="21"/>
  <c r="BI264" i="21"/>
  <c r="BH264" i="21"/>
  <c r="BG264" i="21"/>
  <c r="BF264" i="21"/>
  <c r="T264" i="21"/>
  <c r="R264" i="21"/>
  <c r="P264" i="21"/>
  <c r="BI260" i="21"/>
  <c r="BH260" i="21"/>
  <c r="BG260" i="21"/>
  <c r="BF260" i="21"/>
  <c r="T260" i="21"/>
  <c r="R260" i="21"/>
  <c r="P260" i="21"/>
  <c r="BI256" i="21"/>
  <c r="BH256" i="21"/>
  <c r="BG256" i="21"/>
  <c r="BF256" i="21"/>
  <c r="T256" i="21"/>
  <c r="R256" i="21"/>
  <c r="P256" i="21"/>
  <c r="BI253" i="21"/>
  <c r="BH253" i="21"/>
  <c r="BG253" i="21"/>
  <c r="BF253" i="21"/>
  <c r="T253" i="21"/>
  <c r="R253" i="21"/>
  <c r="P253" i="21"/>
  <c r="BI250" i="21"/>
  <c r="BH250" i="21"/>
  <c r="BG250" i="21"/>
  <c r="BF250" i="21"/>
  <c r="T250" i="21"/>
  <c r="R250" i="21"/>
  <c r="P250" i="21"/>
  <c r="BI247" i="21"/>
  <c r="BH247" i="21"/>
  <c r="BG247" i="21"/>
  <c r="BF247" i="21"/>
  <c r="T247" i="21"/>
  <c r="R247" i="21"/>
  <c r="P247" i="21"/>
  <c r="BI244" i="21"/>
  <c r="BH244" i="21"/>
  <c r="BG244" i="21"/>
  <c r="BF244" i="21"/>
  <c r="T244" i="21"/>
  <c r="R244" i="21"/>
  <c r="P244" i="21"/>
  <c r="BI241" i="21"/>
  <c r="BH241" i="21"/>
  <c r="BG241" i="21"/>
  <c r="BF241" i="21"/>
  <c r="T241" i="21"/>
  <c r="R241" i="21"/>
  <c r="P241" i="21"/>
  <c r="BI237" i="21"/>
  <c r="BH237" i="21"/>
  <c r="BG237" i="21"/>
  <c r="BF237" i="21"/>
  <c r="T237" i="21"/>
  <c r="R237" i="21"/>
  <c r="P237" i="21"/>
  <c r="BI221" i="21"/>
  <c r="BH221" i="21"/>
  <c r="BG221" i="21"/>
  <c r="BF221" i="21"/>
  <c r="T221" i="21"/>
  <c r="R221" i="21"/>
  <c r="P221" i="21"/>
  <c r="BI219" i="21"/>
  <c r="BH219" i="21"/>
  <c r="BG219" i="21"/>
  <c r="BF219" i="21"/>
  <c r="T219" i="21"/>
  <c r="R219" i="21"/>
  <c r="P219" i="21"/>
  <c r="BI214" i="21"/>
  <c r="BH214" i="21"/>
  <c r="BG214" i="21"/>
  <c r="BF214" i="21"/>
  <c r="T214" i="21"/>
  <c r="R214" i="21"/>
  <c r="P214" i="21"/>
  <c r="BI213" i="21"/>
  <c r="BH213" i="21"/>
  <c r="BG213" i="21"/>
  <c r="BF213" i="21"/>
  <c r="T213" i="21"/>
  <c r="R213" i="21"/>
  <c r="P213" i="21"/>
  <c r="BI209" i="21"/>
  <c r="BH209" i="21"/>
  <c r="BG209" i="21"/>
  <c r="BF209" i="21"/>
  <c r="T209" i="21"/>
  <c r="R209" i="21"/>
  <c r="P209" i="21"/>
  <c r="BI208" i="21"/>
  <c r="BH208" i="21"/>
  <c r="BG208" i="21"/>
  <c r="BF208" i="21"/>
  <c r="T208" i="21"/>
  <c r="R208" i="21"/>
  <c r="P208" i="21"/>
  <c r="BI205" i="21"/>
  <c r="BH205" i="21"/>
  <c r="BG205" i="21"/>
  <c r="BF205" i="21"/>
  <c r="T205" i="21"/>
  <c r="R205" i="21"/>
  <c r="P205" i="21"/>
  <c r="BI204" i="21"/>
  <c r="BH204" i="21"/>
  <c r="BG204" i="21"/>
  <c r="BF204" i="21"/>
  <c r="T204" i="21"/>
  <c r="R204" i="21"/>
  <c r="P204" i="21"/>
  <c r="BI201" i="21"/>
  <c r="BH201" i="21"/>
  <c r="BG201" i="21"/>
  <c r="BF201" i="21"/>
  <c r="T201" i="21"/>
  <c r="R201" i="21"/>
  <c r="P201" i="21"/>
  <c r="BI198" i="21"/>
  <c r="BH198" i="21"/>
  <c r="BG198" i="21"/>
  <c r="BF198" i="21"/>
  <c r="T198" i="21"/>
  <c r="R198" i="21"/>
  <c r="P198" i="21"/>
  <c r="BI196" i="21"/>
  <c r="BH196" i="21"/>
  <c r="BG196" i="21"/>
  <c r="BF196" i="21"/>
  <c r="T196" i="21"/>
  <c r="R196" i="21"/>
  <c r="P196" i="21"/>
  <c r="BI195" i="21"/>
  <c r="BH195" i="21"/>
  <c r="BG195" i="21"/>
  <c r="BF195" i="21"/>
  <c r="T195" i="21"/>
  <c r="R195" i="21"/>
  <c r="P195" i="21"/>
  <c r="BI189" i="21"/>
  <c r="BH189" i="21"/>
  <c r="BG189" i="21"/>
  <c r="BF189" i="21"/>
  <c r="T189" i="21"/>
  <c r="R189" i="21"/>
  <c r="P189" i="21"/>
  <c r="BI186" i="21"/>
  <c r="BH186" i="21"/>
  <c r="BG186" i="21"/>
  <c r="BF186" i="21"/>
  <c r="T186" i="21"/>
  <c r="R186" i="21"/>
  <c r="P186" i="21"/>
  <c r="BI183" i="21"/>
  <c r="BH183" i="21"/>
  <c r="BG183" i="21"/>
  <c r="BF183" i="21"/>
  <c r="T183" i="21"/>
  <c r="R183" i="21"/>
  <c r="P183" i="21"/>
  <c r="BI180" i="21"/>
  <c r="BH180" i="21"/>
  <c r="BG180" i="21"/>
  <c r="BF180" i="21"/>
  <c r="T180" i="21"/>
  <c r="R180" i="21"/>
  <c r="P180" i="21"/>
  <c r="BI179" i="21"/>
  <c r="BH179" i="21"/>
  <c r="BG179" i="21"/>
  <c r="BF179" i="21"/>
  <c r="T179" i="21"/>
  <c r="R179" i="21"/>
  <c r="P179" i="21"/>
  <c r="BI177" i="21"/>
  <c r="BH177" i="21"/>
  <c r="BG177" i="21"/>
  <c r="BF177" i="21"/>
  <c r="T177" i="21"/>
  <c r="R177" i="21"/>
  <c r="P177" i="21"/>
  <c r="BI176" i="21"/>
  <c r="BH176" i="21"/>
  <c r="BG176" i="21"/>
  <c r="BF176" i="21"/>
  <c r="T176" i="21"/>
  <c r="R176" i="21"/>
  <c r="P176" i="21"/>
  <c r="BI173" i="21"/>
  <c r="BH173" i="21"/>
  <c r="BG173" i="21"/>
  <c r="BF173" i="21"/>
  <c r="T173" i="21"/>
  <c r="R173" i="21"/>
  <c r="P173" i="21"/>
  <c r="BI172" i="21"/>
  <c r="BH172" i="21"/>
  <c r="BG172" i="21"/>
  <c r="BF172" i="21"/>
  <c r="T172" i="21"/>
  <c r="R172" i="21"/>
  <c r="P172" i="21"/>
  <c r="BI169" i="21"/>
  <c r="BH169" i="21"/>
  <c r="BG169" i="21"/>
  <c r="BF169" i="21"/>
  <c r="T169" i="21"/>
  <c r="R169" i="21"/>
  <c r="P169" i="21"/>
  <c r="BI166" i="21"/>
  <c r="BH166" i="21"/>
  <c r="BG166" i="21"/>
  <c r="BF166" i="21"/>
  <c r="T166" i="21"/>
  <c r="R166" i="21"/>
  <c r="P166" i="21"/>
  <c r="BI162" i="21"/>
  <c r="BH162" i="21"/>
  <c r="BG162" i="21"/>
  <c r="BF162" i="21"/>
  <c r="T162" i="21"/>
  <c r="R162" i="21"/>
  <c r="P162" i="21"/>
  <c r="BI159" i="21"/>
  <c r="BH159" i="21"/>
  <c r="BG159" i="21"/>
  <c r="BF159" i="21"/>
  <c r="T159" i="21"/>
  <c r="R159" i="21"/>
  <c r="P159" i="21"/>
  <c r="BI156" i="21"/>
  <c r="BH156" i="21"/>
  <c r="BG156" i="21"/>
  <c r="BF156" i="21"/>
  <c r="T156" i="21"/>
  <c r="R156" i="21"/>
  <c r="P156" i="21"/>
  <c r="BI153" i="21"/>
  <c r="BH153" i="21"/>
  <c r="BG153" i="21"/>
  <c r="BF153" i="21"/>
  <c r="T153" i="21"/>
  <c r="R153" i="21"/>
  <c r="P153" i="21"/>
  <c r="BI150" i="21"/>
  <c r="BH150" i="21"/>
  <c r="BG150" i="21"/>
  <c r="BF150" i="21"/>
  <c r="T150" i="21"/>
  <c r="R150" i="21"/>
  <c r="P150" i="21"/>
  <c r="BI147" i="21"/>
  <c r="BH147" i="21"/>
  <c r="BG147" i="21"/>
  <c r="BF147" i="21"/>
  <c r="T147" i="21"/>
  <c r="R147" i="21"/>
  <c r="P147" i="21"/>
  <c r="BI144" i="21"/>
  <c r="BH144" i="21"/>
  <c r="BG144" i="21"/>
  <c r="BF144" i="21"/>
  <c r="T144" i="21"/>
  <c r="R144" i="21"/>
  <c r="P144" i="21"/>
  <c r="BI140" i="21"/>
  <c r="BH140" i="21"/>
  <c r="BG140" i="21"/>
  <c r="BF140" i="21"/>
  <c r="T140" i="21"/>
  <c r="R140" i="21"/>
  <c r="P140" i="21"/>
  <c r="BI139" i="21"/>
  <c r="BH139" i="21"/>
  <c r="BG139" i="21"/>
  <c r="BF139" i="21"/>
  <c r="T139" i="21"/>
  <c r="R139" i="21"/>
  <c r="P139" i="21"/>
  <c r="BI136" i="21"/>
  <c r="BH136" i="21"/>
  <c r="BG136" i="21"/>
  <c r="BF136" i="21"/>
  <c r="T136" i="21"/>
  <c r="R136" i="21"/>
  <c r="P136" i="21"/>
  <c r="BI133" i="21"/>
  <c r="BH133" i="21"/>
  <c r="BG133" i="21"/>
  <c r="BF133" i="21"/>
  <c r="T133" i="21"/>
  <c r="R133" i="21"/>
  <c r="P133" i="21"/>
  <c r="J126" i="21"/>
  <c r="F126" i="21"/>
  <c r="F124" i="21"/>
  <c r="E122" i="21"/>
  <c r="J91" i="21"/>
  <c r="F91" i="21"/>
  <c r="F89" i="21"/>
  <c r="E87" i="21"/>
  <c r="J24" i="21"/>
  <c r="E24" i="21"/>
  <c r="J92" i="21"/>
  <c r="J23" i="21"/>
  <c r="J18" i="21"/>
  <c r="E18" i="21"/>
  <c r="F92" i="21"/>
  <c r="J17" i="21"/>
  <c r="J12" i="21"/>
  <c r="J89" i="21" s="1"/>
  <c r="E7" i="21"/>
  <c r="E120" i="21"/>
  <c r="J37" i="20"/>
  <c r="J36" i="20"/>
  <c r="AY113" i="1"/>
  <c r="J35" i="20"/>
  <c r="AX113" i="1" s="1"/>
  <c r="BI133" i="20"/>
  <c r="BH133" i="20"/>
  <c r="BG133" i="20"/>
  <c r="BF133" i="20"/>
  <c r="T133" i="20"/>
  <c r="T132" i="20"/>
  <c r="R133" i="20"/>
  <c r="R132" i="20" s="1"/>
  <c r="P133" i="20"/>
  <c r="P132" i="20"/>
  <c r="BI131" i="20"/>
  <c r="BH131" i="20"/>
  <c r="BG131" i="20"/>
  <c r="BF131" i="20"/>
  <c r="T131" i="20"/>
  <c r="R131" i="20"/>
  <c r="P131" i="20"/>
  <c r="BI130" i="20"/>
  <c r="BH130" i="20"/>
  <c r="BG130" i="20"/>
  <c r="BF130" i="20"/>
  <c r="T130" i="20"/>
  <c r="R130" i="20"/>
  <c r="P130" i="20"/>
  <c r="BI129" i="20"/>
  <c r="BH129" i="20"/>
  <c r="BG129" i="20"/>
  <c r="BF129" i="20"/>
  <c r="T129" i="20"/>
  <c r="R129" i="20"/>
  <c r="P129" i="20"/>
  <c r="BI127" i="20"/>
  <c r="BH127" i="20"/>
  <c r="BG127" i="20"/>
  <c r="BF127" i="20"/>
  <c r="T127" i="20"/>
  <c r="R127" i="20"/>
  <c r="P127" i="20"/>
  <c r="BI126" i="20"/>
  <c r="BH126" i="20"/>
  <c r="BG126" i="20"/>
  <c r="BF126" i="20"/>
  <c r="T126" i="20"/>
  <c r="R126" i="20"/>
  <c r="P126" i="20"/>
  <c r="BI125" i="20"/>
  <c r="BH125" i="20"/>
  <c r="BG125" i="20"/>
  <c r="BF125" i="20"/>
  <c r="T125" i="20"/>
  <c r="R125" i="20"/>
  <c r="P125" i="20"/>
  <c r="BI124" i="20"/>
  <c r="BH124" i="20"/>
  <c r="BG124" i="20"/>
  <c r="BF124" i="20"/>
  <c r="T124" i="20"/>
  <c r="R124" i="20"/>
  <c r="P124" i="20"/>
  <c r="BI123" i="20"/>
  <c r="BH123" i="20"/>
  <c r="BG123" i="20"/>
  <c r="BF123" i="20"/>
  <c r="T123" i="20"/>
  <c r="R123" i="20"/>
  <c r="P123" i="20"/>
  <c r="BI122" i="20"/>
  <c r="BH122" i="20"/>
  <c r="BG122" i="20"/>
  <c r="BF122" i="20"/>
  <c r="T122" i="20"/>
  <c r="R122" i="20"/>
  <c r="P122" i="20"/>
  <c r="BI121" i="20"/>
  <c r="BH121" i="20"/>
  <c r="BG121" i="20"/>
  <c r="BF121" i="20"/>
  <c r="T121" i="20"/>
  <c r="R121" i="20"/>
  <c r="P121" i="20"/>
  <c r="J115" i="20"/>
  <c r="F115" i="20"/>
  <c r="F113" i="20"/>
  <c r="E111" i="20"/>
  <c r="J91" i="20"/>
  <c r="F91" i="20"/>
  <c r="F89" i="20"/>
  <c r="E87" i="20"/>
  <c r="J24" i="20"/>
  <c r="E24" i="20"/>
  <c r="J92" i="20"/>
  <c r="J23" i="20"/>
  <c r="J18" i="20"/>
  <c r="E18" i="20"/>
  <c r="F116" i="20"/>
  <c r="J17" i="20"/>
  <c r="J12" i="20"/>
  <c r="J113" i="20"/>
  <c r="E7" i="20"/>
  <c r="E109" i="20" s="1"/>
  <c r="J37" i="19"/>
  <c r="J36" i="19"/>
  <c r="AY112" i="1"/>
  <c r="J35" i="19"/>
  <c r="AX112" i="1" s="1"/>
  <c r="BI126" i="19"/>
  <c r="BH126" i="19"/>
  <c r="BG126" i="19"/>
  <c r="BF126" i="19"/>
  <c r="T126" i="19"/>
  <c r="R126" i="19"/>
  <c r="P126" i="19"/>
  <c r="BI125" i="19"/>
  <c r="BH125" i="19"/>
  <c r="BG125" i="19"/>
  <c r="BF125" i="19"/>
  <c r="T125" i="19"/>
  <c r="R125" i="19"/>
  <c r="P125" i="19"/>
  <c r="BI124" i="19"/>
  <c r="BH124" i="19"/>
  <c r="BG124" i="19"/>
  <c r="BF124" i="19"/>
  <c r="T124" i="19"/>
  <c r="R124" i="19"/>
  <c r="P124" i="19"/>
  <c r="BI123" i="19"/>
  <c r="BH123" i="19"/>
  <c r="BG123" i="19"/>
  <c r="BF123" i="19"/>
  <c r="T123" i="19"/>
  <c r="R123" i="19"/>
  <c r="P123" i="19"/>
  <c r="BI122" i="19"/>
  <c r="BH122" i="19"/>
  <c r="BG122" i="19"/>
  <c r="BF122" i="19"/>
  <c r="T122" i="19"/>
  <c r="R122" i="19"/>
  <c r="P122" i="19"/>
  <c r="BI121" i="19"/>
  <c r="BH121" i="19"/>
  <c r="BG121" i="19"/>
  <c r="BF121" i="19"/>
  <c r="T121" i="19"/>
  <c r="R121" i="19"/>
  <c r="P121" i="19"/>
  <c r="BI120" i="19"/>
  <c r="BH120" i="19"/>
  <c r="BG120" i="19"/>
  <c r="BF120" i="19"/>
  <c r="T120" i="19"/>
  <c r="R120" i="19"/>
  <c r="P120" i="19"/>
  <c r="BI119" i="19"/>
  <c r="BH119" i="19"/>
  <c r="BG119" i="19"/>
  <c r="BF119" i="19"/>
  <c r="T119" i="19"/>
  <c r="R119" i="19"/>
  <c r="P119" i="19"/>
  <c r="J113" i="19"/>
  <c r="F113" i="19"/>
  <c r="F111" i="19"/>
  <c r="E109" i="19"/>
  <c r="J91" i="19"/>
  <c r="F91" i="19"/>
  <c r="F89" i="19"/>
  <c r="E87" i="19"/>
  <c r="J24" i="19"/>
  <c r="E24" i="19"/>
  <c r="J114" i="19" s="1"/>
  <c r="J23" i="19"/>
  <c r="J18" i="19"/>
  <c r="E18" i="19"/>
  <c r="F92" i="19" s="1"/>
  <c r="J17" i="19"/>
  <c r="J12" i="19"/>
  <c r="J111" i="19"/>
  <c r="E7" i="19"/>
  <c r="E107" i="19" s="1"/>
  <c r="J37" i="18"/>
  <c r="J36" i="18"/>
  <c r="AY111" i="1" s="1"/>
  <c r="J35" i="18"/>
  <c r="AX111" i="1"/>
  <c r="BI136" i="18"/>
  <c r="BH136" i="18"/>
  <c r="BG136" i="18"/>
  <c r="BF136" i="18"/>
  <c r="T136" i="18"/>
  <c r="R136" i="18"/>
  <c r="P136" i="18"/>
  <c r="BI135" i="18"/>
  <c r="BH135" i="18"/>
  <c r="BG135" i="18"/>
  <c r="BF135" i="18"/>
  <c r="T135" i="18"/>
  <c r="R135" i="18"/>
  <c r="P135" i="18"/>
  <c r="BI134" i="18"/>
  <c r="BH134" i="18"/>
  <c r="BG134" i="18"/>
  <c r="BF134" i="18"/>
  <c r="T134" i="18"/>
  <c r="R134" i="18"/>
  <c r="P134" i="18"/>
  <c r="BI133" i="18"/>
  <c r="BH133" i="18"/>
  <c r="BG133" i="18"/>
  <c r="BF133" i="18"/>
  <c r="T133" i="18"/>
  <c r="R133" i="18"/>
  <c r="P133" i="18"/>
  <c r="BI132" i="18"/>
  <c r="BH132" i="18"/>
  <c r="BG132" i="18"/>
  <c r="BF132" i="18"/>
  <c r="T132" i="18"/>
  <c r="R132" i="18"/>
  <c r="P132" i="18"/>
  <c r="BI131" i="18"/>
  <c r="BH131" i="18"/>
  <c r="BG131" i="18"/>
  <c r="BF131" i="18"/>
  <c r="T131" i="18"/>
  <c r="R131" i="18"/>
  <c r="P131" i="18"/>
  <c r="BI130" i="18"/>
  <c r="BH130" i="18"/>
  <c r="BG130" i="18"/>
  <c r="BF130" i="18"/>
  <c r="T130" i="18"/>
  <c r="R130" i="18"/>
  <c r="P130" i="18"/>
  <c r="BI129" i="18"/>
  <c r="BH129" i="18"/>
  <c r="BG129" i="18"/>
  <c r="BF129" i="18"/>
  <c r="T129" i="18"/>
  <c r="R129" i="18"/>
  <c r="P129" i="18"/>
  <c r="BI128" i="18"/>
  <c r="BH128" i="18"/>
  <c r="BG128" i="18"/>
  <c r="BF128" i="18"/>
  <c r="T128" i="18"/>
  <c r="R128" i="18"/>
  <c r="P128" i="18"/>
  <c r="BI127" i="18"/>
  <c r="BH127" i="18"/>
  <c r="BG127" i="18"/>
  <c r="BF127" i="18"/>
  <c r="T127" i="18"/>
  <c r="R127" i="18"/>
  <c r="P127" i="18"/>
  <c r="BI126" i="18"/>
  <c r="BH126" i="18"/>
  <c r="BG126" i="18"/>
  <c r="BF126" i="18"/>
  <c r="T126" i="18"/>
  <c r="R126" i="18"/>
  <c r="P126" i="18"/>
  <c r="BI125" i="18"/>
  <c r="BH125" i="18"/>
  <c r="BG125" i="18"/>
  <c r="BF125" i="18"/>
  <c r="T125" i="18"/>
  <c r="R125" i="18"/>
  <c r="P125" i="18"/>
  <c r="BI124" i="18"/>
  <c r="BH124" i="18"/>
  <c r="BG124" i="18"/>
  <c r="BF124" i="18"/>
  <c r="T124" i="18"/>
  <c r="R124" i="18"/>
  <c r="P124" i="18"/>
  <c r="BI123" i="18"/>
  <c r="BH123" i="18"/>
  <c r="BG123" i="18"/>
  <c r="BF123" i="18"/>
  <c r="T123" i="18"/>
  <c r="R123" i="18"/>
  <c r="P123" i="18"/>
  <c r="BI122" i="18"/>
  <c r="BH122" i="18"/>
  <c r="BG122" i="18"/>
  <c r="BF122" i="18"/>
  <c r="T122" i="18"/>
  <c r="R122" i="18"/>
  <c r="P122" i="18"/>
  <c r="BI121" i="18"/>
  <c r="BH121" i="18"/>
  <c r="BG121" i="18"/>
  <c r="BF121" i="18"/>
  <c r="T121" i="18"/>
  <c r="R121" i="18"/>
  <c r="P121" i="18"/>
  <c r="BI120" i="18"/>
  <c r="BH120" i="18"/>
  <c r="BG120" i="18"/>
  <c r="BF120" i="18"/>
  <c r="T120" i="18"/>
  <c r="R120" i="18"/>
  <c r="P120" i="18"/>
  <c r="BI119" i="18"/>
  <c r="BH119" i="18"/>
  <c r="BG119" i="18"/>
  <c r="BF119" i="18"/>
  <c r="T119" i="18"/>
  <c r="R119" i="18"/>
  <c r="P119" i="18"/>
  <c r="J113" i="18"/>
  <c r="F113" i="18"/>
  <c r="F111" i="18"/>
  <c r="E109" i="18"/>
  <c r="J91" i="18"/>
  <c r="F91" i="18"/>
  <c r="F89" i="18"/>
  <c r="E87" i="18"/>
  <c r="J24" i="18"/>
  <c r="E24" i="18"/>
  <c r="J114" i="18"/>
  <c r="J23" i="18"/>
  <c r="J18" i="18"/>
  <c r="E18" i="18"/>
  <c r="F114" i="18"/>
  <c r="J17" i="18"/>
  <c r="J12" i="18"/>
  <c r="J89" i="18"/>
  <c r="E7" i="18"/>
  <c r="E85" i="18" s="1"/>
  <c r="K37" i="17"/>
  <c r="K36" i="17"/>
  <c r="AY110" i="1"/>
  <c r="K35" i="17"/>
  <c r="AX110" i="1" s="1"/>
  <c r="BJ167" i="17"/>
  <c r="BI167" i="17"/>
  <c r="BH167" i="17"/>
  <c r="BG167" i="17"/>
  <c r="U167" i="17"/>
  <c r="S167" i="17"/>
  <c r="Q167" i="17"/>
  <c r="BJ166" i="17"/>
  <c r="BI166" i="17"/>
  <c r="BH166" i="17"/>
  <c r="BG166" i="17"/>
  <c r="U166" i="17"/>
  <c r="S166" i="17"/>
  <c r="Q166" i="17"/>
  <c r="BJ165" i="17"/>
  <c r="BI165" i="17"/>
  <c r="BH165" i="17"/>
  <c r="BG165" i="17"/>
  <c r="U165" i="17"/>
  <c r="S165" i="17"/>
  <c r="Q165" i="17"/>
  <c r="BJ164" i="17"/>
  <c r="BI164" i="17"/>
  <c r="BH164" i="17"/>
  <c r="BG164" i="17"/>
  <c r="U164" i="17"/>
  <c r="S164" i="17"/>
  <c r="Q164" i="17"/>
  <c r="BJ163" i="17"/>
  <c r="BI163" i="17"/>
  <c r="BH163" i="17"/>
  <c r="BG163" i="17"/>
  <c r="U163" i="17"/>
  <c r="S163" i="17"/>
  <c r="Q163" i="17"/>
  <c r="BJ162" i="17"/>
  <c r="BI162" i="17"/>
  <c r="BH162" i="17"/>
  <c r="BG162" i="17"/>
  <c r="U162" i="17"/>
  <c r="S162" i="17"/>
  <c r="Q162" i="17"/>
  <c r="BJ161" i="17"/>
  <c r="BI161" i="17"/>
  <c r="BH161" i="17"/>
  <c r="BG161" i="17"/>
  <c r="U161" i="17"/>
  <c r="S161" i="17"/>
  <c r="Q161" i="17"/>
  <c r="BJ160" i="17"/>
  <c r="BI160" i="17"/>
  <c r="BH160" i="17"/>
  <c r="BG160" i="17"/>
  <c r="U160" i="17"/>
  <c r="S160" i="17"/>
  <c r="Q160" i="17"/>
  <c r="BJ159" i="17"/>
  <c r="BI159" i="17"/>
  <c r="BH159" i="17"/>
  <c r="BG159" i="17"/>
  <c r="U159" i="17"/>
  <c r="S159" i="17"/>
  <c r="Q159" i="17"/>
  <c r="BJ158" i="17"/>
  <c r="BI158" i="17"/>
  <c r="BH158" i="17"/>
  <c r="BG158" i="17"/>
  <c r="U158" i="17"/>
  <c r="S158" i="17"/>
  <c r="Q158" i="17"/>
  <c r="BJ157" i="17"/>
  <c r="BI157" i="17"/>
  <c r="BH157" i="17"/>
  <c r="BG157" i="17"/>
  <c r="U157" i="17"/>
  <c r="S157" i="17"/>
  <c r="Q157" i="17"/>
  <c r="BJ156" i="17"/>
  <c r="BI156" i="17"/>
  <c r="BH156" i="17"/>
  <c r="BG156" i="17"/>
  <c r="U156" i="17"/>
  <c r="S156" i="17"/>
  <c r="Q156" i="17"/>
  <c r="BJ155" i="17"/>
  <c r="BI155" i="17"/>
  <c r="BH155" i="17"/>
  <c r="BG155" i="17"/>
  <c r="U155" i="17"/>
  <c r="S155" i="17"/>
  <c r="Q155" i="17"/>
  <c r="BJ154" i="17"/>
  <c r="BI154" i="17"/>
  <c r="BH154" i="17"/>
  <c r="BG154" i="17"/>
  <c r="U154" i="17"/>
  <c r="S154" i="17"/>
  <c r="Q154" i="17"/>
  <c r="BJ153" i="17"/>
  <c r="BI153" i="17"/>
  <c r="BH153" i="17"/>
  <c r="BG153" i="17"/>
  <c r="U153" i="17"/>
  <c r="S153" i="17"/>
  <c r="Q153" i="17"/>
  <c r="BJ152" i="17"/>
  <c r="BI152" i="17"/>
  <c r="BH152" i="17"/>
  <c r="BG152" i="17"/>
  <c r="U152" i="17"/>
  <c r="S152" i="17"/>
  <c r="Q152" i="17"/>
  <c r="BJ151" i="17"/>
  <c r="BI151" i="17"/>
  <c r="BH151" i="17"/>
  <c r="BG151" i="17"/>
  <c r="U151" i="17"/>
  <c r="S151" i="17"/>
  <c r="Q151" i="17"/>
  <c r="BJ150" i="17"/>
  <c r="BI150" i="17"/>
  <c r="BH150" i="17"/>
  <c r="BG150" i="17"/>
  <c r="U150" i="17"/>
  <c r="S150" i="17"/>
  <c r="Q150" i="17"/>
  <c r="BJ149" i="17"/>
  <c r="BI149" i="17"/>
  <c r="BH149" i="17"/>
  <c r="BG149" i="17"/>
  <c r="U149" i="17"/>
  <c r="S149" i="17"/>
  <c r="Q149" i="17"/>
  <c r="BJ148" i="17"/>
  <c r="BI148" i="17"/>
  <c r="BH148" i="17"/>
  <c r="BG148" i="17"/>
  <c r="U148" i="17"/>
  <c r="S148" i="17"/>
  <c r="Q148" i="17"/>
  <c r="BJ147" i="17"/>
  <c r="BI147" i="17"/>
  <c r="BH147" i="17"/>
  <c r="BG147" i="17"/>
  <c r="U147" i="17"/>
  <c r="S147" i="17"/>
  <c r="Q147" i="17"/>
  <c r="BJ146" i="17"/>
  <c r="BI146" i="17"/>
  <c r="BH146" i="17"/>
  <c r="BG146" i="17"/>
  <c r="U146" i="17"/>
  <c r="S146" i="17"/>
  <c r="Q146" i="17"/>
  <c r="BJ145" i="17"/>
  <c r="BI145" i="17"/>
  <c r="BH145" i="17"/>
  <c r="BG145" i="17"/>
  <c r="U145" i="17"/>
  <c r="S145" i="17"/>
  <c r="Q145" i="17"/>
  <c r="BJ144" i="17"/>
  <c r="BI144" i="17"/>
  <c r="BH144" i="17"/>
  <c r="BG144" i="17"/>
  <c r="U144" i="17"/>
  <c r="S144" i="17"/>
  <c r="Q144" i="17"/>
  <c r="BJ143" i="17"/>
  <c r="BI143" i="17"/>
  <c r="BH143" i="17"/>
  <c r="BG143" i="17"/>
  <c r="U143" i="17"/>
  <c r="S143" i="17"/>
  <c r="Q143" i="17"/>
  <c r="BJ142" i="17"/>
  <c r="BI142" i="17"/>
  <c r="BH142" i="17"/>
  <c r="BG142" i="17"/>
  <c r="U142" i="17"/>
  <c r="S142" i="17"/>
  <c r="Q142" i="17"/>
  <c r="BJ141" i="17"/>
  <c r="BI141" i="17"/>
  <c r="BH141" i="17"/>
  <c r="BG141" i="17"/>
  <c r="U141" i="17"/>
  <c r="S141" i="17"/>
  <c r="Q141" i="17"/>
  <c r="BJ140" i="17"/>
  <c r="BI140" i="17"/>
  <c r="BH140" i="17"/>
  <c r="BG140" i="17"/>
  <c r="U140" i="17"/>
  <c r="S140" i="17"/>
  <c r="Q140" i="17"/>
  <c r="BJ139" i="17"/>
  <c r="BI139" i="17"/>
  <c r="BH139" i="17"/>
  <c r="BG139" i="17"/>
  <c r="U139" i="17"/>
  <c r="S139" i="17"/>
  <c r="Q139" i="17"/>
  <c r="BJ138" i="17"/>
  <c r="BI138" i="17"/>
  <c r="BH138" i="17"/>
  <c r="BG138" i="17"/>
  <c r="U138" i="17"/>
  <c r="S138" i="17"/>
  <c r="Q138" i="17"/>
  <c r="BJ137" i="17"/>
  <c r="BI137" i="17"/>
  <c r="BH137" i="17"/>
  <c r="BG137" i="17"/>
  <c r="U137" i="17"/>
  <c r="S137" i="17"/>
  <c r="Q137" i="17"/>
  <c r="BJ136" i="17"/>
  <c r="BI136" i="17"/>
  <c r="BH136" i="17"/>
  <c r="BG136" i="17"/>
  <c r="U136" i="17"/>
  <c r="S136" i="17"/>
  <c r="Q136" i="17"/>
  <c r="BJ135" i="17"/>
  <c r="BI135" i="17"/>
  <c r="BH135" i="17"/>
  <c r="BG135" i="17"/>
  <c r="U135" i="17"/>
  <c r="S135" i="17"/>
  <c r="Q135" i="17"/>
  <c r="BJ134" i="17"/>
  <c r="BI134" i="17"/>
  <c r="BH134" i="17"/>
  <c r="BG134" i="17"/>
  <c r="U134" i="17"/>
  <c r="S134" i="17"/>
  <c r="Q134" i="17"/>
  <c r="BJ133" i="17"/>
  <c r="BI133" i="17"/>
  <c r="BH133" i="17"/>
  <c r="BG133" i="17"/>
  <c r="U133" i="17"/>
  <c r="S133" i="17"/>
  <c r="Q133" i="17"/>
  <c r="BJ132" i="17"/>
  <c r="BI132" i="17"/>
  <c r="BH132" i="17"/>
  <c r="BG132" i="17"/>
  <c r="U132" i="17"/>
  <c r="S132" i="17"/>
  <c r="Q132" i="17"/>
  <c r="BJ131" i="17"/>
  <c r="BI131" i="17"/>
  <c r="BH131" i="17"/>
  <c r="BG131" i="17"/>
  <c r="U131" i="17"/>
  <c r="S131" i="17"/>
  <c r="Q131" i="17"/>
  <c r="BJ130" i="17"/>
  <c r="BI130" i="17"/>
  <c r="BH130" i="17"/>
  <c r="BG130" i="17"/>
  <c r="U130" i="17"/>
  <c r="S130" i="17"/>
  <c r="Q130" i="17"/>
  <c r="BJ129" i="17"/>
  <c r="BI129" i="17"/>
  <c r="BH129" i="17"/>
  <c r="BG129" i="17"/>
  <c r="U129" i="17"/>
  <c r="S129" i="17"/>
  <c r="Q129" i="17"/>
  <c r="BJ128" i="17"/>
  <c r="BI128" i="17"/>
  <c r="BH128" i="17"/>
  <c r="BG128" i="17"/>
  <c r="U128" i="17"/>
  <c r="S128" i="17"/>
  <c r="Q128" i="17"/>
  <c r="BJ127" i="17"/>
  <c r="BI127" i="17"/>
  <c r="BH127" i="17"/>
  <c r="BG127" i="17"/>
  <c r="U127" i="17"/>
  <c r="S127" i="17"/>
  <c r="Q127" i="17"/>
  <c r="BJ126" i="17"/>
  <c r="BI126" i="17"/>
  <c r="BH126" i="17"/>
  <c r="BG126" i="17"/>
  <c r="U126" i="17"/>
  <c r="S126" i="17"/>
  <c r="Q126" i="17"/>
  <c r="BJ125" i="17"/>
  <c r="BI125" i="17"/>
  <c r="BH125" i="17"/>
  <c r="BG125" i="17"/>
  <c r="U125" i="17"/>
  <c r="S125" i="17"/>
  <c r="Q125" i="17"/>
  <c r="BJ124" i="17"/>
  <c r="BI124" i="17"/>
  <c r="BH124" i="17"/>
  <c r="BG124" i="17"/>
  <c r="U124" i="17"/>
  <c r="S124" i="17"/>
  <c r="Q124" i="17"/>
  <c r="BJ123" i="17"/>
  <c r="BI123" i="17"/>
  <c r="BH123" i="17"/>
  <c r="BG123" i="17"/>
  <c r="U123" i="17"/>
  <c r="S123" i="17"/>
  <c r="Q123" i="17"/>
  <c r="BJ122" i="17"/>
  <c r="BI122" i="17"/>
  <c r="BH122" i="17"/>
  <c r="BG122" i="17"/>
  <c r="U122" i="17"/>
  <c r="S122" i="17"/>
  <c r="Q122" i="17"/>
  <c r="BJ121" i="17"/>
  <c r="BI121" i="17"/>
  <c r="BH121" i="17"/>
  <c r="BG121" i="17"/>
  <c r="U121" i="17"/>
  <c r="S121" i="17"/>
  <c r="Q121" i="17"/>
  <c r="K114" i="17"/>
  <c r="F114" i="17"/>
  <c r="F112" i="17"/>
  <c r="E110" i="17"/>
  <c r="K91" i="17"/>
  <c r="F91" i="17"/>
  <c r="F89" i="17"/>
  <c r="E87" i="17"/>
  <c r="K24" i="17"/>
  <c r="E24" i="17"/>
  <c r="K92" i="17" s="1"/>
  <c r="K23" i="17"/>
  <c r="K18" i="17"/>
  <c r="E18" i="17"/>
  <c r="F92" i="17" s="1"/>
  <c r="K17" i="17"/>
  <c r="K12" i="17"/>
  <c r="K89" i="17" s="1"/>
  <c r="E7" i="17"/>
  <c r="E85" i="17" s="1"/>
  <c r="J37" i="16"/>
  <c r="J36" i="16"/>
  <c r="AY109" i="1" s="1"/>
  <c r="J35" i="16"/>
  <c r="AX109" i="1"/>
  <c r="BI136" i="16"/>
  <c r="BH136" i="16"/>
  <c r="BG136" i="16"/>
  <c r="BF136" i="16"/>
  <c r="T136" i="16"/>
  <c r="R136" i="16"/>
  <c r="P136" i="16"/>
  <c r="BI135" i="16"/>
  <c r="BH135" i="16"/>
  <c r="BG135" i="16"/>
  <c r="BF135" i="16"/>
  <c r="T135" i="16"/>
  <c r="R135" i="16"/>
  <c r="P135" i="16"/>
  <c r="BI134" i="16"/>
  <c r="BH134" i="16"/>
  <c r="BG134" i="16"/>
  <c r="BF134" i="16"/>
  <c r="T134" i="16"/>
  <c r="R134" i="16"/>
  <c r="P134" i="16"/>
  <c r="BI131" i="16"/>
  <c r="BH131" i="16"/>
  <c r="BG131" i="16"/>
  <c r="BF131" i="16"/>
  <c r="T131" i="16"/>
  <c r="R131" i="16"/>
  <c r="P131" i="16"/>
  <c r="BI130" i="16"/>
  <c r="BH130" i="16"/>
  <c r="BG130" i="16"/>
  <c r="BF130" i="16"/>
  <c r="T130" i="16"/>
  <c r="R130" i="16"/>
  <c r="P130" i="16"/>
  <c r="BI129" i="16"/>
  <c r="BH129" i="16"/>
  <c r="BG129" i="16"/>
  <c r="BF129" i="16"/>
  <c r="T129" i="16"/>
  <c r="R129" i="16"/>
  <c r="P129" i="16"/>
  <c r="BI128" i="16"/>
  <c r="BH128" i="16"/>
  <c r="BG128" i="16"/>
  <c r="BF128" i="16"/>
  <c r="T128" i="16"/>
  <c r="R128" i="16"/>
  <c r="P128" i="16"/>
  <c r="BI127" i="16"/>
  <c r="BH127" i="16"/>
  <c r="BG127" i="16"/>
  <c r="BF127" i="16"/>
  <c r="T127" i="16"/>
  <c r="R127" i="16"/>
  <c r="P127" i="16"/>
  <c r="BI126" i="16"/>
  <c r="BH126" i="16"/>
  <c r="BG126" i="16"/>
  <c r="BF126" i="16"/>
  <c r="T126" i="16"/>
  <c r="R126" i="16"/>
  <c r="P126" i="16"/>
  <c r="BI125" i="16"/>
  <c r="BH125" i="16"/>
  <c r="BG125" i="16"/>
  <c r="BF125" i="16"/>
  <c r="T125" i="16"/>
  <c r="R125" i="16"/>
  <c r="P125" i="16"/>
  <c r="BI124" i="16"/>
  <c r="BH124" i="16"/>
  <c r="BG124" i="16"/>
  <c r="BF124" i="16"/>
  <c r="T124" i="16"/>
  <c r="R124" i="16"/>
  <c r="P124" i="16"/>
  <c r="BI123" i="16"/>
  <c r="BH123" i="16"/>
  <c r="BG123" i="16"/>
  <c r="BF123" i="16"/>
  <c r="T123" i="16"/>
  <c r="R123" i="16"/>
  <c r="P123" i="16"/>
  <c r="J116" i="16"/>
  <c r="F116" i="16"/>
  <c r="F114" i="16"/>
  <c r="E112" i="16"/>
  <c r="J91" i="16"/>
  <c r="F91" i="16"/>
  <c r="F89" i="16"/>
  <c r="E87" i="16"/>
  <c r="J24" i="16"/>
  <c r="E24" i="16"/>
  <c r="J117" i="16"/>
  <c r="J23" i="16"/>
  <c r="J18" i="16"/>
  <c r="E18" i="16"/>
  <c r="F92" i="16"/>
  <c r="J17" i="16"/>
  <c r="J12" i="16"/>
  <c r="J114" i="16" s="1"/>
  <c r="E7" i="16"/>
  <c r="E110" i="16"/>
  <c r="J37" i="15"/>
  <c r="J36" i="15"/>
  <c r="AY108" i="1"/>
  <c r="J35" i="15"/>
  <c r="AX108" i="1" s="1"/>
  <c r="BI227" i="15"/>
  <c r="BH227" i="15"/>
  <c r="BG227" i="15"/>
  <c r="BF227" i="15"/>
  <c r="T227" i="15"/>
  <c r="R227" i="15"/>
  <c r="P227" i="15"/>
  <c r="BI226" i="15"/>
  <c r="BH226" i="15"/>
  <c r="BG226" i="15"/>
  <c r="BF226" i="15"/>
  <c r="T226" i="15"/>
  <c r="R226" i="15"/>
  <c r="P226" i="15"/>
  <c r="BI225" i="15"/>
  <c r="BH225" i="15"/>
  <c r="BG225" i="15"/>
  <c r="BF225" i="15"/>
  <c r="T225" i="15"/>
  <c r="R225" i="15"/>
  <c r="P225" i="15"/>
  <c r="BI224" i="15"/>
  <c r="BH224" i="15"/>
  <c r="BG224" i="15"/>
  <c r="BF224" i="15"/>
  <c r="T224" i="15"/>
  <c r="R224" i="15"/>
  <c r="P224" i="15"/>
  <c r="BI223" i="15"/>
  <c r="BH223" i="15"/>
  <c r="BG223" i="15"/>
  <c r="BF223" i="15"/>
  <c r="T223" i="15"/>
  <c r="R223" i="15"/>
  <c r="P223" i="15"/>
  <c r="BI222" i="15"/>
  <c r="BH222" i="15"/>
  <c r="BG222" i="15"/>
  <c r="BF222" i="15"/>
  <c r="T222" i="15"/>
  <c r="R222" i="15"/>
  <c r="P222" i="15"/>
  <c r="BI221" i="15"/>
  <c r="BH221" i="15"/>
  <c r="BG221" i="15"/>
  <c r="BF221" i="15"/>
  <c r="T221" i="15"/>
  <c r="R221" i="15"/>
  <c r="P221" i="15"/>
  <c r="BI218" i="15"/>
  <c r="BH218" i="15"/>
  <c r="BG218" i="15"/>
  <c r="BF218" i="15"/>
  <c r="T218" i="15"/>
  <c r="R218" i="15"/>
  <c r="P218" i="15"/>
  <c r="BI217" i="15"/>
  <c r="BH217" i="15"/>
  <c r="BG217" i="15"/>
  <c r="BF217" i="15"/>
  <c r="T217" i="15"/>
  <c r="R217" i="15"/>
  <c r="P217" i="15"/>
  <c r="BI216" i="15"/>
  <c r="BH216" i="15"/>
  <c r="BG216" i="15"/>
  <c r="BF216" i="15"/>
  <c r="T216" i="15"/>
  <c r="R216" i="15"/>
  <c r="P216" i="15"/>
  <c r="BI215" i="15"/>
  <c r="BH215" i="15"/>
  <c r="BG215" i="15"/>
  <c r="BF215" i="15"/>
  <c r="T215" i="15"/>
  <c r="R215" i="15"/>
  <c r="P215" i="15"/>
  <c r="BI214" i="15"/>
  <c r="BH214" i="15"/>
  <c r="BG214" i="15"/>
  <c r="BF214" i="15"/>
  <c r="T214" i="15"/>
  <c r="R214" i="15"/>
  <c r="P214" i="15"/>
  <c r="BI213" i="15"/>
  <c r="BH213" i="15"/>
  <c r="BG213" i="15"/>
  <c r="BF213" i="15"/>
  <c r="T213" i="15"/>
  <c r="R213" i="15"/>
  <c r="P213" i="15"/>
  <c r="BI212" i="15"/>
  <c r="BH212" i="15"/>
  <c r="BG212" i="15"/>
  <c r="BF212" i="15"/>
  <c r="T212" i="15"/>
  <c r="R212" i="15"/>
  <c r="P212" i="15"/>
  <c r="BI211" i="15"/>
  <c r="BH211" i="15"/>
  <c r="BG211" i="15"/>
  <c r="BF211" i="15"/>
  <c r="T211" i="15"/>
  <c r="R211" i="15"/>
  <c r="P211" i="15"/>
  <c r="BI210" i="15"/>
  <c r="BH210" i="15"/>
  <c r="BG210" i="15"/>
  <c r="BF210" i="15"/>
  <c r="T210" i="15"/>
  <c r="R210" i="15"/>
  <c r="P210" i="15"/>
  <c r="BI209" i="15"/>
  <c r="BH209" i="15"/>
  <c r="BG209" i="15"/>
  <c r="BF209" i="15"/>
  <c r="T209" i="15"/>
  <c r="R209" i="15"/>
  <c r="P209" i="15"/>
  <c r="BI208" i="15"/>
  <c r="BH208" i="15"/>
  <c r="BG208" i="15"/>
  <c r="BF208" i="15"/>
  <c r="T208" i="15"/>
  <c r="R208" i="15"/>
  <c r="P208" i="15"/>
  <c r="BI207" i="15"/>
  <c r="BH207" i="15"/>
  <c r="BG207" i="15"/>
  <c r="BF207" i="15"/>
  <c r="T207" i="15"/>
  <c r="R207" i="15"/>
  <c r="P207" i="15"/>
  <c r="BI206" i="15"/>
  <c r="BH206" i="15"/>
  <c r="BG206" i="15"/>
  <c r="BF206" i="15"/>
  <c r="T206" i="15"/>
  <c r="R206" i="15"/>
  <c r="P206" i="15"/>
  <c r="BI205" i="15"/>
  <c r="BH205" i="15"/>
  <c r="BG205" i="15"/>
  <c r="BF205" i="15"/>
  <c r="T205" i="15"/>
  <c r="R205" i="15"/>
  <c r="P205" i="15"/>
  <c r="BI204" i="15"/>
  <c r="BH204" i="15"/>
  <c r="BG204" i="15"/>
  <c r="BF204" i="15"/>
  <c r="T204" i="15"/>
  <c r="R204" i="15"/>
  <c r="P204" i="15"/>
  <c r="BI203" i="15"/>
  <c r="BH203" i="15"/>
  <c r="BG203" i="15"/>
  <c r="BF203" i="15"/>
  <c r="T203" i="15"/>
  <c r="R203" i="15"/>
  <c r="P203" i="15"/>
  <c r="BI202" i="15"/>
  <c r="BH202" i="15"/>
  <c r="BG202" i="15"/>
  <c r="BF202" i="15"/>
  <c r="T202" i="15"/>
  <c r="R202" i="15"/>
  <c r="P202" i="15"/>
  <c r="BI201" i="15"/>
  <c r="BH201" i="15"/>
  <c r="BG201" i="15"/>
  <c r="BF201" i="15"/>
  <c r="T201" i="15"/>
  <c r="R201" i="15"/>
  <c r="P201" i="15"/>
  <c r="BI200" i="15"/>
  <c r="BH200" i="15"/>
  <c r="BG200" i="15"/>
  <c r="BF200" i="15"/>
  <c r="T200" i="15"/>
  <c r="R200" i="15"/>
  <c r="P200" i="15"/>
  <c r="BI199" i="15"/>
  <c r="BH199" i="15"/>
  <c r="BG199" i="15"/>
  <c r="BF199" i="15"/>
  <c r="T199" i="15"/>
  <c r="R199" i="15"/>
  <c r="P199" i="15"/>
  <c r="BI198" i="15"/>
  <c r="BH198" i="15"/>
  <c r="BG198" i="15"/>
  <c r="BF198" i="15"/>
  <c r="T198" i="15"/>
  <c r="R198" i="15"/>
  <c r="P198" i="15"/>
  <c r="BI197" i="15"/>
  <c r="BH197" i="15"/>
  <c r="BG197" i="15"/>
  <c r="BF197" i="15"/>
  <c r="T197" i="15"/>
  <c r="R197" i="15"/>
  <c r="P197" i="15"/>
  <c r="BI196" i="15"/>
  <c r="BH196" i="15"/>
  <c r="BG196" i="15"/>
  <c r="BF196" i="15"/>
  <c r="T196" i="15"/>
  <c r="R196" i="15"/>
  <c r="P196" i="15"/>
  <c r="BI195" i="15"/>
  <c r="BH195" i="15"/>
  <c r="BG195" i="15"/>
  <c r="BF195" i="15"/>
  <c r="T195" i="15"/>
  <c r="R195" i="15"/>
  <c r="P195" i="15"/>
  <c r="BI194" i="15"/>
  <c r="BH194" i="15"/>
  <c r="BG194" i="15"/>
  <c r="BF194" i="15"/>
  <c r="T194" i="15"/>
  <c r="R194" i="15"/>
  <c r="P194" i="15"/>
  <c r="BI193" i="15"/>
  <c r="BH193" i="15"/>
  <c r="BG193" i="15"/>
  <c r="BF193" i="15"/>
  <c r="T193" i="15"/>
  <c r="R193" i="15"/>
  <c r="P193" i="15"/>
  <c r="BI192" i="15"/>
  <c r="BH192" i="15"/>
  <c r="BG192" i="15"/>
  <c r="BF192" i="15"/>
  <c r="T192" i="15"/>
  <c r="R192" i="15"/>
  <c r="P192" i="15"/>
  <c r="BI190" i="15"/>
  <c r="BH190" i="15"/>
  <c r="BG190" i="15"/>
  <c r="BF190" i="15"/>
  <c r="T190" i="15"/>
  <c r="R190" i="15"/>
  <c r="P190" i="15"/>
  <c r="BI189" i="15"/>
  <c r="BH189" i="15"/>
  <c r="BG189" i="15"/>
  <c r="BF189" i="15"/>
  <c r="T189" i="15"/>
  <c r="R189" i="15"/>
  <c r="P189" i="15"/>
  <c r="BI188" i="15"/>
  <c r="BH188" i="15"/>
  <c r="BG188" i="15"/>
  <c r="BF188" i="15"/>
  <c r="T188" i="15"/>
  <c r="R188" i="15"/>
  <c r="P188" i="15"/>
  <c r="BI187" i="15"/>
  <c r="BH187" i="15"/>
  <c r="BG187" i="15"/>
  <c r="BF187" i="15"/>
  <c r="T187" i="15"/>
  <c r="R187" i="15"/>
  <c r="P187" i="15"/>
  <c r="BI186" i="15"/>
  <c r="BH186" i="15"/>
  <c r="BG186" i="15"/>
  <c r="BF186" i="15"/>
  <c r="T186" i="15"/>
  <c r="R186" i="15"/>
  <c r="P186" i="15"/>
  <c r="BI185" i="15"/>
  <c r="BH185" i="15"/>
  <c r="BG185" i="15"/>
  <c r="BF185" i="15"/>
  <c r="T185" i="15"/>
  <c r="R185" i="15"/>
  <c r="P185" i="15"/>
  <c r="BI184" i="15"/>
  <c r="BH184" i="15"/>
  <c r="BG184" i="15"/>
  <c r="BF184" i="15"/>
  <c r="T184" i="15"/>
  <c r="R184" i="15"/>
  <c r="P184" i="15"/>
  <c r="BI183" i="15"/>
  <c r="BH183" i="15"/>
  <c r="BG183" i="15"/>
  <c r="BF183" i="15"/>
  <c r="T183" i="15"/>
  <c r="R183" i="15"/>
  <c r="P183" i="15"/>
  <c r="BI182" i="15"/>
  <c r="BH182" i="15"/>
  <c r="BG182" i="15"/>
  <c r="BF182" i="15"/>
  <c r="T182" i="15"/>
  <c r="R182" i="15"/>
  <c r="P182" i="15"/>
  <c r="BI181" i="15"/>
  <c r="BH181" i="15"/>
  <c r="BG181" i="15"/>
  <c r="BF181" i="15"/>
  <c r="T181" i="15"/>
  <c r="R181" i="15"/>
  <c r="P181" i="15"/>
  <c r="BI180" i="15"/>
  <c r="BH180" i="15"/>
  <c r="BG180" i="15"/>
  <c r="BF180" i="15"/>
  <c r="T180" i="15"/>
  <c r="R180" i="15"/>
  <c r="P180" i="15"/>
  <c r="BI179" i="15"/>
  <c r="BH179" i="15"/>
  <c r="BG179" i="15"/>
  <c r="BF179" i="15"/>
  <c r="T179" i="15"/>
  <c r="R179" i="15"/>
  <c r="P179" i="15"/>
  <c r="BI178" i="15"/>
  <c r="BH178" i="15"/>
  <c r="BG178" i="15"/>
  <c r="BF178" i="15"/>
  <c r="T178" i="15"/>
  <c r="R178" i="15"/>
  <c r="P178" i="15"/>
  <c r="BI177" i="15"/>
  <c r="BH177" i="15"/>
  <c r="BG177" i="15"/>
  <c r="BF177" i="15"/>
  <c r="T177" i="15"/>
  <c r="R177" i="15"/>
  <c r="P177" i="15"/>
  <c r="BI176" i="15"/>
  <c r="BH176" i="15"/>
  <c r="BG176" i="15"/>
  <c r="BF176" i="15"/>
  <c r="T176" i="15"/>
  <c r="R176" i="15"/>
  <c r="P176" i="15"/>
  <c r="BI175" i="15"/>
  <c r="BH175" i="15"/>
  <c r="BG175" i="15"/>
  <c r="BF175" i="15"/>
  <c r="T175" i="15"/>
  <c r="R175" i="15"/>
  <c r="P175" i="15"/>
  <c r="BI174" i="15"/>
  <c r="BH174" i="15"/>
  <c r="BG174" i="15"/>
  <c r="BF174" i="15"/>
  <c r="T174" i="15"/>
  <c r="R174" i="15"/>
  <c r="P174" i="15"/>
  <c r="BI173" i="15"/>
  <c r="BH173" i="15"/>
  <c r="BG173" i="15"/>
  <c r="BF173" i="15"/>
  <c r="T173" i="15"/>
  <c r="R173" i="15"/>
  <c r="P173" i="15"/>
  <c r="BI172" i="15"/>
  <c r="BH172" i="15"/>
  <c r="BG172" i="15"/>
  <c r="BF172" i="15"/>
  <c r="T172" i="15"/>
  <c r="R172" i="15"/>
  <c r="P172" i="15"/>
  <c r="BI171" i="15"/>
  <c r="BH171" i="15"/>
  <c r="BG171" i="15"/>
  <c r="BF171" i="15"/>
  <c r="T171" i="15"/>
  <c r="R171" i="15"/>
  <c r="P171" i="15"/>
  <c r="BI170" i="15"/>
  <c r="BH170" i="15"/>
  <c r="BG170" i="15"/>
  <c r="BF170" i="15"/>
  <c r="T170" i="15"/>
  <c r="R170" i="15"/>
  <c r="P170" i="15"/>
  <c r="BI169" i="15"/>
  <c r="BH169" i="15"/>
  <c r="BG169" i="15"/>
  <c r="BF169" i="15"/>
  <c r="T169" i="15"/>
  <c r="R169" i="15"/>
  <c r="P169" i="15"/>
  <c r="BI168" i="15"/>
  <c r="BH168" i="15"/>
  <c r="BG168" i="15"/>
  <c r="BF168" i="15"/>
  <c r="T168" i="15"/>
  <c r="R168" i="15"/>
  <c r="P168" i="15"/>
  <c r="BI167" i="15"/>
  <c r="BH167" i="15"/>
  <c r="BG167" i="15"/>
  <c r="BF167" i="15"/>
  <c r="T167" i="15"/>
  <c r="R167" i="15"/>
  <c r="P167" i="15"/>
  <c r="BI166" i="15"/>
  <c r="BH166" i="15"/>
  <c r="BG166" i="15"/>
  <c r="BF166" i="15"/>
  <c r="T166" i="15"/>
  <c r="R166" i="15"/>
  <c r="P166" i="15"/>
  <c r="BI165" i="15"/>
  <c r="BH165" i="15"/>
  <c r="BG165" i="15"/>
  <c r="BF165" i="15"/>
  <c r="T165" i="15"/>
  <c r="R165" i="15"/>
  <c r="P165" i="15"/>
  <c r="BI164" i="15"/>
  <c r="BH164" i="15"/>
  <c r="BG164" i="15"/>
  <c r="BF164" i="15"/>
  <c r="T164" i="15"/>
  <c r="R164" i="15"/>
  <c r="P164" i="15"/>
  <c r="BI163" i="15"/>
  <c r="BH163" i="15"/>
  <c r="BG163" i="15"/>
  <c r="BF163" i="15"/>
  <c r="T163" i="15"/>
  <c r="R163" i="15"/>
  <c r="P163" i="15"/>
  <c r="BI162" i="15"/>
  <c r="BH162" i="15"/>
  <c r="BG162" i="15"/>
  <c r="BF162" i="15"/>
  <c r="T162" i="15"/>
  <c r="R162" i="15"/>
  <c r="P162" i="15"/>
  <c r="BI161" i="15"/>
  <c r="BH161" i="15"/>
  <c r="BG161" i="15"/>
  <c r="BF161" i="15"/>
  <c r="T161" i="15"/>
  <c r="R161" i="15"/>
  <c r="P161" i="15"/>
  <c r="BI160" i="15"/>
  <c r="BH160" i="15"/>
  <c r="BG160" i="15"/>
  <c r="BF160" i="15"/>
  <c r="T160" i="15"/>
  <c r="R160" i="15"/>
  <c r="P160" i="15"/>
  <c r="BI158" i="15"/>
  <c r="BH158" i="15"/>
  <c r="BG158" i="15"/>
  <c r="BF158" i="15"/>
  <c r="T158" i="15"/>
  <c r="R158" i="15"/>
  <c r="P158" i="15"/>
  <c r="BI157" i="15"/>
  <c r="BH157" i="15"/>
  <c r="BG157" i="15"/>
  <c r="BF157" i="15"/>
  <c r="T157" i="15"/>
  <c r="R157" i="15"/>
  <c r="P157" i="15"/>
  <c r="BI156" i="15"/>
  <c r="BH156" i="15"/>
  <c r="BG156" i="15"/>
  <c r="BF156" i="15"/>
  <c r="T156" i="15"/>
  <c r="R156" i="15"/>
  <c r="P156" i="15"/>
  <c r="BI155" i="15"/>
  <c r="BH155" i="15"/>
  <c r="BG155" i="15"/>
  <c r="BF155" i="15"/>
  <c r="T155" i="15"/>
  <c r="R155" i="15"/>
  <c r="P155" i="15"/>
  <c r="BI154" i="15"/>
  <c r="BH154" i="15"/>
  <c r="BG154" i="15"/>
  <c r="BF154" i="15"/>
  <c r="T154" i="15"/>
  <c r="R154" i="15"/>
  <c r="P154" i="15"/>
  <c r="BI153" i="15"/>
  <c r="BH153" i="15"/>
  <c r="BG153" i="15"/>
  <c r="BF153" i="15"/>
  <c r="T153" i="15"/>
  <c r="R153" i="15"/>
  <c r="P153" i="15"/>
  <c r="BI152" i="15"/>
  <c r="BH152" i="15"/>
  <c r="BG152" i="15"/>
  <c r="BF152" i="15"/>
  <c r="T152" i="15"/>
  <c r="R152" i="15"/>
  <c r="P152" i="15"/>
  <c r="BI151" i="15"/>
  <c r="BH151" i="15"/>
  <c r="BG151" i="15"/>
  <c r="BF151" i="15"/>
  <c r="T151" i="15"/>
  <c r="R151" i="15"/>
  <c r="P151" i="15"/>
  <c r="BI150" i="15"/>
  <c r="BH150" i="15"/>
  <c r="BG150" i="15"/>
  <c r="BF150" i="15"/>
  <c r="T150" i="15"/>
  <c r="R150" i="15"/>
  <c r="P150" i="15"/>
  <c r="BI149" i="15"/>
  <c r="BH149" i="15"/>
  <c r="BG149" i="15"/>
  <c r="BF149" i="15"/>
  <c r="T149" i="15"/>
  <c r="R149" i="15"/>
  <c r="P149" i="15"/>
  <c r="BI148" i="15"/>
  <c r="BH148" i="15"/>
  <c r="BG148" i="15"/>
  <c r="BF148" i="15"/>
  <c r="T148" i="15"/>
  <c r="R148" i="15"/>
  <c r="P148" i="15"/>
  <c r="BI147" i="15"/>
  <c r="BH147" i="15"/>
  <c r="BG147" i="15"/>
  <c r="BF147" i="15"/>
  <c r="T147" i="15"/>
  <c r="R147" i="15"/>
  <c r="P147" i="15"/>
  <c r="BI146" i="15"/>
  <c r="BH146" i="15"/>
  <c r="BG146" i="15"/>
  <c r="BF146" i="15"/>
  <c r="T146" i="15"/>
  <c r="R146" i="15"/>
  <c r="P146" i="15"/>
  <c r="BI145" i="15"/>
  <c r="BH145" i="15"/>
  <c r="BG145" i="15"/>
  <c r="BF145" i="15"/>
  <c r="T145" i="15"/>
  <c r="R145" i="15"/>
  <c r="P145" i="15"/>
  <c r="BI144" i="15"/>
  <c r="BH144" i="15"/>
  <c r="BG144" i="15"/>
  <c r="BF144" i="15"/>
  <c r="T144" i="15"/>
  <c r="R144" i="15"/>
  <c r="P144" i="15"/>
  <c r="BI143" i="15"/>
  <c r="BH143" i="15"/>
  <c r="BG143" i="15"/>
  <c r="BF143" i="15"/>
  <c r="T143" i="15"/>
  <c r="R143" i="15"/>
  <c r="P143" i="15"/>
  <c r="BI142" i="15"/>
  <c r="BH142" i="15"/>
  <c r="BG142" i="15"/>
  <c r="BF142" i="15"/>
  <c r="T142" i="15"/>
  <c r="R142" i="15"/>
  <c r="P142" i="15"/>
  <c r="BI141" i="15"/>
  <c r="BH141" i="15"/>
  <c r="BG141" i="15"/>
  <c r="BF141" i="15"/>
  <c r="T141" i="15"/>
  <c r="R141" i="15"/>
  <c r="P141" i="15"/>
  <c r="BI140" i="15"/>
  <c r="BH140" i="15"/>
  <c r="BG140" i="15"/>
  <c r="BF140" i="15"/>
  <c r="T140" i="15"/>
  <c r="R140" i="15"/>
  <c r="P140" i="15"/>
  <c r="BI137" i="15"/>
  <c r="BH137" i="15"/>
  <c r="BG137" i="15"/>
  <c r="BF137" i="15"/>
  <c r="T137" i="15"/>
  <c r="R137" i="15"/>
  <c r="P137" i="15"/>
  <c r="BI136" i="15"/>
  <c r="BH136" i="15"/>
  <c r="BG136" i="15"/>
  <c r="BF136" i="15"/>
  <c r="T136" i="15"/>
  <c r="R136" i="15"/>
  <c r="P136" i="15"/>
  <c r="BI135" i="15"/>
  <c r="BH135" i="15"/>
  <c r="BG135" i="15"/>
  <c r="BF135" i="15"/>
  <c r="T135" i="15"/>
  <c r="R135" i="15"/>
  <c r="P135" i="15"/>
  <c r="BI134" i="15"/>
  <c r="BH134" i="15"/>
  <c r="BG134" i="15"/>
  <c r="BF134" i="15"/>
  <c r="T134" i="15"/>
  <c r="R134" i="15"/>
  <c r="P134" i="15"/>
  <c r="BI133" i="15"/>
  <c r="BH133" i="15"/>
  <c r="BG133" i="15"/>
  <c r="BF133" i="15"/>
  <c r="T133" i="15"/>
  <c r="R133" i="15"/>
  <c r="P133" i="15"/>
  <c r="BI132" i="15"/>
  <c r="BH132" i="15"/>
  <c r="BG132" i="15"/>
  <c r="BF132" i="15"/>
  <c r="T132" i="15"/>
  <c r="R132" i="15"/>
  <c r="P132" i="15"/>
  <c r="BI131" i="15"/>
  <c r="BH131" i="15"/>
  <c r="BG131" i="15"/>
  <c r="BF131" i="15"/>
  <c r="T131" i="15"/>
  <c r="R131" i="15"/>
  <c r="P131" i="15"/>
  <c r="BI130" i="15"/>
  <c r="BH130" i="15"/>
  <c r="BG130" i="15"/>
  <c r="BF130" i="15"/>
  <c r="T130" i="15"/>
  <c r="R130" i="15"/>
  <c r="P130" i="15"/>
  <c r="BI129" i="15"/>
  <c r="BH129" i="15"/>
  <c r="BG129" i="15"/>
  <c r="BF129" i="15"/>
  <c r="T129" i="15"/>
  <c r="R129" i="15"/>
  <c r="P129" i="15"/>
  <c r="BI128" i="15"/>
  <c r="BH128" i="15"/>
  <c r="BG128" i="15"/>
  <c r="BF128" i="15"/>
  <c r="T128" i="15"/>
  <c r="R128" i="15"/>
  <c r="P128" i="15"/>
  <c r="BI127" i="15"/>
  <c r="BH127" i="15"/>
  <c r="BG127" i="15"/>
  <c r="BF127" i="15"/>
  <c r="T127" i="15"/>
  <c r="R127" i="15"/>
  <c r="P127" i="15"/>
  <c r="J120" i="15"/>
  <c r="F120" i="15"/>
  <c r="F118" i="15"/>
  <c r="E116" i="15"/>
  <c r="J91" i="15"/>
  <c r="F91" i="15"/>
  <c r="F89" i="15"/>
  <c r="E87" i="15"/>
  <c r="J24" i="15"/>
  <c r="E24" i="15"/>
  <c r="J121" i="15" s="1"/>
  <c r="J23" i="15"/>
  <c r="J18" i="15"/>
  <c r="E18" i="15"/>
  <c r="F121" i="15" s="1"/>
  <c r="J17" i="15"/>
  <c r="J12" i="15"/>
  <c r="J118" i="15"/>
  <c r="E7" i="15"/>
  <c r="E85" i="15" s="1"/>
  <c r="J119" i="14"/>
  <c r="J97" i="14" s="1"/>
  <c r="J37" i="14"/>
  <c r="J36" i="14"/>
  <c r="AY107" i="1" s="1"/>
  <c r="J35" i="14"/>
  <c r="AX107" i="1"/>
  <c r="BI131" i="14"/>
  <c r="BH131" i="14"/>
  <c r="BG131" i="14"/>
  <c r="BF131" i="14"/>
  <c r="T131" i="14"/>
  <c r="R131" i="14"/>
  <c r="P131" i="14"/>
  <c r="BI130" i="14"/>
  <c r="BH130" i="14"/>
  <c r="BG130" i="14"/>
  <c r="BF130" i="14"/>
  <c r="T130" i="14"/>
  <c r="R130" i="14"/>
  <c r="P130" i="14"/>
  <c r="BI129" i="14"/>
  <c r="BH129" i="14"/>
  <c r="BG129" i="14"/>
  <c r="BF129" i="14"/>
  <c r="T129" i="14"/>
  <c r="R129" i="14"/>
  <c r="P129" i="14"/>
  <c r="BI128" i="14"/>
  <c r="BH128" i="14"/>
  <c r="BG128" i="14"/>
  <c r="BF128" i="14"/>
  <c r="T128" i="14"/>
  <c r="R128" i="14"/>
  <c r="P128" i="14"/>
  <c r="BI127" i="14"/>
  <c r="BH127" i="14"/>
  <c r="BG127" i="14"/>
  <c r="BF127" i="14"/>
  <c r="T127" i="14"/>
  <c r="R127" i="14"/>
  <c r="P127" i="14"/>
  <c r="BI126" i="14"/>
  <c r="BH126" i="14"/>
  <c r="BG126" i="14"/>
  <c r="BF126" i="14"/>
  <c r="T126" i="14"/>
  <c r="R126" i="14"/>
  <c r="P126" i="14"/>
  <c r="BI125" i="14"/>
  <c r="BH125" i="14"/>
  <c r="BG125" i="14"/>
  <c r="BF125" i="14"/>
  <c r="T125" i="14"/>
  <c r="R125" i="14"/>
  <c r="P125" i="14"/>
  <c r="BI124" i="14"/>
  <c r="BH124" i="14"/>
  <c r="BG124" i="14"/>
  <c r="BF124" i="14"/>
  <c r="T124" i="14"/>
  <c r="R124" i="14"/>
  <c r="P124" i="14"/>
  <c r="BI123" i="14"/>
  <c r="BH123" i="14"/>
  <c r="BG123" i="14"/>
  <c r="BF123" i="14"/>
  <c r="T123" i="14"/>
  <c r="R123" i="14"/>
  <c r="P123" i="14"/>
  <c r="BI122" i="14"/>
  <c r="BH122" i="14"/>
  <c r="BG122" i="14"/>
  <c r="BF122" i="14"/>
  <c r="T122" i="14"/>
  <c r="R122" i="14"/>
  <c r="P122" i="14"/>
  <c r="BI121" i="14"/>
  <c r="BH121" i="14"/>
  <c r="BG121" i="14"/>
  <c r="BF121" i="14"/>
  <c r="T121" i="14"/>
  <c r="R121" i="14"/>
  <c r="P121" i="14"/>
  <c r="J114" i="14"/>
  <c r="F114" i="14"/>
  <c r="F112" i="14"/>
  <c r="E110" i="14"/>
  <c r="J91" i="14"/>
  <c r="F91" i="14"/>
  <c r="F89" i="14"/>
  <c r="E87" i="14"/>
  <c r="J24" i="14"/>
  <c r="E24" i="14"/>
  <c r="J92" i="14" s="1"/>
  <c r="J23" i="14"/>
  <c r="J18" i="14"/>
  <c r="E18" i="14"/>
  <c r="F92" i="14" s="1"/>
  <c r="J17" i="14"/>
  <c r="J12" i="14"/>
  <c r="J112" i="14"/>
  <c r="E7" i="14"/>
  <c r="E85" i="14" s="1"/>
  <c r="J37" i="13"/>
  <c r="J36" i="13"/>
  <c r="AY106" i="1" s="1"/>
  <c r="J35" i="13"/>
  <c r="AX106" i="1"/>
  <c r="BI359" i="13"/>
  <c r="BH359" i="13"/>
  <c r="BG359" i="13"/>
  <c r="BF359" i="13"/>
  <c r="T359" i="13"/>
  <c r="R359" i="13"/>
  <c r="P359" i="13"/>
  <c r="BI356" i="13"/>
  <c r="BH356" i="13"/>
  <c r="BG356" i="13"/>
  <c r="BF356" i="13"/>
  <c r="T356" i="13"/>
  <c r="R356" i="13"/>
  <c r="P356" i="13"/>
  <c r="BI355" i="13"/>
  <c r="BH355" i="13"/>
  <c r="BG355" i="13"/>
  <c r="BF355" i="13"/>
  <c r="T355" i="13"/>
  <c r="R355" i="13"/>
  <c r="P355" i="13"/>
  <c r="BI347" i="13"/>
  <c r="BH347" i="13"/>
  <c r="BG347" i="13"/>
  <c r="BF347" i="13"/>
  <c r="T347" i="13"/>
  <c r="R347" i="13"/>
  <c r="P347" i="13"/>
  <c r="BI345" i="13"/>
  <c r="BH345" i="13"/>
  <c r="BG345" i="13"/>
  <c r="BF345" i="13"/>
  <c r="T345" i="13"/>
  <c r="R345" i="13"/>
  <c r="P345" i="13"/>
  <c r="BI344" i="13"/>
  <c r="BH344" i="13"/>
  <c r="BG344" i="13"/>
  <c r="BF344" i="13"/>
  <c r="T344" i="13"/>
  <c r="R344" i="13"/>
  <c r="P344" i="13"/>
  <c r="BI340" i="13"/>
  <c r="BH340" i="13"/>
  <c r="BG340" i="13"/>
  <c r="BF340" i="13"/>
  <c r="T340" i="13"/>
  <c r="R340" i="13"/>
  <c r="P340" i="13"/>
  <c r="BI337" i="13"/>
  <c r="BH337" i="13"/>
  <c r="BG337" i="13"/>
  <c r="BF337" i="13"/>
  <c r="T337" i="13"/>
  <c r="R337" i="13"/>
  <c r="P337" i="13"/>
  <c r="BI329" i="13"/>
  <c r="BH329" i="13"/>
  <c r="BG329" i="13"/>
  <c r="BF329" i="13"/>
  <c r="T329" i="13"/>
  <c r="R329" i="13"/>
  <c r="P329" i="13"/>
  <c r="BI327" i="13"/>
  <c r="BH327" i="13"/>
  <c r="BG327" i="13"/>
  <c r="BF327" i="13"/>
  <c r="T327" i="13"/>
  <c r="R327" i="13"/>
  <c r="P327" i="13"/>
  <c r="BI326" i="13"/>
  <c r="BH326" i="13"/>
  <c r="BG326" i="13"/>
  <c r="BF326" i="13"/>
  <c r="T326" i="13"/>
  <c r="R326" i="13"/>
  <c r="P326" i="13"/>
  <c r="BI325" i="13"/>
  <c r="BH325" i="13"/>
  <c r="BG325" i="13"/>
  <c r="BF325" i="13"/>
  <c r="T325" i="13"/>
  <c r="R325" i="13"/>
  <c r="P325" i="13"/>
  <c r="BI324" i="13"/>
  <c r="BH324" i="13"/>
  <c r="BG324" i="13"/>
  <c r="BF324" i="13"/>
  <c r="T324" i="13"/>
  <c r="R324" i="13"/>
  <c r="P324" i="13"/>
  <c r="BI323" i="13"/>
  <c r="BH323" i="13"/>
  <c r="BG323" i="13"/>
  <c r="BF323" i="13"/>
  <c r="T323" i="13"/>
  <c r="R323" i="13"/>
  <c r="P323" i="13"/>
  <c r="BI322" i="13"/>
  <c r="BH322" i="13"/>
  <c r="BG322" i="13"/>
  <c r="BF322" i="13"/>
  <c r="T322" i="13"/>
  <c r="R322" i="13"/>
  <c r="P322" i="13"/>
  <c r="BI321" i="13"/>
  <c r="BH321" i="13"/>
  <c r="BG321" i="13"/>
  <c r="BF321" i="13"/>
  <c r="T321" i="13"/>
  <c r="R321" i="13"/>
  <c r="P321" i="13"/>
  <c r="BI319" i="13"/>
  <c r="BH319" i="13"/>
  <c r="BG319" i="13"/>
  <c r="BF319" i="13"/>
  <c r="T319" i="13"/>
  <c r="R319" i="13"/>
  <c r="P319" i="13"/>
  <c r="BI316" i="13"/>
  <c r="BH316" i="13"/>
  <c r="BG316" i="13"/>
  <c r="BF316" i="13"/>
  <c r="T316" i="13"/>
  <c r="R316" i="13"/>
  <c r="P316" i="13"/>
  <c r="BI315" i="13"/>
  <c r="BH315" i="13"/>
  <c r="BG315" i="13"/>
  <c r="BF315" i="13"/>
  <c r="T315" i="13"/>
  <c r="R315" i="13"/>
  <c r="P315" i="13"/>
  <c r="BI312" i="13"/>
  <c r="BH312" i="13"/>
  <c r="BG312" i="13"/>
  <c r="BF312" i="13"/>
  <c r="T312" i="13"/>
  <c r="R312" i="13"/>
  <c r="P312" i="13"/>
  <c r="BI309" i="13"/>
  <c r="BH309" i="13"/>
  <c r="BG309" i="13"/>
  <c r="BF309" i="13"/>
  <c r="T309" i="13"/>
  <c r="R309" i="13"/>
  <c r="P309" i="13"/>
  <c r="BI307" i="13"/>
  <c r="BH307" i="13"/>
  <c r="BG307" i="13"/>
  <c r="BF307" i="13"/>
  <c r="T307" i="13"/>
  <c r="R307" i="13"/>
  <c r="P307" i="13"/>
  <c r="BI304" i="13"/>
  <c r="BH304" i="13"/>
  <c r="BG304" i="13"/>
  <c r="BF304" i="13"/>
  <c r="T304" i="13"/>
  <c r="R304" i="13"/>
  <c r="P304" i="13"/>
  <c r="BI303" i="13"/>
  <c r="BH303" i="13"/>
  <c r="BG303" i="13"/>
  <c r="BF303" i="13"/>
  <c r="T303" i="13"/>
  <c r="R303" i="13"/>
  <c r="P303" i="13"/>
  <c r="BI298" i="13"/>
  <c r="BH298" i="13"/>
  <c r="BG298" i="13"/>
  <c r="BF298" i="13"/>
  <c r="T298" i="13"/>
  <c r="R298" i="13"/>
  <c r="P298" i="13"/>
  <c r="BI296" i="13"/>
  <c r="BH296" i="13"/>
  <c r="BG296" i="13"/>
  <c r="BF296" i="13"/>
  <c r="T296" i="13"/>
  <c r="R296" i="13"/>
  <c r="P296" i="13"/>
  <c r="BI289" i="13"/>
  <c r="BH289" i="13"/>
  <c r="BG289" i="13"/>
  <c r="BF289" i="13"/>
  <c r="T289" i="13"/>
  <c r="R289" i="13"/>
  <c r="P289" i="13"/>
  <c r="BI288" i="13"/>
  <c r="BH288" i="13"/>
  <c r="BG288" i="13"/>
  <c r="BF288" i="13"/>
  <c r="T288" i="13"/>
  <c r="R288" i="13"/>
  <c r="P288" i="13"/>
  <c r="BI285" i="13"/>
  <c r="BH285" i="13"/>
  <c r="BG285" i="13"/>
  <c r="BF285" i="13"/>
  <c r="T285" i="13"/>
  <c r="R285" i="13"/>
  <c r="P285" i="13"/>
  <c r="BI280" i="13"/>
  <c r="BH280" i="13"/>
  <c r="BG280" i="13"/>
  <c r="BF280" i="13"/>
  <c r="T280" i="13"/>
  <c r="R280" i="13"/>
  <c r="P280" i="13"/>
  <c r="BI279" i="13"/>
  <c r="BH279" i="13"/>
  <c r="BG279" i="13"/>
  <c r="BF279" i="13"/>
  <c r="T279" i="13"/>
  <c r="R279" i="13"/>
  <c r="P279" i="13"/>
  <c r="BI276" i="13"/>
  <c r="BH276" i="13"/>
  <c r="BG276" i="13"/>
  <c r="BF276" i="13"/>
  <c r="T276" i="13"/>
  <c r="R276" i="13"/>
  <c r="P276" i="13"/>
  <c r="BI273" i="13"/>
  <c r="BH273" i="13"/>
  <c r="BG273" i="13"/>
  <c r="BF273" i="13"/>
  <c r="T273" i="13"/>
  <c r="R273" i="13"/>
  <c r="P273" i="13"/>
  <c r="BI271" i="13"/>
  <c r="BH271" i="13"/>
  <c r="BG271" i="13"/>
  <c r="BF271" i="13"/>
  <c r="T271" i="13"/>
  <c r="R271" i="13"/>
  <c r="P271" i="13"/>
  <c r="BI268" i="13"/>
  <c r="BH268" i="13"/>
  <c r="BG268" i="13"/>
  <c r="BF268" i="13"/>
  <c r="T268" i="13"/>
  <c r="R268" i="13"/>
  <c r="P268" i="13"/>
  <c r="BI265" i="13"/>
  <c r="BH265" i="13"/>
  <c r="BG265" i="13"/>
  <c r="BF265" i="13"/>
  <c r="T265" i="13"/>
  <c r="R265" i="13"/>
  <c r="P265" i="13"/>
  <c r="BI262" i="13"/>
  <c r="BH262" i="13"/>
  <c r="BG262" i="13"/>
  <c r="BF262" i="13"/>
  <c r="T262" i="13"/>
  <c r="R262" i="13"/>
  <c r="P262" i="13"/>
  <c r="BI259" i="13"/>
  <c r="BH259" i="13"/>
  <c r="BG259" i="13"/>
  <c r="BF259" i="13"/>
  <c r="T259" i="13"/>
  <c r="R259" i="13"/>
  <c r="P259" i="13"/>
  <c r="BI256" i="13"/>
  <c r="BH256" i="13"/>
  <c r="BG256" i="13"/>
  <c r="BF256" i="13"/>
  <c r="T256" i="13"/>
  <c r="R256" i="13"/>
  <c r="P256" i="13"/>
  <c r="BI253" i="13"/>
  <c r="BH253" i="13"/>
  <c r="BG253" i="13"/>
  <c r="BF253" i="13"/>
  <c r="T253" i="13"/>
  <c r="R253" i="13"/>
  <c r="P253" i="13"/>
  <c r="BI250" i="13"/>
  <c r="BH250" i="13"/>
  <c r="BG250" i="13"/>
  <c r="BF250" i="13"/>
  <c r="T250" i="13"/>
  <c r="R250" i="13"/>
  <c r="P250" i="13"/>
  <c r="BI248" i="13"/>
  <c r="BH248" i="13"/>
  <c r="BG248" i="13"/>
  <c r="BF248" i="13"/>
  <c r="T248" i="13"/>
  <c r="R248" i="13"/>
  <c r="P248" i="13"/>
  <c r="BI243" i="13"/>
  <c r="BH243" i="13"/>
  <c r="BG243" i="13"/>
  <c r="BF243" i="13"/>
  <c r="T243" i="13"/>
  <c r="R243" i="13"/>
  <c r="P243" i="13"/>
  <c r="BI242" i="13"/>
  <c r="BH242" i="13"/>
  <c r="BG242" i="13"/>
  <c r="BF242" i="13"/>
  <c r="T242" i="13"/>
  <c r="R242" i="13"/>
  <c r="P242" i="13"/>
  <c r="BI238" i="13"/>
  <c r="BH238" i="13"/>
  <c r="BG238" i="13"/>
  <c r="BF238" i="13"/>
  <c r="T238" i="13"/>
  <c r="R238" i="13"/>
  <c r="P238" i="13"/>
  <c r="BI237" i="13"/>
  <c r="BH237" i="13"/>
  <c r="BG237" i="13"/>
  <c r="BF237" i="13"/>
  <c r="T237" i="13"/>
  <c r="R237" i="13"/>
  <c r="P237" i="13"/>
  <c r="BI234" i="13"/>
  <c r="BH234" i="13"/>
  <c r="BG234" i="13"/>
  <c r="BF234" i="13"/>
  <c r="T234" i="13"/>
  <c r="R234" i="13"/>
  <c r="P234" i="13"/>
  <c r="BI233" i="13"/>
  <c r="BH233" i="13"/>
  <c r="BG233" i="13"/>
  <c r="BF233" i="13"/>
  <c r="T233" i="13"/>
  <c r="R233" i="13"/>
  <c r="P233" i="13"/>
  <c r="BI230" i="13"/>
  <c r="BH230" i="13"/>
  <c r="BG230" i="13"/>
  <c r="BF230" i="13"/>
  <c r="T230" i="13"/>
  <c r="R230" i="13"/>
  <c r="P230" i="13"/>
  <c r="BI227" i="13"/>
  <c r="BH227" i="13"/>
  <c r="BG227" i="13"/>
  <c r="BF227" i="13"/>
  <c r="T227" i="13"/>
  <c r="R227" i="13"/>
  <c r="P227" i="13"/>
  <c r="BI225" i="13"/>
  <c r="BH225" i="13"/>
  <c r="BG225" i="13"/>
  <c r="BF225" i="13"/>
  <c r="T225" i="13"/>
  <c r="R225" i="13"/>
  <c r="P225" i="13"/>
  <c r="BI219" i="13"/>
  <c r="BH219" i="13"/>
  <c r="BG219" i="13"/>
  <c r="BF219" i="13"/>
  <c r="T219" i="13"/>
  <c r="R219" i="13"/>
  <c r="P219" i="13"/>
  <c r="BI216" i="13"/>
  <c r="BH216" i="13"/>
  <c r="BG216" i="13"/>
  <c r="BF216" i="13"/>
  <c r="T216" i="13"/>
  <c r="R216" i="13"/>
  <c r="P216" i="13"/>
  <c r="BI215" i="13"/>
  <c r="BH215" i="13"/>
  <c r="BG215" i="13"/>
  <c r="BF215" i="13"/>
  <c r="T215" i="13"/>
  <c r="R215" i="13"/>
  <c r="P215" i="13"/>
  <c r="BI212" i="13"/>
  <c r="BH212" i="13"/>
  <c r="BG212" i="13"/>
  <c r="BF212" i="13"/>
  <c r="T212" i="13"/>
  <c r="R212" i="13"/>
  <c r="P212" i="13"/>
  <c r="BI209" i="13"/>
  <c r="BH209" i="13"/>
  <c r="BG209" i="13"/>
  <c r="BF209" i="13"/>
  <c r="T209" i="13"/>
  <c r="R209" i="13"/>
  <c r="P209" i="13"/>
  <c r="BI208" i="13"/>
  <c r="BH208" i="13"/>
  <c r="BG208" i="13"/>
  <c r="BF208" i="13"/>
  <c r="T208" i="13"/>
  <c r="R208" i="13"/>
  <c r="P208" i="13"/>
  <c r="BI204" i="13"/>
  <c r="BH204" i="13"/>
  <c r="BG204" i="13"/>
  <c r="BF204" i="13"/>
  <c r="T204" i="13"/>
  <c r="R204" i="13"/>
  <c r="P204" i="13"/>
  <c r="BI188" i="13"/>
  <c r="BH188" i="13"/>
  <c r="BG188" i="13"/>
  <c r="BF188" i="13"/>
  <c r="T188" i="13"/>
  <c r="R188" i="13"/>
  <c r="P188" i="13"/>
  <c r="BI182" i="13"/>
  <c r="BH182" i="13"/>
  <c r="BG182" i="13"/>
  <c r="BF182" i="13"/>
  <c r="T182" i="13"/>
  <c r="R182" i="13"/>
  <c r="P182" i="13"/>
  <c r="BI178" i="13"/>
  <c r="BH178" i="13"/>
  <c r="BG178" i="13"/>
  <c r="BF178" i="13"/>
  <c r="T178" i="13"/>
  <c r="R178" i="13"/>
  <c r="P178" i="13"/>
  <c r="BI175" i="13"/>
  <c r="BH175" i="13"/>
  <c r="BG175" i="13"/>
  <c r="BF175" i="13"/>
  <c r="T175" i="13"/>
  <c r="R175" i="13"/>
  <c r="P175" i="13"/>
  <c r="BI174" i="13"/>
  <c r="BH174" i="13"/>
  <c r="BG174" i="13"/>
  <c r="BF174" i="13"/>
  <c r="T174" i="13"/>
  <c r="R174" i="13"/>
  <c r="P174" i="13"/>
  <c r="BI173" i="13"/>
  <c r="BH173" i="13"/>
  <c r="BG173" i="13"/>
  <c r="BF173" i="13"/>
  <c r="T173" i="13"/>
  <c r="R173" i="13"/>
  <c r="P173" i="13"/>
  <c r="BI172" i="13"/>
  <c r="BH172" i="13"/>
  <c r="BG172" i="13"/>
  <c r="BF172" i="13"/>
  <c r="T172" i="13"/>
  <c r="R172" i="13"/>
  <c r="P172" i="13"/>
  <c r="BI169" i="13"/>
  <c r="BH169" i="13"/>
  <c r="BG169" i="13"/>
  <c r="BF169" i="13"/>
  <c r="T169" i="13"/>
  <c r="R169" i="13"/>
  <c r="P169" i="13"/>
  <c r="BI166" i="13"/>
  <c r="BH166" i="13"/>
  <c r="BG166" i="13"/>
  <c r="BF166" i="13"/>
  <c r="T166" i="13"/>
  <c r="R166" i="13"/>
  <c r="P166" i="13"/>
  <c r="BI162" i="13"/>
  <c r="BH162" i="13"/>
  <c r="BG162" i="13"/>
  <c r="BF162" i="13"/>
  <c r="T162" i="13"/>
  <c r="R162" i="13"/>
  <c r="P162" i="13"/>
  <c r="BI159" i="13"/>
  <c r="BH159" i="13"/>
  <c r="BG159" i="13"/>
  <c r="BF159" i="13"/>
  <c r="T159" i="13"/>
  <c r="R159" i="13"/>
  <c r="P159" i="13"/>
  <c r="BI156" i="13"/>
  <c r="BH156" i="13"/>
  <c r="BG156" i="13"/>
  <c r="BF156" i="13"/>
  <c r="T156" i="13"/>
  <c r="R156" i="13"/>
  <c r="P156" i="13"/>
  <c r="BI153" i="13"/>
  <c r="BH153" i="13"/>
  <c r="BG153" i="13"/>
  <c r="BF153" i="13"/>
  <c r="T153" i="13"/>
  <c r="R153" i="13"/>
  <c r="P153" i="13"/>
  <c r="BI150" i="13"/>
  <c r="BH150" i="13"/>
  <c r="BG150" i="13"/>
  <c r="BF150" i="13"/>
  <c r="T150" i="13"/>
  <c r="R150" i="13"/>
  <c r="P150" i="13"/>
  <c r="BI147" i="13"/>
  <c r="BH147" i="13"/>
  <c r="BG147" i="13"/>
  <c r="BF147" i="13"/>
  <c r="T147" i="13"/>
  <c r="R147" i="13"/>
  <c r="P147" i="13"/>
  <c r="BI144" i="13"/>
  <c r="BH144" i="13"/>
  <c r="BG144" i="13"/>
  <c r="BF144" i="13"/>
  <c r="T144" i="13"/>
  <c r="R144" i="13"/>
  <c r="P144" i="13"/>
  <c r="BI140" i="13"/>
  <c r="BH140" i="13"/>
  <c r="BG140" i="13"/>
  <c r="BF140" i="13"/>
  <c r="T140" i="13"/>
  <c r="R140" i="13"/>
  <c r="P140" i="13"/>
  <c r="BI139" i="13"/>
  <c r="BH139" i="13"/>
  <c r="BG139" i="13"/>
  <c r="BF139" i="13"/>
  <c r="T139" i="13"/>
  <c r="R139" i="13"/>
  <c r="P139" i="13"/>
  <c r="BI136" i="13"/>
  <c r="BH136" i="13"/>
  <c r="BG136" i="13"/>
  <c r="BF136" i="13"/>
  <c r="T136" i="13"/>
  <c r="R136" i="13"/>
  <c r="P136" i="13"/>
  <c r="BI133" i="13"/>
  <c r="BH133" i="13"/>
  <c r="BG133" i="13"/>
  <c r="BF133" i="13"/>
  <c r="T133" i="13"/>
  <c r="R133" i="13"/>
  <c r="P133" i="13"/>
  <c r="J126" i="13"/>
  <c r="F126" i="13"/>
  <c r="F124" i="13"/>
  <c r="E122" i="13"/>
  <c r="J91" i="13"/>
  <c r="F91" i="13"/>
  <c r="F89" i="13"/>
  <c r="E87" i="13"/>
  <c r="J24" i="13"/>
  <c r="E24" i="13"/>
  <c r="J92" i="13"/>
  <c r="J23" i="13"/>
  <c r="J18" i="13"/>
  <c r="E18" i="13"/>
  <c r="F127" i="13"/>
  <c r="J17" i="13"/>
  <c r="J12" i="13"/>
  <c r="J89" i="13"/>
  <c r="E7" i="13"/>
  <c r="E120" i="13" s="1"/>
  <c r="J37" i="12"/>
  <c r="J36" i="12"/>
  <c r="AY105" i="1"/>
  <c r="J35" i="12"/>
  <c r="AX105" i="1" s="1"/>
  <c r="BI145" i="12"/>
  <c r="BH145" i="12"/>
  <c r="BG145" i="12"/>
  <c r="BF145" i="12"/>
  <c r="T145" i="12"/>
  <c r="R145" i="12"/>
  <c r="P145" i="12"/>
  <c r="BI142" i="12"/>
  <c r="BH142" i="12"/>
  <c r="BG142" i="12"/>
  <c r="BF142" i="12"/>
  <c r="T142" i="12"/>
  <c r="R142" i="12"/>
  <c r="P142" i="12"/>
  <c r="BI141" i="12"/>
  <c r="BH141" i="12"/>
  <c r="BG141" i="12"/>
  <c r="BF141" i="12"/>
  <c r="T141" i="12"/>
  <c r="R141" i="12"/>
  <c r="P141" i="12"/>
  <c r="BI135" i="12"/>
  <c r="BH135" i="12"/>
  <c r="BG135" i="12"/>
  <c r="BF135" i="12"/>
  <c r="T135" i="12"/>
  <c r="R135" i="12"/>
  <c r="P135" i="12"/>
  <c r="BI134" i="12"/>
  <c r="BH134" i="12"/>
  <c r="BG134" i="12"/>
  <c r="BF134" i="12"/>
  <c r="T134" i="12"/>
  <c r="R134" i="12"/>
  <c r="P134" i="12"/>
  <c r="BI131" i="12"/>
  <c r="BH131" i="12"/>
  <c r="BG131" i="12"/>
  <c r="BF131" i="12"/>
  <c r="T131" i="12"/>
  <c r="R131" i="12"/>
  <c r="P131" i="12"/>
  <c r="BI130" i="12"/>
  <c r="BH130" i="12"/>
  <c r="BG130" i="12"/>
  <c r="BF130" i="12"/>
  <c r="T130" i="12"/>
  <c r="R130" i="12"/>
  <c r="P130" i="12"/>
  <c r="BI125" i="12"/>
  <c r="BH125" i="12"/>
  <c r="BG125" i="12"/>
  <c r="BF125" i="12"/>
  <c r="T125" i="12"/>
  <c r="R125" i="12"/>
  <c r="P125" i="12"/>
  <c r="BI124" i="12"/>
  <c r="BH124" i="12"/>
  <c r="BG124" i="12"/>
  <c r="BF124" i="12"/>
  <c r="T124" i="12"/>
  <c r="R124" i="12"/>
  <c r="P124" i="12"/>
  <c r="BI121" i="12"/>
  <c r="BH121" i="12"/>
  <c r="BG121" i="12"/>
  <c r="BF121" i="12"/>
  <c r="T121" i="12"/>
  <c r="R121" i="12"/>
  <c r="P121" i="12"/>
  <c r="J114" i="12"/>
  <c r="F114" i="12"/>
  <c r="F112" i="12"/>
  <c r="E110" i="12"/>
  <c r="J91" i="12"/>
  <c r="F91" i="12"/>
  <c r="F89" i="12"/>
  <c r="E87" i="12"/>
  <c r="J24" i="12"/>
  <c r="E24" i="12"/>
  <c r="J92" i="12"/>
  <c r="J23" i="12"/>
  <c r="J18" i="12"/>
  <c r="E18" i="12"/>
  <c r="F115" i="12"/>
  <c r="J17" i="12"/>
  <c r="J12" i="12"/>
  <c r="J112" i="12" s="1"/>
  <c r="E7" i="12"/>
  <c r="E85" i="12"/>
  <c r="J37" i="11"/>
  <c r="J36" i="11"/>
  <c r="AY104" i="1"/>
  <c r="J35" i="11"/>
  <c r="AX104" i="1" s="1"/>
  <c r="BI215" i="11"/>
  <c r="BH215" i="11"/>
  <c r="BG215" i="11"/>
  <c r="BF215" i="11"/>
  <c r="T215" i="11"/>
  <c r="R215" i="11"/>
  <c r="P215" i="11"/>
  <c r="BI212" i="11"/>
  <c r="BH212" i="11"/>
  <c r="BG212" i="11"/>
  <c r="BF212" i="11"/>
  <c r="T212" i="11"/>
  <c r="R212" i="11"/>
  <c r="P212" i="11"/>
  <c r="BI208" i="11"/>
  <c r="BH208" i="11"/>
  <c r="BG208" i="11"/>
  <c r="BF208" i="11"/>
  <c r="T208" i="11"/>
  <c r="R208" i="11"/>
  <c r="P208" i="11"/>
  <c r="BI205" i="11"/>
  <c r="BH205" i="11"/>
  <c r="BG205" i="11"/>
  <c r="BF205" i="11"/>
  <c r="T205" i="11"/>
  <c r="R205" i="11"/>
  <c r="P205" i="11"/>
  <c r="BI203" i="11"/>
  <c r="BH203" i="11"/>
  <c r="BG203" i="11"/>
  <c r="BF203" i="11"/>
  <c r="T203" i="11"/>
  <c r="T202" i="11"/>
  <c r="R203" i="11"/>
  <c r="R202" i="11" s="1"/>
  <c r="P203" i="11"/>
  <c r="P202" i="11"/>
  <c r="BI198" i="11"/>
  <c r="BH198" i="11"/>
  <c r="BG198" i="11"/>
  <c r="BF198" i="11"/>
  <c r="T198" i="11"/>
  <c r="R198" i="11"/>
  <c r="P198" i="11"/>
  <c r="BI195" i="11"/>
  <c r="BH195" i="11"/>
  <c r="BG195" i="11"/>
  <c r="BF195" i="11"/>
  <c r="T195" i="11"/>
  <c r="R195" i="11"/>
  <c r="P195" i="11"/>
  <c r="BI190" i="11"/>
  <c r="BH190" i="11"/>
  <c r="BG190" i="11"/>
  <c r="BF190" i="11"/>
  <c r="T190" i="11"/>
  <c r="R190" i="11"/>
  <c r="P190" i="11"/>
  <c r="BI187" i="11"/>
  <c r="BH187" i="11"/>
  <c r="BG187" i="11"/>
  <c r="BF187" i="11"/>
  <c r="T187" i="11"/>
  <c r="R187" i="11"/>
  <c r="P187" i="11"/>
  <c r="BI184" i="11"/>
  <c r="BH184" i="11"/>
  <c r="BG184" i="11"/>
  <c r="BF184" i="11"/>
  <c r="T184" i="11"/>
  <c r="R184" i="11"/>
  <c r="P184" i="11"/>
  <c r="BI182" i="11"/>
  <c r="BH182" i="11"/>
  <c r="BG182" i="11"/>
  <c r="BF182" i="11"/>
  <c r="T182" i="11"/>
  <c r="R182" i="11"/>
  <c r="P182" i="11"/>
  <c r="BI181" i="11"/>
  <c r="BH181" i="11"/>
  <c r="BG181" i="11"/>
  <c r="BF181" i="11"/>
  <c r="T181" i="11"/>
  <c r="R181" i="11"/>
  <c r="P181" i="11"/>
  <c r="BI180" i="11"/>
  <c r="BH180" i="11"/>
  <c r="BG180" i="11"/>
  <c r="BF180" i="11"/>
  <c r="T180" i="11"/>
  <c r="R180" i="11"/>
  <c r="P180" i="11"/>
  <c r="BI175" i="11"/>
  <c r="BH175" i="11"/>
  <c r="BG175" i="11"/>
  <c r="BF175" i="11"/>
  <c r="T175" i="11"/>
  <c r="R175" i="11"/>
  <c r="P175" i="11"/>
  <c r="BI171" i="11"/>
  <c r="BH171" i="11"/>
  <c r="BG171" i="11"/>
  <c r="BF171" i="11"/>
  <c r="T171" i="11"/>
  <c r="R171" i="11"/>
  <c r="P171" i="11"/>
  <c r="BI165" i="11"/>
  <c r="BH165" i="11"/>
  <c r="BG165" i="11"/>
  <c r="BF165" i="11"/>
  <c r="T165" i="11"/>
  <c r="R165" i="11"/>
  <c r="P165" i="11"/>
  <c r="BI159" i="11"/>
  <c r="BH159" i="11"/>
  <c r="BG159" i="11"/>
  <c r="BF159" i="11"/>
  <c r="T159" i="11"/>
  <c r="R159" i="11"/>
  <c r="P159" i="11"/>
  <c r="BI155" i="11"/>
  <c r="BH155" i="11"/>
  <c r="BG155" i="11"/>
  <c r="BF155" i="11"/>
  <c r="T155" i="11"/>
  <c r="R155" i="11"/>
  <c r="P155" i="11"/>
  <c r="BI150" i="11"/>
  <c r="BH150" i="11"/>
  <c r="BG150" i="11"/>
  <c r="BF150" i="11"/>
  <c r="T150" i="11"/>
  <c r="R150" i="11"/>
  <c r="P150" i="11"/>
  <c r="BI149" i="11"/>
  <c r="BH149" i="11"/>
  <c r="BG149" i="11"/>
  <c r="BF149" i="11"/>
  <c r="T149" i="11"/>
  <c r="R149" i="11"/>
  <c r="P149" i="11"/>
  <c r="BI145" i="11"/>
  <c r="BH145" i="11"/>
  <c r="BG145" i="11"/>
  <c r="BF145" i="11"/>
  <c r="T145" i="11"/>
  <c r="R145" i="11"/>
  <c r="P145" i="11"/>
  <c r="BI141" i="11"/>
  <c r="BH141" i="11"/>
  <c r="BG141" i="11"/>
  <c r="BF141" i="11"/>
  <c r="T141" i="11"/>
  <c r="R141" i="11"/>
  <c r="P141" i="11"/>
  <c r="BI137" i="11"/>
  <c r="BH137" i="11"/>
  <c r="BG137" i="11"/>
  <c r="BF137" i="11"/>
  <c r="T137" i="11"/>
  <c r="R137" i="11"/>
  <c r="P137" i="11"/>
  <c r="BI135" i="11"/>
  <c r="BH135" i="11"/>
  <c r="BG135" i="11"/>
  <c r="BF135" i="11"/>
  <c r="T135" i="11"/>
  <c r="R135" i="11"/>
  <c r="P135" i="11"/>
  <c r="BI131" i="11"/>
  <c r="BH131" i="11"/>
  <c r="BG131" i="11"/>
  <c r="BF131" i="11"/>
  <c r="T131" i="11"/>
  <c r="R131" i="11"/>
  <c r="P131" i="11"/>
  <c r="BI130" i="11"/>
  <c r="BH130" i="11"/>
  <c r="BG130" i="11"/>
  <c r="BF130" i="11"/>
  <c r="T130" i="11"/>
  <c r="R130" i="11"/>
  <c r="P130" i="11"/>
  <c r="BI127" i="11"/>
  <c r="BH127" i="11"/>
  <c r="BG127" i="11"/>
  <c r="BF127" i="11"/>
  <c r="T127" i="11"/>
  <c r="R127" i="11"/>
  <c r="P127" i="11"/>
  <c r="J121" i="11"/>
  <c r="F121" i="11"/>
  <c r="F119" i="11"/>
  <c r="E117" i="11"/>
  <c r="J91" i="11"/>
  <c r="F91" i="11"/>
  <c r="F89" i="11"/>
  <c r="E87" i="11"/>
  <c r="J24" i="11"/>
  <c r="E24" i="11"/>
  <c r="J122" i="11"/>
  <c r="J23" i="11"/>
  <c r="J18" i="11"/>
  <c r="E18" i="11"/>
  <c r="F122" i="11"/>
  <c r="J17" i="11"/>
  <c r="J12" i="11"/>
  <c r="J119" i="11"/>
  <c r="E7" i="11"/>
  <c r="E115" i="11" s="1"/>
  <c r="J37" i="10"/>
  <c r="J36" i="10"/>
  <c r="AY103" i="1"/>
  <c r="J35" i="10"/>
  <c r="AX103" i="1" s="1"/>
  <c r="BI128" i="10"/>
  <c r="BH128" i="10"/>
  <c r="BG128" i="10"/>
  <c r="BF128" i="10"/>
  <c r="T128" i="10"/>
  <c r="R128" i="10"/>
  <c r="P128" i="10"/>
  <c r="BI127" i="10"/>
  <c r="BH127" i="10"/>
  <c r="BG127" i="10"/>
  <c r="BF127" i="10"/>
  <c r="T127" i="10"/>
  <c r="R127" i="10"/>
  <c r="P127" i="10"/>
  <c r="BI126" i="10"/>
  <c r="BH126" i="10"/>
  <c r="BG126" i="10"/>
  <c r="BF126" i="10"/>
  <c r="T126" i="10"/>
  <c r="R126" i="10"/>
  <c r="P126" i="10"/>
  <c r="BI125" i="10"/>
  <c r="BH125" i="10"/>
  <c r="BG125" i="10"/>
  <c r="BF125" i="10"/>
  <c r="T125" i="10"/>
  <c r="R125" i="10"/>
  <c r="P125" i="10"/>
  <c r="BI124" i="10"/>
  <c r="BH124" i="10"/>
  <c r="BG124" i="10"/>
  <c r="BF124" i="10"/>
  <c r="T124" i="10"/>
  <c r="R124" i="10"/>
  <c r="P124" i="10"/>
  <c r="BI123" i="10"/>
  <c r="BH123" i="10"/>
  <c r="BG123" i="10"/>
  <c r="BF123" i="10"/>
  <c r="T123" i="10"/>
  <c r="R123" i="10"/>
  <c r="P123" i="10"/>
  <c r="BI122" i="10"/>
  <c r="BH122" i="10"/>
  <c r="BG122" i="10"/>
  <c r="BF122" i="10"/>
  <c r="T122" i="10"/>
  <c r="R122" i="10"/>
  <c r="P122" i="10"/>
  <c r="BI121" i="10"/>
  <c r="BH121" i="10"/>
  <c r="BG121" i="10"/>
  <c r="BF121" i="10"/>
  <c r="T121" i="10"/>
  <c r="R121" i="10"/>
  <c r="P121" i="10"/>
  <c r="BI120" i="10"/>
  <c r="BH120" i="10"/>
  <c r="BG120" i="10"/>
  <c r="BF120" i="10"/>
  <c r="T120" i="10"/>
  <c r="R120" i="10"/>
  <c r="P120" i="10"/>
  <c r="BI119" i="10"/>
  <c r="BH119" i="10"/>
  <c r="BG119" i="10"/>
  <c r="BF119" i="10"/>
  <c r="T119" i="10"/>
  <c r="R119" i="10"/>
  <c r="P119" i="10"/>
  <c r="J113" i="10"/>
  <c r="F113" i="10"/>
  <c r="F111" i="10"/>
  <c r="E109" i="10"/>
  <c r="J91" i="10"/>
  <c r="F91" i="10"/>
  <c r="F89" i="10"/>
  <c r="E87" i="10"/>
  <c r="J24" i="10"/>
  <c r="E24" i="10"/>
  <c r="J114" i="10"/>
  <c r="J23" i="10"/>
  <c r="J18" i="10"/>
  <c r="E18" i="10"/>
  <c r="F114" i="10"/>
  <c r="J17" i="10"/>
  <c r="J12" i="10"/>
  <c r="J111" i="10" s="1"/>
  <c r="E7" i="10"/>
  <c r="E107" i="10"/>
  <c r="K37" i="9"/>
  <c r="K36" i="9"/>
  <c r="AY102" i="1" s="1"/>
  <c r="K35" i="9"/>
  <c r="AX102" i="1" s="1"/>
  <c r="BJ176" i="9"/>
  <c r="BI176" i="9"/>
  <c r="BH176" i="9"/>
  <c r="BG176" i="9"/>
  <c r="U176" i="9"/>
  <c r="U175" i="9" s="1"/>
  <c r="S176" i="9"/>
  <c r="S175" i="9" s="1"/>
  <c r="Q176" i="9"/>
  <c r="Q175" i="9" s="1"/>
  <c r="BJ174" i="9"/>
  <c r="BI174" i="9"/>
  <c r="BH174" i="9"/>
  <c r="BG174" i="9"/>
  <c r="U174" i="9"/>
  <c r="S174" i="9"/>
  <c r="Q174" i="9"/>
  <c r="BJ173" i="9"/>
  <c r="BI173" i="9"/>
  <c r="BH173" i="9"/>
  <c r="BG173" i="9"/>
  <c r="U173" i="9"/>
  <c r="S173" i="9"/>
  <c r="Q173" i="9"/>
  <c r="BJ172" i="9"/>
  <c r="BI172" i="9"/>
  <c r="BH172" i="9"/>
  <c r="BG172" i="9"/>
  <c r="U172" i="9"/>
  <c r="S172" i="9"/>
  <c r="Q172" i="9"/>
  <c r="BJ170" i="9"/>
  <c r="BI170" i="9"/>
  <c r="BH170" i="9"/>
  <c r="BG170" i="9"/>
  <c r="U170" i="9"/>
  <c r="S170" i="9"/>
  <c r="Q170" i="9"/>
  <c r="BJ169" i="9"/>
  <c r="BI169" i="9"/>
  <c r="BH169" i="9"/>
  <c r="BG169" i="9"/>
  <c r="U169" i="9"/>
  <c r="S169" i="9"/>
  <c r="Q169" i="9"/>
  <c r="BJ168" i="9"/>
  <c r="BI168" i="9"/>
  <c r="BH168" i="9"/>
  <c r="BG168" i="9"/>
  <c r="U168" i="9"/>
  <c r="S168" i="9"/>
  <c r="Q168" i="9"/>
  <c r="BJ167" i="9"/>
  <c r="BI167" i="9"/>
  <c r="BH167" i="9"/>
  <c r="BG167" i="9"/>
  <c r="U167" i="9"/>
  <c r="S167" i="9"/>
  <c r="Q167" i="9"/>
  <c r="BJ166" i="9"/>
  <c r="BI166" i="9"/>
  <c r="BH166" i="9"/>
  <c r="BG166" i="9"/>
  <c r="U166" i="9"/>
  <c r="S166" i="9"/>
  <c r="Q166" i="9"/>
  <c r="BJ164" i="9"/>
  <c r="BI164" i="9"/>
  <c r="BH164" i="9"/>
  <c r="BG164" i="9"/>
  <c r="U164" i="9"/>
  <c r="S164" i="9"/>
  <c r="Q164" i="9"/>
  <c r="BJ163" i="9"/>
  <c r="BI163" i="9"/>
  <c r="BH163" i="9"/>
  <c r="BG163" i="9"/>
  <c r="U163" i="9"/>
  <c r="S163" i="9"/>
  <c r="Q163" i="9"/>
  <c r="BJ162" i="9"/>
  <c r="BI162" i="9"/>
  <c r="BH162" i="9"/>
  <c r="BG162" i="9"/>
  <c r="U162" i="9"/>
  <c r="S162" i="9"/>
  <c r="Q162" i="9"/>
  <c r="BJ160" i="9"/>
  <c r="BI160" i="9"/>
  <c r="BH160" i="9"/>
  <c r="BG160" i="9"/>
  <c r="U160" i="9"/>
  <c r="S160" i="9"/>
  <c r="Q160" i="9"/>
  <c r="BJ159" i="9"/>
  <c r="BI159" i="9"/>
  <c r="BH159" i="9"/>
  <c r="BG159" i="9"/>
  <c r="U159" i="9"/>
  <c r="S159" i="9"/>
  <c r="Q159" i="9"/>
  <c r="BJ158" i="9"/>
  <c r="BI158" i="9"/>
  <c r="BH158" i="9"/>
  <c r="BG158" i="9"/>
  <c r="U158" i="9"/>
  <c r="S158" i="9"/>
  <c r="Q158" i="9"/>
  <c r="BJ157" i="9"/>
  <c r="BI157" i="9"/>
  <c r="BH157" i="9"/>
  <c r="BG157" i="9"/>
  <c r="U157" i="9"/>
  <c r="S157" i="9"/>
  <c r="Q157" i="9"/>
  <c r="BJ156" i="9"/>
  <c r="BI156" i="9"/>
  <c r="BH156" i="9"/>
  <c r="BG156" i="9"/>
  <c r="U156" i="9"/>
  <c r="S156" i="9"/>
  <c r="Q156" i="9"/>
  <c r="BJ155" i="9"/>
  <c r="BI155" i="9"/>
  <c r="BH155" i="9"/>
  <c r="BG155" i="9"/>
  <c r="U155" i="9"/>
  <c r="S155" i="9"/>
  <c r="Q155" i="9"/>
  <c r="BJ154" i="9"/>
  <c r="BI154" i="9"/>
  <c r="BH154" i="9"/>
  <c r="BG154" i="9"/>
  <c r="U154" i="9"/>
  <c r="S154" i="9"/>
  <c r="Q154" i="9"/>
  <c r="BJ153" i="9"/>
  <c r="BI153" i="9"/>
  <c r="BH153" i="9"/>
  <c r="BG153" i="9"/>
  <c r="U153" i="9"/>
  <c r="S153" i="9"/>
  <c r="Q153" i="9"/>
  <c r="BJ152" i="9"/>
  <c r="BI152" i="9"/>
  <c r="BH152" i="9"/>
  <c r="BG152" i="9"/>
  <c r="U152" i="9"/>
  <c r="S152" i="9"/>
  <c r="Q152" i="9"/>
  <c r="BJ151" i="9"/>
  <c r="BI151" i="9"/>
  <c r="BH151" i="9"/>
  <c r="BG151" i="9"/>
  <c r="U151" i="9"/>
  <c r="S151" i="9"/>
  <c r="Q151" i="9"/>
  <c r="BJ150" i="9"/>
  <c r="BI150" i="9"/>
  <c r="BH150" i="9"/>
  <c r="BG150" i="9"/>
  <c r="U150" i="9"/>
  <c r="S150" i="9"/>
  <c r="Q150" i="9"/>
  <c r="BJ149" i="9"/>
  <c r="BI149" i="9"/>
  <c r="BH149" i="9"/>
  <c r="BG149" i="9"/>
  <c r="U149" i="9"/>
  <c r="S149" i="9"/>
  <c r="Q149" i="9"/>
  <c r="BJ148" i="9"/>
  <c r="BI148" i="9"/>
  <c r="BH148" i="9"/>
  <c r="BG148" i="9"/>
  <c r="U148" i="9"/>
  <c r="S148" i="9"/>
  <c r="Q148" i="9"/>
  <c r="BJ147" i="9"/>
  <c r="BI147" i="9"/>
  <c r="BH147" i="9"/>
  <c r="BG147" i="9"/>
  <c r="U147" i="9"/>
  <c r="S147" i="9"/>
  <c r="Q147" i="9"/>
  <c r="BJ146" i="9"/>
  <c r="BI146" i="9"/>
  <c r="BH146" i="9"/>
  <c r="BG146" i="9"/>
  <c r="U146" i="9"/>
  <c r="S146" i="9"/>
  <c r="Q146" i="9"/>
  <c r="BJ145" i="9"/>
  <c r="BI145" i="9"/>
  <c r="BH145" i="9"/>
  <c r="BG145" i="9"/>
  <c r="U145" i="9"/>
  <c r="S145" i="9"/>
  <c r="Q145" i="9"/>
  <c r="BJ144" i="9"/>
  <c r="BI144" i="9"/>
  <c r="BH144" i="9"/>
  <c r="BG144" i="9"/>
  <c r="U144" i="9"/>
  <c r="S144" i="9"/>
  <c r="Q144" i="9"/>
  <c r="BJ143" i="9"/>
  <c r="BI143" i="9"/>
  <c r="BH143" i="9"/>
  <c r="BG143" i="9"/>
  <c r="U143" i="9"/>
  <c r="S143" i="9"/>
  <c r="Q143" i="9"/>
  <c r="BJ142" i="9"/>
  <c r="BI142" i="9"/>
  <c r="BH142" i="9"/>
  <c r="BG142" i="9"/>
  <c r="U142" i="9"/>
  <c r="S142" i="9"/>
  <c r="Q142" i="9"/>
  <c r="BJ141" i="9"/>
  <c r="BI141" i="9"/>
  <c r="BH141" i="9"/>
  <c r="BG141" i="9"/>
  <c r="U141" i="9"/>
  <c r="S141" i="9"/>
  <c r="Q141" i="9"/>
  <c r="BJ140" i="9"/>
  <c r="BI140" i="9"/>
  <c r="BH140" i="9"/>
  <c r="BG140" i="9"/>
  <c r="U140" i="9"/>
  <c r="S140" i="9"/>
  <c r="Q140" i="9"/>
  <c r="BJ139" i="9"/>
  <c r="BI139" i="9"/>
  <c r="BH139" i="9"/>
  <c r="BG139" i="9"/>
  <c r="U139" i="9"/>
  <c r="S139" i="9"/>
  <c r="Q139" i="9"/>
  <c r="BJ138" i="9"/>
  <c r="BI138" i="9"/>
  <c r="BH138" i="9"/>
  <c r="BG138" i="9"/>
  <c r="U138" i="9"/>
  <c r="S138" i="9"/>
  <c r="Q138" i="9"/>
  <c r="BJ137" i="9"/>
  <c r="BI137" i="9"/>
  <c r="BH137" i="9"/>
  <c r="BG137" i="9"/>
  <c r="U137" i="9"/>
  <c r="S137" i="9"/>
  <c r="Q137" i="9"/>
  <c r="BJ136" i="9"/>
  <c r="BI136" i="9"/>
  <c r="BH136" i="9"/>
  <c r="BG136" i="9"/>
  <c r="U136" i="9"/>
  <c r="S136" i="9"/>
  <c r="Q136" i="9"/>
  <c r="BJ135" i="9"/>
  <c r="BI135" i="9"/>
  <c r="BH135" i="9"/>
  <c r="BG135" i="9"/>
  <c r="U135" i="9"/>
  <c r="S135" i="9"/>
  <c r="Q135" i="9"/>
  <c r="BJ134" i="9"/>
  <c r="BI134" i="9"/>
  <c r="BH134" i="9"/>
  <c r="BG134" i="9"/>
  <c r="U134" i="9"/>
  <c r="S134" i="9"/>
  <c r="Q134" i="9"/>
  <c r="BJ133" i="9"/>
  <c r="BI133" i="9"/>
  <c r="BH133" i="9"/>
  <c r="BG133" i="9"/>
  <c r="U133" i="9"/>
  <c r="S133" i="9"/>
  <c r="Q133" i="9"/>
  <c r="BJ132" i="9"/>
  <c r="BI132" i="9"/>
  <c r="BH132" i="9"/>
  <c r="BG132" i="9"/>
  <c r="U132" i="9"/>
  <c r="S132" i="9"/>
  <c r="Q132" i="9"/>
  <c r="BJ131" i="9"/>
  <c r="BI131" i="9"/>
  <c r="BH131" i="9"/>
  <c r="BG131" i="9"/>
  <c r="U131" i="9"/>
  <c r="S131" i="9"/>
  <c r="Q131" i="9"/>
  <c r="BJ130" i="9"/>
  <c r="BI130" i="9"/>
  <c r="BH130" i="9"/>
  <c r="BG130" i="9"/>
  <c r="U130" i="9"/>
  <c r="S130" i="9"/>
  <c r="Q130" i="9"/>
  <c r="BJ128" i="9"/>
  <c r="BI128" i="9"/>
  <c r="BH128" i="9"/>
  <c r="BG128" i="9"/>
  <c r="U128" i="9"/>
  <c r="S128" i="9"/>
  <c r="Q128" i="9"/>
  <c r="BJ127" i="9"/>
  <c r="BI127" i="9"/>
  <c r="BH127" i="9"/>
  <c r="BG127" i="9"/>
  <c r="U127" i="9"/>
  <c r="S127" i="9"/>
  <c r="Q127" i="9"/>
  <c r="BJ126" i="9"/>
  <c r="BI126" i="9"/>
  <c r="BH126" i="9"/>
  <c r="BG126" i="9"/>
  <c r="U126" i="9"/>
  <c r="S126" i="9"/>
  <c r="Q126" i="9"/>
  <c r="BJ125" i="9"/>
  <c r="BI125" i="9"/>
  <c r="BH125" i="9"/>
  <c r="BG125" i="9"/>
  <c r="U125" i="9"/>
  <c r="S125" i="9"/>
  <c r="Q125" i="9"/>
  <c r="BJ124" i="9"/>
  <c r="BI124" i="9"/>
  <c r="BH124" i="9"/>
  <c r="BG124" i="9"/>
  <c r="U124" i="9"/>
  <c r="S124" i="9"/>
  <c r="Q124" i="9"/>
  <c r="K118" i="9"/>
  <c r="F118" i="9"/>
  <c r="F116" i="9"/>
  <c r="E114" i="9"/>
  <c r="K91" i="9"/>
  <c r="F91" i="9"/>
  <c r="F89" i="9"/>
  <c r="E87" i="9"/>
  <c r="K24" i="9"/>
  <c r="E24" i="9"/>
  <c r="K92" i="9" s="1"/>
  <c r="K23" i="9"/>
  <c r="K18" i="9"/>
  <c r="E18" i="9"/>
  <c r="F119" i="9" s="1"/>
  <c r="K17" i="9"/>
  <c r="K12" i="9"/>
  <c r="K89" i="9" s="1"/>
  <c r="E7" i="9"/>
  <c r="E85" i="9" s="1"/>
  <c r="J37" i="8"/>
  <c r="J36" i="8"/>
  <c r="AY101" i="1"/>
  <c r="J35" i="8"/>
  <c r="AX101" i="1" s="1"/>
  <c r="BI175" i="8"/>
  <c r="BH175" i="8"/>
  <c r="BG175" i="8"/>
  <c r="BF175" i="8"/>
  <c r="T175" i="8"/>
  <c r="R175" i="8"/>
  <c r="P175" i="8"/>
  <c r="BI174" i="8"/>
  <c r="BH174" i="8"/>
  <c r="BG174" i="8"/>
  <c r="BF174" i="8"/>
  <c r="T174" i="8"/>
  <c r="R174" i="8"/>
  <c r="P174" i="8"/>
  <c r="BI173" i="8"/>
  <c r="BH173" i="8"/>
  <c r="BG173" i="8"/>
  <c r="BF173" i="8"/>
  <c r="T173" i="8"/>
  <c r="R173" i="8"/>
  <c r="P173" i="8"/>
  <c r="BI172" i="8"/>
  <c r="BH172" i="8"/>
  <c r="BG172" i="8"/>
  <c r="BF172" i="8"/>
  <c r="T172" i="8"/>
  <c r="R172" i="8"/>
  <c r="P172" i="8"/>
  <c r="BI169" i="8"/>
  <c r="BH169" i="8"/>
  <c r="BG169" i="8"/>
  <c r="BF169" i="8"/>
  <c r="T169" i="8"/>
  <c r="R169" i="8"/>
  <c r="P169" i="8"/>
  <c r="BI168" i="8"/>
  <c r="BH168" i="8"/>
  <c r="BG168" i="8"/>
  <c r="BF168" i="8"/>
  <c r="T168" i="8"/>
  <c r="R168" i="8"/>
  <c r="P168" i="8"/>
  <c r="BI167" i="8"/>
  <c r="BH167" i="8"/>
  <c r="BG167" i="8"/>
  <c r="BF167" i="8"/>
  <c r="T167" i="8"/>
  <c r="R167" i="8"/>
  <c r="P167" i="8"/>
  <c r="BI166" i="8"/>
  <c r="BH166" i="8"/>
  <c r="BG166" i="8"/>
  <c r="BF166" i="8"/>
  <c r="T166" i="8"/>
  <c r="R166" i="8"/>
  <c r="P166" i="8"/>
  <c r="BI165" i="8"/>
  <c r="BH165" i="8"/>
  <c r="BG165" i="8"/>
  <c r="BF165" i="8"/>
  <c r="T165" i="8"/>
  <c r="R165" i="8"/>
  <c r="P165" i="8"/>
  <c r="BI164" i="8"/>
  <c r="BH164" i="8"/>
  <c r="BG164" i="8"/>
  <c r="BF164" i="8"/>
  <c r="T164" i="8"/>
  <c r="R164" i="8"/>
  <c r="P164" i="8"/>
  <c r="BI163" i="8"/>
  <c r="BH163" i="8"/>
  <c r="BG163" i="8"/>
  <c r="BF163" i="8"/>
  <c r="T163" i="8"/>
  <c r="R163" i="8"/>
  <c r="P163" i="8"/>
  <c r="BI162" i="8"/>
  <c r="BH162" i="8"/>
  <c r="BG162" i="8"/>
  <c r="BF162" i="8"/>
  <c r="T162" i="8"/>
  <c r="R162" i="8"/>
  <c r="P162" i="8"/>
  <c r="BI161" i="8"/>
  <c r="BH161" i="8"/>
  <c r="BG161" i="8"/>
  <c r="BF161" i="8"/>
  <c r="T161" i="8"/>
  <c r="R161" i="8"/>
  <c r="P161" i="8"/>
  <c r="BI160" i="8"/>
  <c r="BH160" i="8"/>
  <c r="BG160" i="8"/>
  <c r="BF160" i="8"/>
  <c r="T160" i="8"/>
  <c r="R160" i="8"/>
  <c r="P160" i="8"/>
  <c r="BI159" i="8"/>
  <c r="BH159" i="8"/>
  <c r="BG159" i="8"/>
  <c r="BF159" i="8"/>
  <c r="T159" i="8"/>
  <c r="R159" i="8"/>
  <c r="P159" i="8"/>
  <c r="BI158" i="8"/>
  <c r="BH158" i="8"/>
  <c r="BG158" i="8"/>
  <c r="BF158" i="8"/>
  <c r="T158" i="8"/>
  <c r="R158" i="8"/>
  <c r="P158" i="8"/>
  <c r="BI157" i="8"/>
  <c r="BH157" i="8"/>
  <c r="BG157" i="8"/>
  <c r="BF157" i="8"/>
  <c r="T157" i="8"/>
  <c r="R157" i="8"/>
  <c r="P157" i="8"/>
  <c r="BI156" i="8"/>
  <c r="BH156" i="8"/>
  <c r="BG156" i="8"/>
  <c r="BF156" i="8"/>
  <c r="T156" i="8"/>
  <c r="R156" i="8"/>
  <c r="P156" i="8"/>
  <c r="BI155" i="8"/>
  <c r="BH155" i="8"/>
  <c r="BG155" i="8"/>
  <c r="BF155" i="8"/>
  <c r="T155" i="8"/>
  <c r="R155" i="8"/>
  <c r="P155" i="8"/>
  <c r="BI154" i="8"/>
  <c r="BH154" i="8"/>
  <c r="BG154" i="8"/>
  <c r="BF154" i="8"/>
  <c r="T154" i="8"/>
  <c r="R154" i="8"/>
  <c r="P154" i="8"/>
  <c r="BI152" i="8"/>
  <c r="BH152" i="8"/>
  <c r="BG152" i="8"/>
  <c r="BF152" i="8"/>
  <c r="T152" i="8"/>
  <c r="R152" i="8"/>
  <c r="P152" i="8"/>
  <c r="BI151" i="8"/>
  <c r="BH151" i="8"/>
  <c r="BG151" i="8"/>
  <c r="BF151" i="8"/>
  <c r="T151" i="8"/>
  <c r="R151" i="8"/>
  <c r="P151" i="8"/>
  <c r="BI150" i="8"/>
  <c r="BH150" i="8"/>
  <c r="BG150" i="8"/>
  <c r="BF150" i="8"/>
  <c r="T150" i="8"/>
  <c r="R150" i="8"/>
  <c r="P150" i="8"/>
  <c r="BI149" i="8"/>
  <c r="BH149" i="8"/>
  <c r="BG149" i="8"/>
  <c r="BF149" i="8"/>
  <c r="T149" i="8"/>
  <c r="R149" i="8"/>
  <c r="P149" i="8"/>
  <c r="BI148" i="8"/>
  <c r="BH148" i="8"/>
  <c r="BG148" i="8"/>
  <c r="BF148" i="8"/>
  <c r="T148" i="8"/>
  <c r="R148" i="8"/>
  <c r="P148" i="8"/>
  <c r="BI147" i="8"/>
  <c r="BH147" i="8"/>
  <c r="BG147" i="8"/>
  <c r="BF147" i="8"/>
  <c r="T147" i="8"/>
  <c r="R147" i="8"/>
  <c r="P147" i="8"/>
  <c r="BI146" i="8"/>
  <c r="BH146" i="8"/>
  <c r="BG146" i="8"/>
  <c r="BF146" i="8"/>
  <c r="T146" i="8"/>
  <c r="R146" i="8"/>
  <c r="P146" i="8"/>
  <c r="BI145" i="8"/>
  <c r="BH145" i="8"/>
  <c r="BG145" i="8"/>
  <c r="BF145" i="8"/>
  <c r="T145" i="8"/>
  <c r="R145" i="8"/>
  <c r="P145" i="8"/>
  <c r="BI142" i="8"/>
  <c r="BH142" i="8"/>
  <c r="BG142" i="8"/>
  <c r="BF142" i="8"/>
  <c r="T142" i="8"/>
  <c r="R142" i="8"/>
  <c r="P142" i="8"/>
  <c r="BI141" i="8"/>
  <c r="BH141" i="8"/>
  <c r="BG141" i="8"/>
  <c r="BF141" i="8"/>
  <c r="T141" i="8"/>
  <c r="R141" i="8"/>
  <c r="P141" i="8"/>
  <c r="BI140" i="8"/>
  <c r="BH140" i="8"/>
  <c r="BG140" i="8"/>
  <c r="BF140" i="8"/>
  <c r="T140" i="8"/>
  <c r="R140" i="8"/>
  <c r="P140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J120" i="8"/>
  <c r="F120" i="8"/>
  <c r="F118" i="8"/>
  <c r="E116" i="8"/>
  <c r="J91" i="8"/>
  <c r="F91" i="8"/>
  <c r="F89" i="8"/>
  <c r="E87" i="8"/>
  <c r="J24" i="8"/>
  <c r="E24" i="8"/>
  <c r="J92" i="8" s="1"/>
  <c r="J23" i="8"/>
  <c r="J18" i="8"/>
  <c r="E18" i="8"/>
  <c r="F92" i="8" s="1"/>
  <c r="J17" i="8"/>
  <c r="J12" i="8"/>
  <c r="J118" i="8"/>
  <c r="E7" i="8"/>
  <c r="E85" i="8" s="1"/>
  <c r="J37" i="7"/>
  <c r="J36" i="7"/>
  <c r="AY100" i="1" s="1"/>
  <c r="J35" i="7"/>
  <c r="AX100" i="1"/>
  <c r="BI216" i="7"/>
  <c r="BH216" i="7"/>
  <c r="BG216" i="7"/>
  <c r="BF216" i="7"/>
  <c r="T216" i="7"/>
  <c r="R216" i="7"/>
  <c r="P216" i="7"/>
  <c r="BI215" i="7"/>
  <c r="BH215" i="7"/>
  <c r="BG215" i="7"/>
  <c r="BF215" i="7"/>
  <c r="T215" i="7"/>
  <c r="R215" i="7"/>
  <c r="P215" i="7"/>
  <c r="BI214" i="7"/>
  <c r="BH214" i="7"/>
  <c r="BG214" i="7"/>
  <c r="BF214" i="7"/>
  <c r="T214" i="7"/>
  <c r="R214" i="7"/>
  <c r="P214" i="7"/>
  <c r="BI213" i="7"/>
  <c r="BH213" i="7"/>
  <c r="BG213" i="7"/>
  <c r="BF213" i="7"/>
  <c r="T213" i="7"/>
  <c r="R213" i="7"/>
  <c r="P213" i="7"/>
  <c r="BI211" i="7"/>
  <c r="BH211" i="7"/>
  <c r="BG211" i="7"/>
  <c r="BF211" i="7"/>
  <c r="T211" i="7"/>
  <c r="R211" i="7"/>
  <c r="P211" i="7"/>
  <c r="BI210" i="7"/>
  <c r="BH210" i="7"/>
  <c r="BG210" i="7"/>
  <c r="BF210" i="7"/>
  <c r="T210" i="7"/>
  <c r="R210" i="7"/>
  <c r="P210" i="7"/>
  <c r="BI208" i="7"/>
  <c r="BH208" i="7"/>
  <c r="BG208" i="7"/>
  <c r="BF208" i="7"/>
  <c r="T208" i="7"/>
  <c r="R208" i="7"/>
  <c r="P208" i="7"/>
  <c r="BI207" i="7"/>
  <c r="BH207" i="7"/>
  <c r="BG207" i="7"/>
  <c r="BF207" i="7"/>
  <c r="T207" i="7"/>
  <c r="R207" i="7"/>
  <c r="P207" i="7"/>
  <c r="BI206" i="7"/>
  <c r="BH206" i="7"/>
  <c r="BG206" i="7"/>
  <c r="BF206" i="7"/>
  <c r="T206" i="7"/>
  <c r="R206" i="7"/>
  <c r="P206" i="7"/>
  <c r="BI205" i="7"/>
  <c r="BH205" i="7"/>
  <c r="BG205" i="7"/>
  <c r="BF205" i="7"/>
  <c r="T205" i="7"/>
  <c r="R205" i="7"/>
  <c r="P205" i="7"/>
  <c r="BI204" i="7"/>
  <c r="BH204" i="7"/>
  <c r="BG204" i="7"/>
  <c r="BF204" i="7"/>
  <c r="T204" i="7"/>
  <c r="R204" i="7"/>
  <c r="P204" i="7"/>
  <c r="BI203" i="7"/>
  <c r="BH203" i="7"/>
  <c r="BG203" i="7"/>
  <c r="BF203" i="7"/>
  <c r="T203" i="7"/>
  <c r="R203" i="7"/>
  <c r="P203" i="7"/>
  <c r="BI202" i="7"/>
  <c r="BH202" i="7"/>
  <c r="BG202" i="7"/>
  <c r="BF202" i="7"/>
  <c r="T202" i="7"/>
  <c r="R202" i="7"/>
  <c r="P202" i="7"/>
  <c r="BI201" i="7"/>
  <c r="BH201" i="7"/>
  <c r="BG201" i="7"/>
  <c r="BF201" i="7"/>
  <c r="T201" i="7"/>
  <c r="R201" i="7"/>
  <c r="P201" i="7"/>
  <c r="BI200" i="7"/>
  <c r="BH200" i="7"/>
  <c r="BG200" i="7"/>
  <c r="BF200" i="7"/>
  <c r="T200" i="7"/>
  <c r="R200" i="7"/>
  <c r="P200" i="7"/>
  <c r="BI199" i="7"/>
  <c r="BH199" i="7"/>
  <c r="BG199" i="7"/>
  <c r="BF199" i="7"/>
  <c r="T199" i="7"/>
  <c r="R199" i="7"/>
  <c r="P199" i="7"/>
  <c r="BI198" i="7"/>
  <c r="BH198" i="7"/>
  <c r="BG198" i="7"/>
  <c r="BF198" i="7"/>
  <c r="T198" i="7"/>
  <c r="R198" i="7"/>
  <c r="P198" i="7"/>
  <c r="BI197" i="7"/>
  <c r="BH197" i="7"/>
  <c r="BG197" i="7"/>
  <c r="BF197" i="7"/>
  <c r="T197" i="7"/>
  <c r="R197" i="7"/>
  <c r="P197" i="7"/>
  <c r="BI196" i="7"/>
  <c r="BH196" i="7"/>
  <c r="BG196" i="7"/>
  <c r="BF196" i="7"/>
  <c r="T196" i="7"/>
  <c r="R196" i="7"/>
  <c r="P196" i="7"/>
  <c r="BI195" i="7"/>
  <c r="BH195" i="7"/>
  <c r="BG195" i="7"/>
  <c r="BF195" i="7"/>
  <c r="T195" i="7"/>
  <c r="R195" i="7"/>
  <c r="P195" i="7"/>
  <c r="BI193" i="7"/>
  <c r="BH193" i="7"/>
  <c r="BG193" i="7"/>
  <c r="BF193" i="7"/>
  <c r="T193" i="7"/>
  <c r="R193" i="7"/>
  <c r="P193" i="7"/>
  <c r="BI192" i="7"/>
  <c r="BH192" i="7"/>
  <c r="BG192" i="7"/>
  <c r="BF192" i="7"/>
  <c r="T192" i="7"/>
  <c r="R192" i="7"/>
  <c r="P192" i="7"/>
  <c r="BI191" i="7"/>
  <c r="BH191" i="7"/>
  <c r="BG191" i="7"/>
  <c r="BF191" i="7"/>
  <c r="T191" i="7"/>
  <c r="R191" i="7"/>
  <c r="P191" i="7"/>
  <c r="BI190" i="7"/>
  <c r="BH190" i="7"/>
  <c r="BG190" i="7"/>
  <c r="BF190" i="7"/>
  <c r="T190" i="7"/>
  <c r="R190" i="7"/>
  <c r="P190" i="7"/>
  <c r="BI189" i="7"/>
  <c r="BH189" i="7"/>
  <c r="BG189" i="7"/>
  <c r="BF189" i="7"/>
  <c r="T189" i="7"/>
  <c r="R189" i="7"/>
  <c r="P189" i="7"/>
  <c r="BI188" i="7"/>
  <c r="BH188" i="7"/>
  <c r="BG188" i="7"/>
  <c r="BF188" i="7"/>
  <c r="T188" i="7"/>
  <c r="R188" i="7"/>
  <c r="P188" i="7"/>
  <c r="BI186" i="7"/>
  <c r="BH186" i="7"/>
  <c r="BG186" i="7"/>
  <c r="BF186" i="7"/>
  <c r="T186" i="7"/>
  <c r="R186" i="7"/>
  <c r="P186" i="7"/>
  <c r="BI185" i="7"/>
  <c r="BH185" i="7"/>
  <c r="BG185" i="7"/>
  <c r="BF185" i="7"/>
  <c r="T185" i="7"/>
  <c r="R185" i="7"/>
  <c r="P185" i="7"/>
  <c r="BI184" i="7"/>
  <c r="BH184" i="7"/>
  <c r="BG184" i="7"/>
  <c r="BF184" i="7"/>
  <c r="T184" i="7"/>
  <c r="R184" i="7"/>
  <c r="P184" i="7"/>
  <c r="BI183" i="7"/>
  <c r="BH183" i="7"/>
  <c r="BG183" i="7"/>
  <c r="BF183" i="7"/>
  <c r="T183" i="7"/>
  <c r="R183" i="7"/>
  <c r="P183" i="7"/>
  <c r="BI182" i="7"/>
  <c r="BH182" i="7"/>
  <c r="BG182" i="7"/>
  <c r="BF182" i="7"/>
  <c r="T182" i="7"/>
  <c r="R182" i="7"/>
  <c r="P182" i="7"/>
  <c r="BI181" i="7"/>
  <c r="BH181" i="7"/>
  <c r="BG181" i="7"/>
  <c r="BF181" i="7"/>
  <c r="T181" i="7"/>
  <c r="R181" i="7"/>
  <c r="P181" i="7"/>
  <c r="BI180" i="7"/>
  <c r="BH180" i="7"/>
  <c r="BG180" i="7"/>
  <c r="BF180" i="7"/>
  <c r="T180" i="7"/>
  <c r="R180" i="7"/>
  <c r="P180" i="7"/>
  <c r="BI179" i="7"/>
  <c r="BH179" i="7"/>
  <c r="BG179" i="7"/>
  <c r="BF179" i="7"/>
  <c r="T179" i="7"/>
  <c r="R179" i="7"/>
  <c r="P179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6" i="7"/>
  <c r="BH176" i="7"/>
  <c r="BG176" i="7"/>
  <c r="BF176" i="7"/>
  <c r="T176" i="7"/>
  <c r="R176" i="7"/>
  <c r="P176" i="7"/>
  <c r="BI175" i="7"/>
  <c r="BH175" i="7"/>
  <c r="BG175" i="7"/>
  <c r="BF175" i="7"/>
  <c r="T175" i="7"/>
  <c r="R175" i="7"/>
  <c r="P175" i="7"/>
  <c r="BI173" i="7"/>
  <c r="BH173" i="7"/>
  <c r="BG173" i="7"/>
  <c r="BF173" i="7"/>
  <c r="T173" i="7"/>
  <c r="R173" i="7"/>
  <c r="P173" i="7"/>
  <c r="BI172" i="7"/>
  <c r="BH172" i="7"/>
  <c r="BG172" i="7"/>
  <c r="BF172" i="7"/>
  <c r="T172" i="7"/>
  <c r="R172" i="7"/>
  <c r="P172" i="7"/>
  <c r="BI171" i="7"/>
  <c r="BH171" i="7"/>
  <c r="BG171" i="7"/>
  <c r="BF171" i="7"/>
  <c r="T171" i="7"/>
  <c r="R171" i="7"/>
  <c r="P171" i="7"/>
  <c r="BI170" i="7"/>
  <c r="BH170" i="7"/>
  <c r="BG170" i="7"/>
  <c r="BF170" i="7"/>
  <c r="T170" i="7"/>
  <c r="R170" i="7"/>
  <c r="P170" i="7"/>
  <c r="BI169" i="7"/>
  <c r="BH169" i="7"/>
  <c r="BG169" i="7"/>
  <c r="BF169" i="7"/>
  <c r="T169" i="7"/>
  <c r="R169" i="7"/>
  <c r="P169" i="7"/>
  <c r="BI168" i="7"/>
  <c r="BH168" i="7"/>
  <c r="BG168" i="7"/>
  <c r="BF168" i="7"/>
  <c r="T168" i="7"/>
  <c r="R168" i="7"/>
  <c r="P168" i="7"/>
  <c r="BI167" i="7"/>
  <c r="BH167" i="7"/>
  <c r="BG167" i="7"/>
  <c r="BF167" i="7"/>
  <c r="T167" i="7"/>
  <c r="R167" i="7"/>
  <c r="P167" i="7"/>
  <c r="BI166" i="7"/>
  <c r="BH166" i="7"/>
  <c r="BG166" i="7"/>
  <c r="BF166" i="7"/>
  <c r="T166" i="7"/>
  <c r="R166" i="7"/>
  <c r="P166" i="7"/>
  <c r="BI164" i="7"/>
  <c r="BH164" i="7"/>
  <c r="BG164" i="7"/>
  <c r="BF164" i="7"/>
  <c r="T164" i="7"/>
  <c r="R164" i="7"/>
  <c r="P164" i="7"/>
  <c r="BI163" i="7"/>
  <c r="BH163" i="7"/>
  <c r="BG163" i="7"/>
  <c r="BF163" i="7"/>
  <c r="T163" i="7"/>
  <c r="R163" i="7"/>
  <c r="P163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5" i="7"/>
  <c r="BH155" i="7"/>
  <c r="BG155" i="7"/>
  <c r="BF155" i="7"/>
  <c r="T155" i="7"/>
  <c r="R155" i="7"/>
  <c r="P155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7" i="7"/>
  <c r="BH137" i="7"/>
  <c r="BG137" i="7"/>
  <c r="BF137" i="7"/>
  <c r="T137" i="7"/>
  <c r="R137" i="7"/>
  <c r="P137" i="7"/>
  <c r="BI134" i="7"/>
  <c r="BH134" i="7"/>
  <c r="BG134" i="7"/>
  <c r="BF134" i="7"/>
  <c r="T134" i="7"/>
  <c r="R134" i="7"/>
  <c r="P134" i="7"/>
  <c r="BI131" i="7"/>
  <c r="BH131" i="7"/>
  <c r="BG131" i="7"/>
  <c r="BF131" i="7"/>
  <c r="T131" i="7"/>
  <c r="R131" i="7"/>
  <c r="P131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J122" i="7"/>
  <c r="F122" i="7"/>
  <c r="F120" i="7"/>
  <c r="E118" i="7"/>
  <c r="J91" i="7"/>
  <c r="F91" i="7"/>
  <c r="F89" i="7"/>
  <c r="E87" i="7"/>
  <c r="J24" i="7"/>
  <c r="E24" i="7"/>
  <c r="J123" i="7" s="1"/>
  <c r="J23" i="7"/>
  <c r="J18" i="7"/>
  <c r="E18" i="7"/>
  <c r="F92" i="7" s="1"/>
  <c r="J17" i="7"/>
  <c r="J12" i="7"/>
  <c r="J89" i="7" s="1"/>
  <c r="E7" i="7"/>
  <c r="E116" i="7"/>
  <c r="J37" i="6"/>
  <c r="J36" i="6"/>
  <c r="AY99" i="1" s="1"/>
  <c r="J35" i="6"/>
  <c r="AX99" i="1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1" i="6"/>
  <c r="BH121" i="6"/>
  <c r="BG121" i="6"/>
  <c r="BF121" i="6"/>
  <c r="T121" i="6"/>
  <c r="R121" i="6"/>
  <c r="P121" i="6"/>
  <c r="BI120" i="6"/>
  <c r="BH120" i="6"/>
  <c r="BG120" i="6"/>
  <c r="BF120" i="6"/>
  <c r="T120" i="6"/>
  <c r="R120" i="6"/>
  <c r="P120" i="6"/>
  <c r="BI119" i="6"/>
  <c r="BH119" i="6"/>
  <c r="BG119" i="6"/>
  <c r="BF119" i="6"/>
  <c r="T119" i="6"/>
  <c r="R119" i="6"/>
  <c r="P119" i="6"/>
  <c r="J113" i="6"/>
  <c r="F113" i="6"/>
  <c r="F111" i="6"/>
  <c r="E109" i="6"/>
  <c r="J91" i="6"/>
  <c r="F91" i="6"/>
  <c r="F89" i="6"/>
  <c r="E87" i="6"/>
  <c r="J24" i="6"/>
  <c r="E24" i="6"/>
  <c r="J114" i="6"/>
  <c r="J23" i="6"/>
  <c r="J18" i="6"/>
  <c r="E18" i="6"/>
  <c r="F114" i="6"/>
  <c r="J17" i="6"/>
  <c r="J12" i="6"/>
  <c r="J111" i="6"/>
  <c r="E7" i="6"/>
  <c r="E107" i="6" s="1"/>
  <c r="J37" i="5"/>
  <c r="J36" i="5"/>
  <c r="AY98" i="1"/>
  <c r="J35" i="5"/>
  <c r="AX98" i="1" s="1"/>
  <c r="BI158" i="5"/>
  <c r="BH158" i="5"/>
  <c r="BG158" i="5"/>
  <c r="BF158" i="5"/>
  <c r="T158" i="5"/>
  <c r="T157" i="5"/>
  <c r="R158" i="5"/>
  <c r="R157" i="5" s="1"/>
  <c r="P158" i="5"/>
  <c r="P157" i="5"/>
  <c r="BI154" i="5"/>
  <c r="BH154" i="5"/>
  <c r="BG154" i="5"/>
  <c r="BF154" i="5"/>
  <c r="T154" i="5"/>
  <c r="R154" i="5"/>
  <c r="P154" i="5"/>
  <c r="BI151" i="5"/>
  <c r="BH151" i="5"/>
  <c r="BG151" i="5"/>
  <c r="BF151" i="5"/>
  <c r="T151" i="5"/>
  <c r="R151" i="5"/>
  <c r="P151" i="5"/>
  <c r="BI148" i="5"/>
  <c r="BH148" i="5"/>
  <c r="BG148" i="5"/>
  <c r="BF148" i="5"/>
  <c r="T148" i="5"/>
  <c r="R148" i="5"/>
  <c r="P148" i="5"/>
  <c r="BI145" i="5"/>
  <c r="BH145" i="5"/>
  <c r="BG145" i="5"/>
  <c r="BF145" i="5"/>
  <c r="T145" i="5"/>
  <c r="R145" i="5"/>
  <c r="P145" i="5"/>
  <c r="BI142" i="5"/>
  <c r="BH142" i="5"/>
  <c r="BG142" i="5"/>
  <c r="BF142" i="5"/>
  <c r="T142" i="5"/>
  <c r="R142" i="5"/>
  <c r="P142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4" i="5"/>
  <c r="BH134" i="5"/>
  <c r="BG134" i="5"/>
  <c r="BF134" i="5"/>
  <c r="T134" i="5"/>
  <c r="T133" i="5"/>
  <c r="R134" i="5"/>
  <c r="R133" i="5" s="1"/>
  <c r="P134" i="5"/>
  <c r="P133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5" i="5"/>
  <c r="BH125" i="5"/>
  <c r="BG125" i="5"/>
  <c r="BF125" i="5"/>
  <c r="T125" i="5"/>
  <c r="R125" i="5"/>
  <c r="P125" i="5"/>
  <c r="BI122" i="5"/>
  <c r="BH122" i="5"/>
  <c r="BG122" i="5"/>
  <c r="BF122" i="5"/>
  <c r="T122" i="5"/>
  <c r="R122" i="5"/>
  <c r="P122" i="5"/>
  <c r="J116" i="5"/>
  <c r="F116" i="5"/>
  <c r="F114" i="5"/>
  <c r="E112" i="5"/>
  <c r="J91" i="5"/>
  <c r="F91" i="5"/>
  <c r="F89" i="5"/>
  <c r="E87" i="5"/>
  <c r="J24" i="5"/>
  <c r="E24" i="5"/>
  <c r="J117" i="5" s="1"/>
  <c r="J23" i="5"/>
  <c r="J18" i="5"/>
  <c r="E18" i="5"/>
  <c r="F92" i="5" s="1"/>
  <c r="J17" i="5"/>
  <c r="J12" i="5"/>
  <c r="J114" i="5" s="1"/>
  <c r="E7" i="5"/>
  <c r="E110" i="5"/>
  <c r="J37" i="4"/>
  <c r="J36" i="4"/>
  <c r="AY97" i="1" s="1"/>
  <c r="J35" i="4"/>
  <c r="AX97" i="1"/>
  <c r="BI170" i="4"/>
  <c r="BH170" i="4"/>
  <c r="BG170" i="4"/>
  <c r="BF170" i="4"/>
  <c r="T170" i="4"/>
  <c r="T169" i="4" s="1"/>
  <c r="R170" i="4"/>
  <c r="R169" i="4"/>
  <c r="P170" i="4"/>
  <c r="P169" i="4" s="1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T153" i="4"/>
  <c r="R154" i="4"/>
  <c r="R153" i="4" s="1"/>
  <c r="P154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J119" i="4"/>
  <c r="F119" i="4"/>
  <c r="F117" i="4"/>
  <c r="E115" i="4"/>
  <c r="J91" i="4"/>
  <c r="F91" i="4"/>
  <c r="F89" i="4"/>
  <c r="E87" i="4"/>
  <c r="J24" i="4"/>
  <c r="E24" i="4"/>
  <c r="J120" i="4" s="1"/>
  <c r="J23" i="4"/>
  <c r="J18" i="4"/>
  <c r="E18" i="4"/>
  <c r="F120" i="4" s="1"/>
  <c r="J17" i="4"/>
  <c r="J12" i="4"/>
  <c r="J117" i="4"/>
  <c r="E7" i="4"/>
  <c r="E113" i="4" s="1"/>
  <c r="J37" i="3"/>
  <c r="J36" i="3"/>
  <c r="AY96" i="1" s="1"/>
  <c r="J35" i="3"/>
  <c r="AX96" i="1"/>
  <c r="BI213" i="3"/>
  <c r="BH213" i="3"/>
  <c r="BG213" i="3"/>
  <c r="BF213" i="3"/>
  <c r="T213" i="3"/>
  <c r="T212" i="3" s="1"/>
  <c r="R213" i="3"/>
  <c r="R212" i="3"/>
  <c r="P213" i="3"/>
  <c r="P212" i="3" s="1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89" i="3"/>
  <c r="BH189" i="3"/>
  <c r="BG189" i="3"/>
  <c r="BF189" i="3"/>
  <c r="T189" i="3"/>
  <c r="R189" i="3"/>
  <c r="P189" i="3"/>
  <c r="BI186" i="3"/>
  <c r="BH186" i="3"/>
  <c r="BG186" i="3"/>
  <c r="BF186" i="3"/>
  <c r="T186" i="3"/>
  <c r="R186" i="3"/>
  <c r="P186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4" i="3"/>
  <c r="BH174" i="3"/>
  <c r="BG174" i="3"/>
  <c r="BF174" i="3"/>
  <c r="T174" i="3"/>
  <c r="R174" i="3"/>
  <c r="P174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1" i="3"/>
  <c r="BH151" i="3"/>
  <c r="BG151" i="3"/>
  <c r="BF151" i="3"/>
  <c r="T151" i="3"/>
  <c r="R151" i="3"/>
  <c r="P151" i="3"/>
  <c r="BI147" i="3"/>
  <c r="BH147" i="3"/>
  <c r="BG147" i="3"/>
  <c r="BF147" i="3"/>
  <c r="T147" i="3"/>
  <c r="R147" i="3"/>
  <c r="P147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28" i="3"/>
  <c r="BH128" i="3"/>
  <c r="BG128" i="3"/>
  <c r="BF128" i="3"/>
  <c r="T128" i="3"/>
  <c r="R128" i="3"/>
  <c r="P128" i="3"/>
  <c r="BI122" i="3"/>
  <c r="BH122" i="3"/>
  <c r="BG122" i="3"/>
  <c r="BF122" i="3"/>
  <c r="T122" i="3"/>
  <c r="R122" i="3"/>
  <c r="P122" i="3"/>
  <c r="J116" i="3"/>
  <c r="F116" i="3"/>
  <c r="F114" i="3"/>
  <c r="E112" i="3"/>
  <c r="J91" i="3"/>
  <c r="F91" i="3"/>
  <c r="F89" i="3"/>
  <c r="E87" i="3"/>
  <c r="J24" i="3"/>
  <c r="E24" i="3"/>
  <c r="J92" i="3"/>
  <c r="J23" i="3"/>
  <c r="J18" i="3"/>
  <c r="E18" i="3"/>
  <c r="F117" i="3"/>
  <c r="J17" i="3"/>
  <c r="J12" i="3"/>
  <c r="J89" i="3"/>
  <c r="E7" i="3"/>
  <c r="E110" i="3" s="1"/>
  <c r="J37" i="2"/>
  <c r="J36" i="2"/>
  <c r="AY95" i="1"/>
  <c r="J35" i="2"/>
  <c r="AX95" i="1" s="1"/>
  <c r="BI685" i="2"/>
  <c r="BH685" i="2"/>
  <c r="BG685" i="2"/>
  <c r="BF685" i="2"/>
  <c r="T685" i="2"/>
  <c r="R685" i="2"/>
  <c r="P685" i="2"/>
  <c r="BI684" i="2"/>
  <c r="BH684" i="2"/>
  <c r="BG684" i="2"/>
  <c r="BF684" i="2"/>
  <c r="T684" i="2"/>
  <c r="R684" i="2"/>
  <c r="P684" i="2"/>
  <c r="BI683" i="2"/>
  <c r="BH683" i="2"/>
  <c r="BG683" i="2"/>
  <c r="BF683" i="2"/>
  <c r="T683" i="2"/>
  <c r="R683" i="2"/>
  <c r="P683" i="2"/>
  <c r="BI682" i="2"/>
  <c r="BH682" i="2"/>
  <c r="BG682" i="2"/>
  <c r="BF682" i="2"/>
  <c r="T682" i="2"/>
  <c r="R682" i="2"/>
  <c r="P682" i="2"/>
  <c r="BI681" i="2"/>
  <c r="BH681" i="2"/>
  <c r="BG681" i="2"/>
  <c r="BF681" i="2"/>
  <c r="T681" i="2"/>
  <c r="R681" i="2"/>
  <c r="P681" i="2"/>
  <c r="BI680" i="2"/>
  <c r="BH680" i="2"/>
  <c r="BG680" i="2"/>
  <c r="BF680" i="2"/>
  <c r="T680" i="2"/>
  <c r="R680" i="2"/>
  <c r="P680" i="2"/>
  <c r="BI679" i="2"/>
  <c r="BH679" i="2"/>
  <c r="BG679" i="2"/>
  <c r="BF679" i="2"/>
  <c r="T679" i="2"/>
  <c r="R679" i="2"/>
  <c r="P679" i="2"/>
  <c r="BI678" i="2"/>
  <c r="BH678" i="2"/>
  <c r="BG678" i="2"/>
  <c r="BF678" i="2"/>
  <c r="T678" i="2"/>
  <c r="R678" i="2"/>
  <c r="P678" i="2"/>
  <c r="BI672" i="2"/>
  <c r="BH672" i="2"/>
  <c r="BG672" i="2"/>
  <c r="BF672" i="2"/>
  <c r="T672" i="2"/>
  <c r="R672" i="2"/>
  <c r="P672" i="2"/>
  <c r="BI671" i="2"/>
  <c r="BH671" i="2"/>
  <c r="BG671" i="2"/>
  <c r="BF671" i="2"/>
  <c r="T671" i="2"/>
  <c r="R671" i="2"/>
  <c r="P671" i="2"/>
  <c r="BI670" i="2"/>
  <c r="BH670" i="2"/>
  <c r="BG670" i="2"/>
  <c r="BF670" i="2"/>
  <c r="T670" i="2"/>
  <c r="R670" i="2"/>
  <c r="P670" i="2"/>
  <c r="BI669" i="2"/>
  <c r="BH669" i="2"/>
  <c r="BG669" i="2"/>
  <c r="BF669" i="2"/>
  <c r="T669" i="2"/>
  <c r="R669" i="2"/>
  <c r="P669" i="2"/>
  <c r="BI668" i="2"/>
  <c r="BH668" i="2"/>
  <c r="BG668" i="2"/>
  <c r="BF668" i="2"/>
  <c r="T668" i="2"/>
  <c r="R668" i="2"/>
  <c r="P668" i="2"/>
  <c r="BI663" i="2"/>
  <c r="BH663" i="2"/>
  <c r="BG663" i="2"/>
  <c r="BF663" i="2"/>
  <c r="T663" i="2"/>
  <c r="T662" i="2"/>
  <c r="R663" i="2"/>
  <c r="R662" i="2" s="1"/>
  <c r="P663" i="2"/>
  <c r="P662" i="2"/>
  <c r="BI659" i="2"/>
  <c r="BH659" i="2"/>
  <c r="BG659" i="2"/>
  <c r="BF659" i="2"/>
  <c r="T659" i="2"/>
  <c r="T658" i="2" s="1"/>
  <c r="R659" i="2"/>
  <c r="R658" i="2"/>
  <c r="P659" i="2"/>
  <c r="P658" i="2" s="1"/>
  <c r="BI654" i="2"/>
  <c r="BH654" i="2"/>
  <c r="BG654" i="2"/>
  <c r="BF654" i="2"/>
  <c r="T654" i="2"/>
  <c r="R654" i="2"/>
  <c r="P654" i="2"/>
  <c r="BI650" i="2"/>
  <c r="BH650" i="2"/>
  <c r="BG650" i="2"/>
  <c r="BF650" i="2"/>
  <c r="T650" i="2"/>
  <c r="R650" i="2"/>
  <c r="P650" i="2"/>
  <c r="BI649" i="2"/>
  <c r="BH649" i="2"/>
  <c r="BG649" i="2"/>
  <c r="BF649" i="2"/>
  <c r="T649" i="2"/>
  <c r="R649" i="2"/>
  <c r="P649" i="2"/>
  <c r="BI645" i="2"/>
  <c r="BH645" i="2"/>
  <c r="BG645" i="2"/>
  <c r="BF645" i="2"/>
  <c r="T645" i="2"/>
  <c r="R645" i="2"/>
  <c r="P645" i="2"/>
  <c r="BI643" i="2"/>
  <c r="BH643" i="2"/>
  <c r="BG643" i="2"/>
  <c r="BF643" i="2"/>
  <c r="T643" i="2"/>
  <c r="R643" i="2"/>
  <c r="P643" i="2"/>
  <c r="BI640" i="2"/>
  <c r="BH640" i="2"/>
  <c r="BG640" i="2"/>
  <c r="BF640" i="2"/>
  <c r="T640" i="2"/>
  <c r="R640" i="2"/>
  <c r="P640" i="2"/>
  <c r="BI630" i="2"/>
  <c r="BH630" i="2"/>
  <c r="BG630" i="2"/>
  <c r="BF630" i="2"/>
  <c r="T630" i="2"/>
  <c r="R630" i="2"/>
  <c r="P630" i="2"/>
  <c r="BI597" i="2"/>
  <c r="BH597" i="2"/>
  <c r="BG597" i="2"/>
  <c r="BF597" i="2"/>
  <c r="T597" i="2"/>
  <c r="R597" i="2"/>
  <c r="P597" i="2"/>
  <c r="BI575" i="2"/>
  <c r="BH575" i="2"/>
  <c r="BG575" i="2"/>
  <c r="BF575" i="2"/>
  <c r="T575" i="2"/>
  <c r="R575" i="2"/>
  <c r="P575" i="2"/>
  <c r="BI520" i="2"/>
  <c r="BH520" i="2"/>
  <c r="BG520" i="2"/>
  <c r="BF520" i="2"/>
  <c r="T520" i="2"/>
  <c r="R520" i="2"/>
  <c r="P520" i="2"/>
  <c r="BI477" i="2"/>
  <c r="BH477" i="2"/>
  <c r="BG477" i="2"/>
  <c r="BF477" i="2"/>
  <c r="T477" i="2"/>
  <c r="R477" i="2"/>
  <c r="P477" i="2"/>
  <c r="BI473" i="2"/>
  <c r="BH473" i="2"/>
  <c r="BG473" i="2"/>
  <c r="BF473" i="2"/>
  <c r="T473" i="2"/>
  <c r="R473" i="2"/>
  <c r="P473" i="2"/>
  <c r="BI468" i="2"/>
  <c r="BH468" i="2"/>
  <c r="BG468" i="2"/>
  <c r="BF468" i="2"/>
  <c r="T468" i="2"/>
  <c r="R468" i="2"/>
  <c r="P468" i="2"/>
  <c r="BI463" i="2"/>
  <c r="BH463" i="2"/>
  <c r="BG463" i="2"/>
  <c r="BF463" i="2"/>
  <c r="T463" i="2"/>
  <c r="R463" i="2"/>
  <c r="P463" i="2"/>
  <c r="BI459" i="2"/>
  <c r="BH459" i="2"/>
  <c r="BG459" i="2"/>
  <c r="BF459" i="2"/>
  <c r="T459" i="2"/>
  <c r="R459" i="2"/>
  <c r="P459" i="2"/>
  <c r="BI455" i="2"/>
  <c r="BH455" i="2"/>
  <c r="BG455" i="2"/>
  <c r="BF455" i="2"/>
  <c r="T455" i="2"/>
  <c r="R455" i="2"/>
  <c r="P455" i="2"/>
  <c r="BI451" i="2"/>
  <c r="BH451" i="2"/>
  <c r="BG451" i="2"/>
  <c r="BF451" i="2"/>
  <c r="T451" i="2"/>
  <c r="R451" i="2"/>
  <c r="P451" i="2"/>
  <c r="BI447" i="2"/>
  <c r="BH447" i="2"/>
  <c r="BG447" i="2"/>
  <c r="BF447" i="2"/>
  <c r="T447" i="2"/>
  <c r="R447" i="2"/>
  <c r="P447" i="2"/>
  <c r="BI445" i="2"/>
  <c r="BH445" i="2"/>
  <c r="BG445" i="2"/>
  <c r="BF445" i="2"/>
  <c r="T445" i="2"/>
  <c r="T444" i="2" s="1"/>
  <c r="R445" i="2"/>
  <c r="R444" i="2"/>
  <c r="P445" i="2"/>
  <c r="P444" i="2" s="1"/>
  <c r="BI443" i="2"/>
  <c r="BH443" i="2"/>
  <c r="BG443" i="2"/>
  <c r="BF443" i="2"/>
  <c r="T443" i="2"/>
  <c r="R443" i="2"/>
  <c r="P443" i="2"/>
  <c r="BI442" i="2"/>
  <c r="BH442" i="2"/>
  <c r="BG442" i="2"/>
  <c r="BF442" i="2"/>
  <c r="T442" i="2"/>
  <c r="R442" i="2"/>
  <c r="P442" i="2"/>
  <c r="BI438" i="2"/>
  <c r="BH438" i="2"/>
  <c r="BG438" i="2"/>
  <c r="BF438" i="2"/>
  <c r="T438" i="2"/>
  <c r="R438" i="2"/>
  <c r="P438" i="2"/>
  <c r="BI435" i="2"/>
  <c r="BH435" i="2"/>
  <c r="BG435" i="2"/>
  <c r="BF435" i="2"/>
  <c r="T435" i="2"/>
  <c r="R435" i="2"/>
  <c r="P435" i="2"/>
  <c r="BI433" i="2"/>
  <c r="BH433" i="2"/>
  <c r="BG433" i="2"/>
  <c r="BF433" i="2"/>
  <c r="T433" i="2"/>
  <c r="T432" i="2"/>
  <c r="R433" i="2"/>
  <c r="R432" i="2" s="1"/>
  <c r="P433" i="2"/>
  <c r="P432" i="2"/>
  <c r="BI431" i="2"/>
  <c r="BH431" i="2"/>
  <c r="BG431" i="2"/>
  <c r="BF431" i="2"/>
  <c r="T431" i="2"/>
  <c r="R431" i="2"/>
  <c r="P431" i="2"/>
  <c r="BI430" i="2"/>
  <c r="BH430" i="2"/>
  <c r="BG430" i="2"/>
  <c r="BF430" i="2"/>
  <c r="T430" i="2"/>
  <c r="R430" i="2"/>
  <c r="P430" i="2"/>
  <c r="BI429" i="2"/>
  <c r="BH429" i="2"/>
  <c r="BG429" i="2"/>
  <c r="BF429" i="2"/>
  <c r="T429" i="2"/>
  <c r="R429" i="2"/>
  <c r="P429" i="2"/>
  <c r="BI427" i="2"/>
  <c r="BH427" i="2"/>
  <c r="BG427" i="2"/>
  <c r="BF427" i="2"/>
  <c r="T427" i="2"/>
  <c r="T426" i="2" s="1"/>
  <c r="R427" i="2"/>
  <c r="R426" i="2"/>
  <c r="P427" i="2"/>
  <c r="P426" i="2" s="1"/>
  <c r="BI425" i="2"/>
  <c r="BH425" i="2"/>
  <c r="BG425" i="2"/>
  <c r="BF425" i="2"/>
  <c r="T425" i="2"/>
  <c r="R425" i="2"/>
  <c r="P425" i="2"/>
  <c r="BI424" i="2"/>
  <c r="BH424" i="2"/>
  <c r="BG424" i="2"/>
  <c r="BF424" i="2"/>
  <c r="T424" i="2"/>
  <c r="R424" i="2"/>
  <c r="P424" i="2"/>
  <c r="BI423" i="2"/>
  <c r="BH423" i="2"/>
  <c r="BG423" i="2"/>
  <c r="BF423" i="2"/>
  <c r="T423" i="2"/>
  <c r="R423" i="2"/>
  <c r="P423" i="2"/>
  <c r="BI422" i="2"/>
  <c r="BH422" i="2"/>
  <c r="BG422" i="2"/>
  <c r="BF422" i="2"/>
  <c r="T422" i="2"/>
  <c r="R422" i="2"/>
  <c r="P422" i="2"/>
  <c r="BI421" i="2"/>
  <c r="BH421" i="2"/>
  <c r="BG421" i="2"/>
  <c r="BF421" i="2"/>
  <c r="T421" i="2"/>
  <c r="R421" i="2"/>
  <c r="P421" i="2"/>
  <c r="BI420" i="2"/>
  <c r="BH420" i="2"/>
  <c r="BG420" i="2"/>
  <c r="BF420" i="2"/>
  <c r="T420" i="2"/>
  <c r="R420" i="2"/>
  <c r="P420" i="2"/>
  <c r="BI419" i="2"/>
  <c r="BH419" i="2"/>
  <c r="BG419" i="2"/>
  <c r="BF419" i="2"/>
  <c r="T419" i="2"/>
  <c r="R419" i="2"/>
  <c r="P419" i="2"/>
  <c r="BI418" i="2"/>
  <c r="BH418" i="2"/>
  <c r="BG418" i="2"/>
  <c r="BF418" i="2"/>
  <c r="T418" i="2"/>
  <c r="R418" i="2"/>
  <c r="P418" i="2"/>
  <c r="BI417" i="2"/>
  <c r="BH417" i="2"/>
  <c r="BG417" i="2"/>
  <c r="BF417" i="2"/>
  <c r="T417" i="2"/>
  <c r="R417" i="2"/>
  <c r="P417" i="2"/>
  <c r="BI416" i="2"/>
  <c r="BH416" i="2"/>
  <c r="BG416" i="2"/>
  <c r="BF416" i="2"/>
  <c r="T416" i="2"/>
  <c r="R416" i="2"/>
  <c r="P416" i="2"/>
  <c r="BI415" i="2"/>
  <c r="BH415" i="2"/>
  <c r="BG415" i="2"/>
  <c r="BF415" i="2"/>
  <c r="T415" i="2"/>
  <c r="R415" i="2"/>
  <c r="P415" i="2"/>
  <c r="BI414" i="2"/>
  <c r="BH414" i="2"/>
  <c r="BG414" i="2"/>
  <c r="BF414" i="2"/>
  <c r="T414" i="2"/>
  <c r="R414" i="2"/>
  <c r="P414" i="2"/>
  <c r="BI413" i="2"/>
  <c r="BH413" i="2"/>
  <c r="BG413" i="2"/>
  <c r="BF413" i="2"/>
  <c r="T413" i="2"/>
  <c r="R413" i="2"/>
  <c r="P413" i="2"/>
  <c r="BI412" i="2"/>
  <c r="BH412" i="2"/>
  <c r="BG412" i="2"/>
  <c r="BF412" i="2"/>
  <c r="T412" i="2"/>
  <c r="R412" i="2"/>
  <c r="P412" i="2"/>
  <c r="BI411" i="2"/>
  <c r="BH411" i="2"/>
  <c r="BG411" i="2"/>
  <c r="BF411" i="2"/>
  <c r="T411" i="2"/>
  <c r="R411" i="2"/>
  <c r="P411" i="2"/>
  <c r="BI410" i="2"/>
  <c r="BH410" i="2"/>
  <c r="BG410" i="2"/>
  <c r="BF410" i="2"/>
  <c r="T410" i="2"/>
  <c r="R410" i="2"/>
  <c r="P410" i="2"/>
  <c r="BI409" i="2"/>
  <c r="BH409" i="2"/>
  <c r="BG409" i="2"/>
  <c r="BF409" i="2"/>
  <c r="T409" i="2"/>
  <c r="R409" i="2"/>
  <c r="P409" i="2"/>
  <c r="BI408" i="2"/>
  <c r="BH408" i="2"/>
  <c r="BG408" i="2"/>
  <c r="BF408" i="2"/>
  <c r="T408" i="2"/>
  <c r="R408" i="2"/>
  <c r="P408" i="2"/>
  <c r="BI407" i="2"/>
  <c r="BH407" i="2"/>
  <c r="BG407" i="2"/>
  <c r="BF407" i="2"/>
  <c r="T407" i="2"/>
  <c r="R407" i="2"/>
  <c r="P407" i="2"/>
  <c r="BI406" i="2"/>
  <c r="BH406" i="2"/>
  <c r="BG406" i="2"/>
  <c r="BF406" i="2"/>
  <c r="T406" i="2"/>
  <c r="R406" i="2"/>
  <c r="P406" i="2"/>
  <c r="BI405" i="2"/>
  <c r="BH405" i="2"/>
  <c r="BG405" i="2"/>
  <c r="BF405" i="2"/>
  <c r="T405" i="2"/>
  <c r="R405" i="2"/>
  <c r="P405" i="2"/>
  <c r="BI404" i="2"/>
  <c r="BH404" i="2"/>
  <c r="BG404" i="2"/>
  <c r="BF404" i="2"/>
  <c r="T404" i="2"/>
  <c r="R404" i="2"/>
  <c r="P404" i="2"/>
  <c r="BI402" i="2"/>
  <c r="BH402" i="2"/>
  <c r="BG402" i="2"/>
  <c r="BF402" i="2"/>
  <c r="T402" i="2"/>
  <c r="R402" i="2"/>
  <c r="P402" i="2"/>
  <c r="BI401" i="2"/>
  <c r="BH401" i="2"/>
  <c r="BG401" i="2"/>
  <c r="BF401" i="2"/>
  <c r="T401" i="2"/>
  <c r="R401" i="2"/>
  <c r="P401" i="2"/>
  <c r="BI400" i="2"/>
  <c r="BH400" i="2"/>
  <c r="BG400" i="2"/>
  <c r="BF400" i="2"/>
  <c r="T400" i="2"/>
  <c r="R400" i="2"/>
  <c r="P400" i="2"/>
  <c r="BI399" i="2"/>
  <c r="BH399" i="2"/>
  <c r="BG399" i="2"/>
  <c r="BF399" i="2"/>
  <c r="T399" i="2"/>
  <c r="R399" i="2"/>
  <c r="P399" i="2"/>
  <c r="BI398" i="2"/>
  <c r="BH398" i="2"/>
  <c r="BG398" i="2"/>
  <c r="BF398" i="2"/>
  <c r="T398" i="2"/>
  <c r="R398" i="2"/>
  <c r="P398" i="2"/>
  <c r="BI397" i="2"/>
  <c r="BH397" i="2"/>
  <c r="BG397" i="2"/>
  <c r="BF397" i="2"/>
  <c r="T397" i="2"/>
  <c r="R397" i="2"/>
  <c r="P397" i="2"/>
  <c r="BI396" i="2"/>
  <c r="BH396" i="2"/>
  <c r="BG396" i="2"/>
  <c r="BF396" i="2"/>
  <c r="T396" i="2"/>
  <c r="R396" i="2"/>
  <c r="P396" i="2"/>
  <c r="BI390" i="2"/>
  <c r="BH390" i="2"/>
  <c r="BG390" i="2"/>
  <c r="BF390" i="2"/>
  <c r="T390" i="2"/>
  <c r="T389" i="2"/>
  <c r="R390" i="2"/>
  <c r="R389" i="2" s="1"/>
  <c r="P390" i="2"/>
  <c r="P389" i="2"/>
  <c r="BI385" i="2"/>
  <c r="BH385" i="2"/>
  <c r="BG385" i="2"/>
  <c r="BF385" i="2"/>
  <c r="T385" i="2"/>
  <c r="R385" i="2"/>
  <c r="P385" i="2"/>
  <c r="BI382" i="2"/>
  <c r="BH382" i="2"/>
  <c r="BG382" i="2"/>
  <c r="BF382" i="2"/>
  <c r="T382" i="2"/>
  <c r="R382" i="2"/>
  <c r="P382" i="2"/>
  <c r="BI371" i="2"/>
  <c r="BH371" i="2"/>
  <c r="BG371" i="2"/>
  <c r="BF371" i="2"/>
  <c r="T371" i="2"/>
  <c r="R371" i="2"/>
  <c r="P371" i="2"/>
  <c r="BI362" i="2"/>
  <c r="BH362" i="2"/>
  <c r="BG362" i="2"/>
  <c r="BF362" i="2"/>
  <c r="T362" i="2"/>
  <c r="R362" i="2"/>
  <c r="P362" i="2"/>
  <c r="BI349" i="2"/>
  <c r="BH349" i="2"/>
  <c r="BG349" i="2"/>
  <c r="BF349" i="2"/>
  <c r="T349" i="2"/>
  <c r="R349" i="2"/>
  <c r="P349" i="2"/>
  <c r="BI344" i="2"/>
  <c r="BH344" i="2"/>
  <c r="BG344" i="2"/>
  <c r="BF344" i="2"/>
  <c r="T344" i="2"/>
  <c r="T343" i="2"/>
  <c r="R344" i="2"/>
  <c r="R343" i="2" s="1"/>
  <c r="P344" i="2"/>
  <c r="P343" i="2"/>
  <c r="BI342" i="2"/>
  <c r="BH342" i="2"/>
  <c r="BG342" i="2"/>
  <c r="BF342" i="2"/>
  <c r="T342" i="2"/>
  <c r="R342" i="2"/>
  <c r="P342" i="2"/>
  <c r="BI341" i="2"/>
  <c r="BH341" i="2"/>
  <c r="BG341" i="2"/>
  <c r="BF341" i="2"/>
  <c r="T341" i="2"/>
  <c r="R341" i="2"/>
  <c r="P341" i="2"/>
  <c r="BI340" i="2"/>
  <c r="BH340" i="2"/>
  <c r="BG340" i="2"/>
  <c r="BF340" i="2"/>
  <c r="T340" i="2"/>
  <c r="R340" i="2"/>
  <c r="P340" i="2"/>
  <c r="BI339" i="2"/>
  <c r="BH339" i="2"/>
  <c r="BG339" i="2"/>
  <c r="BF339" i="2"/>
  <c r="T339" i="2"/>
  <c r="R339" i="2"/>
  <c r="P339" i="2"/>
  <c r="BI336" i="2"/>
  <c r="BH336" i="2"/>
  <c r="BG336" i="2"/>
  <c r="BF336" i="2"/>
  <c r="T336" i="2"/>
  <c r="R336" i="2"/>
  <c r="P336" i="2"/>
  <c r="BI333" i="2"/>
  <c r="BH333" i="2"/>
  <c r="BG333" i="2"/>
  <c r="BF333" i="2"/>
  <c r="T333" i="2"/>
  <c r="R333" i="2"/>
  <c r="P333" i="2"/>
  <c r="BI329" i="2"/>
  <c r="BH329" i="2"/>
  <c r="BG329" i="2"/>
  <c r="BF329" i="2"/>
  <c r="T329" i="2"/>
  <c r="R329" i="2"/>
  <c r="P329" i="2"/>
  <c r="BI328" i="2"/>
  <c r="BH328" i="2"/>
  <c r="BG328" i="2"/>
  <c r="BF328" i="2"/>
  <c r="T328" i="2"/>
  <c r="R328" i="2"/>
  <c r="P328" i="2"/>
  <c r="BI324" i="2"/>
  <c r="BH324" i="2"/>
  <c r="BG324" i="2"/>
  <c r="BF324" i="2"/>
  <c r="T324" i="2"/>
  <c r="R324" i="2"/>
  <c r="P324" i="2"/>
  <c r="BI320" i="2"/>
  <c r="BH320" i="2"/>
  <c r="BG320" i="2"/>
  <c r="BF320" i="2"/>
  <c r="T320" i="2"/>
  <c r="R320" i="2"/>
  <c r="P320" i="2"/>
  <c r="BI319" i="2"/>
  <c r="BH319" i="2"/>
  <c r="BG319" i="2"/>
  <c r="BF319" i="2"/>
  <c r="T319" i="2"/>
  <c r="R319" i="2"/>
  <c r="P319" i="2"/>
  <c r="BI311" i="2"/>
  <c r="BH311" i="2"/>
  <c r="BG311" i="2"/>
  <c r="BF311" i="2"/>
  <c r="T311" i="2"/>
  <c r="R311" i="2"/>
  <c r="P311" i="2"/>
  <c r="BI303" i="2"/>
  <c r="BH303" i="2"/>
  <c r="BG303" i="2"/>
  <c r="BF303" i="2"/>
  <c r="T303" i="2"/>
  <c r="R303" i="2"/>
  <c r="P303" i="2"/>
  <c r="BI299" i="2"/>
  <c r="BH299" i="2"/>
  <c r="BG299" i="2"/>
  <c r="BF299" i="2"/>
  <c r="T299" i="2"/>
  <c r="R299" i="2"/>
  <c r="P299" i="2"/>
  <c r="BI292" i="2"/>
  <c r="BH292" i="2"/>
  <c r="BG292" i="2"/>
  <c r="BF292" i="2"/>
  <c r="T292" i="2"/>
  <c r="R292" i="2"/>
  <c r="P292" i="2"/>
  <c r="BI288" i="2"/>
  <c r="BH288" i="2"/>
  <c r="BG288" i="2"/>
  <c r="BF288" i="2"/>
  <c r="T288" i="2"/>
  <c r="R288" i="2"/>
  <c r="P288" i="2"/>
  <c r="BI287" i="2"/>
  <c r="BH287" i="2"/>
  <c r="BG287" i="2"/>
  <c r="BF287" i="2"/>
  <c r="T287" i="2"/>
  <c r="R287" i="2"/>
  <c r="P287" i="2"/>
  <c r="BI283" i="2"/>
  <c r="BH283" i="2"/>
  <c r="BG283" i="2"/>
  <c r="BF283" i="2"/>
  <c r="T283" i="2"/>
  <c r="R283" i="2"/>
  <c r="P283" i="2"/>
  <c r="BI279" i="2"/>
  <c r="BH279" i="2"/>
  <c r="BG279" i="2"/>
  <c r="BF279" i="2"/>
  <c r="T279" i="2"/>
  <c r="R279" i="2"/>
  <c r="P279" i="2"/>
  <c r="BI275" i="2"/>
  <c r="BH275" i="2"/>
  <c r="BG275" i="2"/>
  <c r="BF275" i="2"/>
  <c r="T275" i="2"/>
  <c r="R275" i="2"/>
  <c r="P275" i="2"/>
  <c r="BI258" i="2"/>
  <c r="BH258" i="2"/>
  <c r="BG258" i="2"/>
  <c r="BF258" i="2"/>
  <c r="T258" i="2"/>
  <c r="R258" i="2"/>
  <c r="P258" i="2"/>
  <c r="BI250" i="2"/>
  <c r="BH250" i="2"/>
  <c r="BG250" i="2"/>
  <c r="BF250" i="2"/>
  <c r="T250" i="2"/>
  <c r="R250" i="2"/>
  <c r="P250" i="2"/>
  <c r="BI244" i="2"/>
  <c r="BH244" i="2"/>
  <c r="BG244" i="2"/>
  <c r="BF244" i="2"/>
  <c r="T244" i="2"/>
  <c r="R244" i="2"/>
  <c r="P244" i="2"/>
  <c r="BI236" i="2"/>
  <c r="BH236" i="2"/>
  <c r="BG236" i="2"/>
  <c r="BF236" i="2"/>
  <c r="T236" i="2"/>
  <c r="R236" i="2"/>
  <c r="P236" i="2"/>
  <c r="BI228" i="2"/>
  <c r="BH228" i="2"/>
  <c r="BG228" i="2"/>
  <c r="BF228" i="2"/>
  <c r="T228" i="2"/>
  <c r="R228" i="2"/>
  <c r="P228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3" i="2"/>
  <c r="BH213" i="2"/>
  <c r="BG213" i="2"/>
  <c r="BF213" i="2"/>
  <c r="T213" i="2"/>
  <c r="R213" i="2"/>
  <c r="P213" i="2"/>
  <c r="BI207" i="2"/>
  <c r="BH207" i="2"/>
  <c r="BG207" i="2"/>
  <c r="BF207" i="2"/>
  <c r="T207" i="2"/>
  <c r="R207" i="2"/>
  <c r="P207" i="2"/>
  <c r="BI202" i="2"/>
  <c r="BH202" i="2"/>
  <c r="BG202" i="2"/>
  <c r="BF202" i="2"/>
  <c r="T202" i="2"/>
  <c r="R202" i="2"/>
  <c r="P202" i="2"/>
  <c r="BI199" i="2"/>
  <c r="BH199" i="2"/>
  <c r="BG199" i="2"/>
  <c r="BF199" i="2"/>
  <c r="T199" i="2"/>
  <c r="R199" i="2"/>
  <c r="P199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82" i="2"/>
  <c r="BH182" i="2"/>
  <c r="BG182" i="2"/>
  <c r="BF182" i="2"/>
  <c r="T182" i="2"/>
  <c r="R182" i="2"/>
  <c r="P182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7" i="2"/>
  <c r="BH167" i="2"/>
  <c r="BG167" i="2"/>
  <c r="BF167" i="2"/>
  <c r="T167" i="2"/>
  <c r="R167" i="2"/>
  <c r="P167" i="2"/>
  <c r="BI164" i="2"/>
  <c r="BH164" i="2"/>
  <c r="BG164" i="2"/>
  <c r="BF164" i="2"/>
  <c r="T164" i="2"/>
  <c r="R164" i="2"/>
  <c r="P164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49" i="2"/>
  <c r="BH149" i="2"/>
  <c r="BG149" i="2"/>
  <c r="BF149" i="2"/>
  <c r="T149" i="2"/>
  <c r="R149" i="2"/>
  <c r="P149" i="2"/>
  <c r="BI145" i="2"/>
  <c r="BH145" i="2"/>
  <c r="BG145" i="2"/>
  <c r="BF145" i="2"/>
  <c r="T145" i="2"/>
  <c r="R145" i="2"/>
  <c r="P145" i="2"/>
  <c r="BI139" i="2"/>
  <c r="BH139" i="2"/>
  <c r="BG139" i="2"/>
  <c r="BF139" i="2"/>
  <c r="T139" i="2"/>
  <c r="R139" i="2"/>
  <c r="P139" i="2"/>
  <c r="J133" i="2"/>
  <c r="F133" i="2"/>
  <c r="F131" i="2"/>
  <c r="E129" i="2"/>
  <c r="J91" i="2"/>
  <c r="F91" i="2"/>
  <c r="F89" i="2"/>
  <c r="E87" i="2"/>
  <c r="J24" i="2"/>
  <c r="E24" i="2"/>
  <c r="J134" i="2" s="1"/>
  <c r="J23" i="2"/>
  <c r="J18" i="2"/>
  <c r="E18" i="2"/>
  <c r="F92" i="2" s="1"/>
  <c r="J17" i="2"/>
  <c r="J12" i="2"/>
  <c r="J89" i="2" s="1"/>
  <c r="E7" i="2"/>
  <c r="E85" i="2"/>
  <c r="L90" i="1"/>
  <c r="AM90" i="1"/>
  <c r="AM89" i="1"/>
  <c r="L89" i="1"/>
  <c r="AM87" i="1"/>
  <c r="L87" i="1"/>
  <c r="L85" i="1"/>
  <c r="L84" i="1"/>
  <c r="BK683" i="2"/>
  <c r="BK678" i="2"/>
  <c r="J668" i="2"/>
  <c r="BK659" i="2"/>
  <c r="BK640" i="2"/>
  <c r="BK575" i="2"/>
  <c r="J438" i="2"/>
  <c r="J429" i="2"/>
  <c r="BK413" i="2"/>
  <c r="BK407" i="2"/>
  <c r="BK396" i="2"/>
  <c r="BK349" i="2"/>
  <c r="J320" i="2"/>
  <c r="BK303" i="2"/>
  <c r="BK258" i="2"/>
  <c r="BK202" i="2"/>
  <c r="J194" i="2"/>
  <c r="J182" i="2"/>
  <c r="J155" i="2"/>
  <c r="BK679" i="2"/>
  <c r="J575" i="2"/>
  <c r="BK451" i="2"/>
  <c r="BK443" i="2"/>
  <c r="J423" i="2"/>
  <c r="BK417" i="2"/>
  <c r="J404" i="2"/>
  <c r="J396" i="2"/>
  <c r="J340" i="2"/>
  <c r="BK236" i="2"/>
  <c r="J207" i="2"/>
  <c r="J171" i="2"/>
  <c r="J139" i="2"/>
  <c r="BK680" i="2"/>
  <c r="BK645" i="2"/>
  <c r="J477" i="2"/>
  <c r="BK429" i="2"/>
  <c r="BK421" i="2"/>
  <c r="J412" i="2"/>
  <c r="J407" i="2"/>
  <c r="J399" i="2"/>
  <c r="J362" i="2"/>
  <c r="BK336" i="2"/>
  <c r="J324" i="2"/>
  <c r="J292" i="2"/>
  <c r="BK279" i="2"/>
  <c r="BK244" i="2"/>
  <c r="J170" i="2"/>
  <c r="BK156" i="2"/>
  <c r="BK149" i="2"/>
  <c r="J685" i="2"/>
  <c r="BK669" i="2"/>
  <c r="BK650" i="2"/>
  <c r="BK477" i="2"/>
  <c r="BK463" i="2"/>
  <c r="J447" i="2"/>
  <c r="BK442" i="2"/>
  <c r="J427" i="2"/>
  <c r="J422" i="2"/>
  <c r="J417" i="2"/>
  <c r="BK409" i="2"/>
  <c r="J401" i="2"/>
  <c r="J371" i="2"/>
  <c r="J341" i="2"/>
  <c r="BK320" i="2"/>
  <c r="J244" i="2"/>
  <c r="BK207" i="2"/>
  <c r="BK172" i="2"/>
  <c r="BK167" i="2"/>
  <c r="J213" i="3"/>
  <c r="J193" i="3"/>
  <c r="BK180" i="3"/>
  <c r="J158" i="3"/>
  <c r="J136" i="3"/>
  <c r="BK203" i="3"/>
  <c r="J198" i="3"/>
  <c r="J186" i="3"/>
  <c r="J165" i="3"/>
  <c r="BK137" i="3"/>
  <c r="BK204" i="3"/>
  <c r="BK196" i="3"/>
  <c r="BK174" i="3"/>
  <c r="BK165" i="3"/>
  <c r="J151" i="3"/>
  <c r="J134" i="3"/>
  <c r="BK197" i="3"/>
  <c r="BK168" i="3"/>
  <c r="J163" i="3"/>
  <c r="BK142" i="3"/>
  <c r="BK168" i="4"/>
  <c r="J158" i="4"/>
  <c r="J137" i="4"/>
  <c r="J133" i="4"/>
  <c r="BK164" i="4"/>
  <c r="BK159" i="4"/>
  <c r="J156" i="4"/>
  <c r="BK149" i="4"/>
  <c r="BK143" i="4"/>
  <c r="BK135" i="4"/>
  <c r="J129" i="4"/>
  <c r="J167" i="4"/>
  <c r="BK160" i="4"/>
  <c r="J141" i="4"/>
  <c r="J168" i="4"/>
  <c r="BK154" i="4"/>
  <c r="BK144" i="4"/>
  <c r="BK139" i="4"/>
  <c r="BK129" i="4"/>
  <c r="J158" i="5"/>
  <c r="J145" i="5"/>
  <c r="J129" i="5"/>
  <c r="BK154" i="5"/>
  <c r="BK122" i="5"/>
  <c r="BK145" i="5"/>
  <c r="BK129" i="5"/>
  <c r="J130" i="6"/>
  <c r="J123" i="6"/>
  <c r="BK136" i="6"/>
  <c r="BK129" i="6"/>
  <c r="J140" i="6"/>
  <c r="J129" i="6"/>
  <c r="BK134" i="6"/>
  <c r="J128" i="6"/>
  <c r="BK121" i="6"/>
  <c r="BK203" i="7"/>
  <c r="BK196" i="7"/>
  <c r="J191" i="7"/>
  <c r="BK183" i="7"/>
  <c r="BK177" i="7"/>
  <c r="BK161" i="7"/>
  <c r="BK150" i="7"/>
  <c r="BK143" i="7"/>
  <c r="BK139" i="7"/>
  <c r="BK215" i="7"/>
  <c r="J207" i="7"/>
  <c r="BK197" i="7"/>
  <c r="BK185" i="7"/>
  <c r="BK176" i="7"/>
  <c r="BK170" i="7"/>
  <c r="BK155" i="7"/>
  <c r="J148" i="7"/>
  <c r="J137" i="7"/>
  <c r="BK206" i="7"/>
  <c r="BK199" i="7"/>
  <c r="BK190" i="7"/>
  <c r="J183" i="7"/>
  <c r="BK168" i="7"/>
  <c r="J161" i="7"/>
  <c r="BK156" i="7"/>
  <c r="J146" i="7"/>
  <c r="J139" i="7"/>
  <c r="BK216" i="7"/>
  <c r="BK211" i="7"/>
  <c r="J206" i="7"/>
  <c r="J193" i="7"/>
  <c r="BK181" i="7"/>
  <c r="BK169" i="7"/>
  <c r="BK166" i="7"/>
  <c r="BK157" i="7"/>
  <c r="J150" i="7"/>
  <c r="BK144" i="7"/>
  <c r="BK174" i="8"/>
  <c r="J163" i="8"/>
  <c r="J155" i="8"/>
  <c r="BK142" i="8"/>
  <c r="BK136" i="8"/>
  <c r="J131" i="8"/>
  <c r="BK167" i="8"/>
  <c r="J162" i="8"/>
  <c r="BK148" i="8"/>
  <c r="J138" i="8"/>
  <c r="BK127" i="8"/>
  <c r="BK164" i="8"/>
  <c r="J159" i="8"/>
  <c r="J154" i="8"/>
  <c r="J132" i="8"/>
  <c r="J175" i="8"/>
  <c r="BK169" i="8"/>
  <c r="BK162" i="8"/>
  <c r="BK155" i="8"/>
  <c r="J142" i="8"/>
  <c r="BK134" i="8"/>
  <c r="K170" i="9"/>
  <c r="BL162" i="9"/>
  <c r="BL148" i="9"/>
  <c r="K144" i="9"/>
  <c r="K139" i="9"/>
  <c r="BL130" i="9"/>
  <c r="K174" i="9"/>
  <c r="K159" i="9"/>
  <c r="BL154" i="9"/>
  <c r="K149" i="9"/>
  <c r="BL142" i="9"/>
  <c r="BL133" i="9"/>
  <c r="BL169" i="9"/>
  <c r="BL160" i="9"/>
  <c r="K155" i="9"/>
  <c r="K154" i="9"/>
  <c r="BL151" i="9"/>
  <c r="K141" i="9"/>
  <c r="K135" i="9"/>
  <c r="BL128" i="9"/>
  <c r="BL125" i="9"/>
  <c r="K166" i="9"/>
  <c r="K158" i="9"/>
  <c r="BL143" i="9"/>
  <c r="BL132" i="9"/>
  <c r="J125" i="10"/>
  <c r="J120" i="10"/>
  <c r="J127" i="10"/>
  <c r="BK121" i="10"/>
  <c r="J126" i="10"/>
  <c r="J119" i="10"/>
  <c r="J181" i="11"/>
  <c r="J165" i="11"/>
  <c r="J145" i="11"/>
  <c r="J203" i="11"/>
  <c r="J184" i="11"/>
  <c r="J155" i="11"/>
  <c r="J131" i="11"/>
  <c r="J208" i="11"/>
  <c r="BK181" i="11"/>
  <c r="BK150" i="11"/>
  <c r="BK127" i="11"/>
  <c r="J175" i="11"/>
  <c r="J131" i="12"/>
  <c r="J141" i="12"/>
  <c r="BK121" i="12"/>
  <c r="J142" i="12"/>
  <c r="BK327" i="13"/>
  <c r="J315" i="13"/>
  <c r="BK279" i="13"/>
  <c r="J265" i="13"/>
  <c r="BK243" i="13"/>
  <c r="J230" i="13"/>
  <c r="J209" i="13"/>
  <c r="BK175" i="13"/>
  <c r="J169" i="13"/>
  <c r="J139" i="13"/>
  <c r="J345" i="13"/>
  <c r="BK337" i="13"/>
  <c r="BK319" i="13"/>
  <c r="BK307" i="13"/>
  <c r="BK259" i="13"/>
  <c r="J212" i="13"/>
  <c r="BK153" i="13"/>
  <c r="J136" i="13"/>
  <c r="BK345" i="13"/>
  <c r="J325" i="13"/>
  <c r="BK298" i="13"/>
  <c r="BK288" i="13"/>
  <c r="J276" i="13"/>
  <c r="J256" i="13"/>
  <c r="J250" i="13"/>
  <c r="J225" i="13"/>
  <c r="BK204" i="13"/>
  <c r="BK159" i="13"/>
  <c r="J153" i="13"/>
  <c r="BK356" i="13"/>
  <c r="J324" i="13"/>
  <c r="J319" i="13"/>
  <c r="J296" i="13"/>
  <c r="BK276" i="13"/>
  <c r="BK248" i="13"/>
  <c r="J234" i="13"/>
  <c r="BK219" i="13"/>
  <c r="J188" i="13"/>
  <c r="J162" i="13"/>
  <c r="BK147" i="13"/>
  <c r="BK129" i="14"/>
  <c r="J121" i="14"/>
  <c r="BK127" i="14"/>
  <c r="BK121" i="14"/>
  <c r="BK126" i="14"/>
  <c r="J227" i="15"/>
  <c r="BK218" i="15"/>
  <c r="BK212" i="15"/>
  <c r="BK202" i="15"/>
  <c r="J196" i="15"/>
  <c r="J193" i="15"/>
  <c r="J186" i="15"/>
  <c r="J178" i="15"/>
  <c r="BK168" i="15"/>
  <c r="BK164" i="15"/>
  <c r="J161" i="15"/>
  <c r="J151" i="15"/>
  <c r="BK146" i="15"/>
  <c r="J140" i="15"/>
  <c r="J212" i="15"/>
  <c r="J199" i="15"/>
  <c r="BK185" i="15"/>
  <c r="BK173" i="15"/>
  <c r="BK162" i="15"/>
  <c r="BK154" i="15"/>
  <c r="J147" i="15"/>
  <c r="J141" i="15"/>
  <c r="J130" i="15"/>
  <c r="J225" i="15"/>
  <c r="BK217" i="15"/>
  <c r="J208" i="15"/>
  <c r="J204" i="15"/>
  <c r="BK194" i="15"/>
  <c r="BK187" i="15"/>
  <c r="BK183" i="15"/>
  <c r="BK178" i="15"/>
  <c r="J173" i="15"/>
  <c r="BK157" i="15"/>
  <c r="J145" i="15"/>
  <c r="BK132" i="15"/>
  <c r="J226" i="15"/>
  <c r="J217" i="15"/>
  <c r="BK209" i="15"/>
  <c r="BK204" i="15"/>
  <c r="BK201" i="15"/>
  <c r="J192" i="15"/>
  <c r="J179" i="15"/>
  <c r="J170" i="15"/>
  <c r="BK163" i="15"/>
  <c r="J152" i="15"/>
  <c r="BK147" i="15"/>
  <c r="J134" i="15"/>
  <c r="BK128" i="15"/>
  <c r="BK130" i="16"/>
  <c r="BK135" i="16"/>
  <c r="BK136" i="16"/>
  <c r="J128" i="16"/>
  <c r="BK123" i="16"/>
  <c r="BK125" i="16"/>
  <c r="K161" i="17"/>
  <c r="BL152" i="17"/>
  <c r="K147" i="17"/>
  <c r="BL144" i="17"/>
  <c r="K130" i="17"/>
  <c r="K121" i="17"/>
  <c r="BL159" i="17"/>
  <c r="K149" i="17"/>
  <c r="K140" i="17"/>
  <c r="K137" i="17"/>
  <c r="BL133" i="17"/>
  <c r="K166" i="17"/>
  <c r="BL160" i="17"/>
  <c r="BL154" i="17"/>
  <c r="BL147" i="17"/>
  <c r="BL137" i="17"/>
  <c r="BL124" i="17"/>
  <c r="BL165" i="17"/>
  <c r="K158" i="17"/>
  <c r="K154" i="17"/>
  <c r="K146" i="17"/>
  <c r="BL136" i="17"/>
  <c r="K129" i="17"/>
  <c r="BL122" i="17"/>
  <c r="BK130" i="18"/>
  <c r="BK127" i="18"/>
  <c r="BK123" i="18"/>
  <c r="BK119" i="18"/>
  <c r="J130" i="18"/>
  <c r="J124" i="18"/>
  <c r="BK135" i="18"/>
  <c r="J123" i="18"/>
  <c r="BK131" i="18"/>
  <c r="BK126" i="19"/>
  <c r="BK120" i="19"/>
  <c r="J124" i="19"/>
  <c r="BK119" i="19"/>
  <c r="J130" i="20"/>
  <c r="BK123" i="20"/>
  <c r="J124" i="20"/>
  <c r="BK126" i="20"/>
  <c r="J126" i="20"/>
  <c r="BK330" i="21"/>
  <c r="BK289" i="21"/>
  <c r="J266" i="21"/>
  <c r="BK247" i="21"/>
  <c r="BK204" i="21"/>
  <c r="BK183" i="21"/>
  <c r="J159" i="21"/>
  <c r="BK140" i="21"/>
  <c r="J332" i="21"/>
  <c r="J308" i="21"/>
  <c r="J289" i="21"/>
  <c r="J269" i="21"/>
  <c r="BK219" i="21"/>
  <c r="BK196" i="21"/>
  <c r="J162" i="21"/>
  <c r="BK139" i="21"/>
  <c r="J329" i="21"/>
  <c r="BK312" i="21"/>
  <c r="J297" i="21"/>
  <c r="BK269" i="21"/>
  <c r="J247" i="21"/>
  <c r="J204" i="21"/>
  <c r="J195" i="21"/>
  <c r="J180" i="21"/>
  <c r="J172" i="21"/>
  <c r="J153" i="21"/>
  <c r="BK136" i="21"/>
  <c r="BK332" i="21"/>
  <c r="BK305" i="21"/>
  <c r="BK296" i="21"/>
  <c r="J264" i="21"/>
  <c r="J214" i="21"/>
  <c r="BK208" i="21"/>
  <c r="J177" i="21"/>
  <c r="J169" i="21"/>
  <c r="J136" i="21"/>
  <c r="J127" i="22"/>
  <c r="BK123" i="22"/>
  <c r="BK128" i="22"/>
  <c r="J122" i="22"/>
  <c r="J125" i="22"/>
  <c r="J121" i="22"/>
  <c r="BK215" i="23"/>
  <c r="J205" i="23"/>
  <c r="BK194" i="23"/>
  <c r="J185" i="23"/>
  <c r="J178" i="23"/>
  <c r="J171" i="23"/>
  <c r="J167" i="23"/>
  <c r="BK161" i="23"/>
  <c r="BK141" i="23"/>
  <c r="J132" i="23"/>
  <c r="BK127" i="23"/>
  <c r="J215" i="23"/>
  <c r="J209" i="23"/>
  <c r="BK200" i="23"/>
  <c r="J191" i="23"/>
  <c r="BK175" i="23"/>
  <c r="BK166" i="23"/>
  <c r="BK156" i="23"/>
  <c r="J145" i="23"/>
  <c r="BK136" i="23"/>
  <c r="BK227" i="23"/>
  <c r="J213" i="23"/>
  <c r="J201" i="23"/>
  <c r="J194" i="23"/>
  <c r="J181" i="23"/>
  <c r="J172" i="23"/>
  <c r="BK168" i="23"/>
  <c r="BK160" i="23"/>
  <c r="BK143" i="23"/>
  <c r="J133" i="23"/>
  <c r="J127" i="23"/>
  <c r="BK221" i="23"/>
  <c r="BK213" i="23"/>
  <c r="J210" i="23"/>
  <c r="J204" i="23"/>
  <c r="J200" i="23"/>
  <c r="J197" i="23"/>
  <c r="J187" i="23"/>
  <c r="J183" i="23"/>
  <c r="J174" i="23"/>
  <c r="BK167" i="23"/>
  <c r="BK155" i="23"/>
  <c r="BK149" i="23"/>
  <c r="J146" i="23"/>
  <c r="J140" i="23"/>
  <c r="J134" i="23"/>
  <c r="J136" i="24"/>
  <c r="BK130" i="24"/>
  <c r="J130" i="24"/>
  <c r="J129" i="24"/>
  <c r="J123" i="24"/>
  <c r="BK125" i="24"/>
  <c r="K160" i="25"/>
  <c r="K148" i="25"/>
  <c r="BL140" i="25"/>
  <c r="BL134" i="25"/>
  <c r="K128" i="25"/>
  <c r="K161" i="25"/>
  <c r="BL148" i="25"/>
  <c r="K139" i="25"/>
  <c r="BL124" i="25"/>
  <c r="K162" i="25"/>
  <c r="BL153" i="25"/>
  <c r="BL141" i="25"/>
  <c r="K135" i="25"/>
  <c r="BL130" i="25"/>
  <c r="BL123" i="25"/>
  <c r="BL157" i="25"/>
  <c r="K154" i="25"/>
  <c r="BL147" i="25"/>
  <c r="BL142" i="25"/>
  <c r="K126" i="25"/>
  <c r="J122" i="26"/>
  <c r="BK123" i="26"/>
  <c r="BK120" i="26"/>
  <c r="J155" i="27"/>
  <c r="BK155" i="27"/>
  <c r="J146" i="27"/>
  <c r="BK145" i="28"/>
  <c r="J133" i="28"/>
  <c r="BK150" i="28"/>
  <c r="BK135" i="28"/>
  <c r="BK130" i="28"/>
  <c r="J153" i="28"/>
  <c r="BK136" i="28"/>
  <c r="J132" i="28"/>
  <c r="J150" i="28"/>
  <c r="BK141" i="28"/>
  <c r="J135" i="28"/>
  <c r="J126" i="28"/>
  <c r="BK123" i="29"/>
  <c r="J130" i="29"/>
  <c r="BK136" i="30"/>
  <c r="J121" i="30"/>
  <c r="BK121" i="30"/>
  <c r="BK129" i="30"/>
  <c r="J129" i="30"/>
  <c r="BK212" i="31"/>
  <c r="BK204" i="31"/>
  <c r="J197" i="31"/>
  <c r="BK193" i="31"/>
  <c r="J189" i="31"/>
  <c r="J180" i="31"/>
  <c r="J172" i="31"/>
  <c r="BK167" i="31"/>
  <c r="J159" i="31"/>
  <c r="BK150" i="31"/>
  <c r="J139" i="31"/>
  <c r="J129" i="31"/>
  <c r="BK219" i="31"/>
  <c r="J207" i="31"/>
  <c r="BK200" i="31"/>
  <c r="J183" i="31"/>
  <c r="BK176" i="31"/>
  <c r="J170" i="31"/>
  <c r="J154" i="31"/>
  <c r="BK143" i="31"/>
  <c r="BK128" i="31"/>
  <c r="BK211" i="31"/>
  <c r="BK197" i="31"/>
  <c r="J186" i="31"/>
  <c r="J176" i="31"/>
  <c r="J165" i="31"/>
  <c r="BK160" i="31"/>
  <c r="BK154" i="31"/>
  <c r="J147" i="31"/>
  <c r="BK139" i="31"/>
  <c r="J131" i="31"/>
  <c r="J125" i="31"/>
  <c r="J214" i="31"/>
  <c r="BK206" i="31"/>
  <c r="J200" i="31"/>
  <c r="BK190" i="31"/>
  <c r="BK183" i="31"/>
  <c r="BK175" i="31"/>
  <c r="BK169" i="31"/>
  <c r="J152" i="31"/>
  <c r="J142" i="31"/>
  <c r="BK133" i="31"/>
  <c r="BK126" i="31"/>
  <c r="J140" i="32"/>
  <c r="BK135" i="32"/>
  <c r="BK137" i="32"/>
  <c r="BK139" i="32"/>
  <c r="J128" i="33"/>
  <c r="BK125" i="33"/>
  <c r="J125" i="33"/>
  <c r="BK129" i="33"/>
  <c r="BK681" i="2"/>
  <c r="J669" i="2"/>
  <c r="J649" i="2"/>
  <c r="BK630" i="2"/>
  <c r="BK455" i="2"/>
  <c r="BK435" i="2"/>
  <c r="BK416" i="2"/>
  <c r="J409" i="2"/>
  <c r="BK399" i="2"/>
  <c r="BK382" i="2"/>
  <c r="BK324" i="2"/>
  <c r="BK311" i="2"/>
  <c r="J279" i="2"/>
  <c r="BK213" i="2"/>
  <c r="BK196" i="2"/>
  <c r="BK192" i="2"/>
  <c r="J172" i="2"/>
  <c r="J683" i="2"/>
  <c r="J643" i="2"/>
  <c r="J468" i="2"/>
  <c r="BK445" i="2"/>
  <c r="J430" i="2"/>
  <c r="J420" i="2"/>
  <c r="BK412" i="2"/>
  <c r="BK397" i="2"/>
  <c r="BK342" i="2"/>
  <c r="J328" i="2"/>
  <c r="BK250" i="2"/>
  <c r="J213" i="2"/>
  <c r="BK193" i="2"/>
  <c r="BK164" i="2"/>
  <c r="BK685" i="2"/>
  <c r="J680" i="2"/>
  <c r="BK643" i="2"/>
  <c r="BK473" i="2"/>
  <c r="BK430" i="2"/>
  <c r="J424" i="2"/>
  <c r="BK420" i="2"/>
  <c r="BK410" i="2"/>
  <c r="J400" i="2"/>
  <c r="J382" i="2"/>
  <c r="J344" i="2"/>
  <c r="BK328" i="2"/>
  <c r="J299" i="2"/>
  <c r="J283" i="2"/>
  <c r="J250" i="2"/>
  <c r="J196" i="2"/>
  <c r="J154" i="2"/>
  <c r="J145" i="2"/>
  <c r="J678" i="2"/>
  <c r="BK670" i="2"/>
  <c r="BK663" i="2"/>
  <c r="J654" i="2"/>
  <c r="J630" i="2"/>
  <c r="BK468" i="2"/>
  <c r="J455" i="2"/>
  <c r="J443" i="2"/>
  <c r="J435" i="2"/>
  <c r="BK419" i="2"/>
  <c r="J413" i="2"/>
  <c r="J406" i="2"/>
  <c r="BK385" i="2"/>
  <c r="J342" i="2"/>
  <c r="J329" i="2"/>
  <c r="J288" i="2"/>
  <c r="BK194" i="2"/>
  <c r="BK171" i="2"/>
  <c r="J203" i="3"/>
  <c r="J189" i="3"/>
  <c r="BK181" i="3"/>
  <c r="J162" i="3"/>
  <c r="J138" i="3"/>
  <c r="J204" i="3"/>
  <c r="J199" i="3"/>
  <c r="J195" i="3"/>
  <c r="J174" i="3"/>
  <c r="BK158" i="3"/>
  <c r="J135" i="3"/>
  <c r="J202" i="3"/>
  <c r="BK193" i="3"/>
  <c r="BK163" i="3"/>
  <c r="J147" i="3"/>
  <c r="J128" i="3"/>
  <c r="BK200" i="3"/>
  <c r="BK167" i="3"/>
  <c r="J161" i="3"/>
  <c r="J137" i="3"/>
  <c r="BK167" i="4"/>
  <c r="J149" i="4"/>
  <c r="J140" i="4"/>
  <c r="J130" i="4"/>
  <c r="J166" i="4"/>
  <c r="J161" i="4"/>
  <c r="BK152" i="4"/>
  <c r="J145" i="4"/>
  <c r="J138" i="4"/>
  <c r="BK133" i="4"/>
  <c r="J128" i="4"/>
  <c r="J125" i="4"/>
  <c r="J162" i="4"/>
  <c r="J154" i="4"/>
  <c r="J143" i="4"/>
  <c r="BK132" i="4"/>
  <c r="BK161" i="4"/>
  <c r="J157" i="4"/>
  <c r="J148" i="4"/>
  <c r="BK141" i="4"/>
  <c r="J127" i="4"/>
  <c r="BK151" i="5"/>
  <c r="BK142" i="5"/>
  <c r="BK138" i="5"/>
  <c r="J138" i="5"/>
  <c r="J125" i="5"/>
  <c r="J142" i="5"/>
  <c r="J133" i="6"/>
  <c r="J119" i="6"/>
  <c r="J132" i="6"/>
  <c r="J120" i="6"/>
  <c r="J134" i="6"/>
  <c r="J122" i="6"/>
  <c r="BK140" i="6"/>
  <c r="BK133" i="6"/>
  <c r="J125" i="6"/>
  <c r="BK119" i="6"/>
  <c r="J200" i="7"/>
  <c r="BK186" i="7"/>
  <c r="J181" i="7"/>
  <c r="BK175" i="7"/>
  <c r="BK164" i="7"/>
  <c r="J155" i="7"/>
  <c r="BK146" i="7"/>
  <c r="BK140" i="7"/>
  <c r="J216" i="7"/>
  <c r="BK213" i="7"/>
  <c r="BK205" i="7"/>
  <c r="J196" i="7"/>
  <c r="BK184" i="7"/>
  <c r="J173" i="7"/>
  <c r="J166" i="7"/>
  <c r="BK151" i="7"/>
  <c r="J142" i="7"/>
  <c r="J214" i="7"/>
  <c r="BK201" i="7"/>
  <c r="BK191" i="7"/>
  <c r="J186" i="7"/>
  <c r="J177" i="7"/>
  <c r="J167" i="7"/>
  <c r="BK160" i="7"/>
  <c r="J153" i="7"/>
  <c r="J143" i="7"/>
  <c r="J215" i="7"/>
  <c r="J210" i="7"/>
  <c r="J205" i="7"/>
  <c r="J189" i="7"/>
  <c r="J178" i="7"/>
  <c r="J170" i="7"/>
  <c r="J164" i="7"/>
  <c r="BK153" i="7"/>
  <c r="J149" i="7"/>
  <c r="BK142" i="7"/>
  <c r="J129" i="7"/>
  <c r="BK168" i="8"/>
  <c r="J160" i="8"/>
  <c r="BK150" i="8"/>
  <c r="BK138" i="8"/>
  <c r="BK133" i="8"/>
  <c r="J129" i="8"/>
  <c r="BK163" i="8"/>
  <c r="J150" i="8"/>
  <c r="J145" i="8"/>
  <c r="BK132" i="8"/>
  <c r="J169" i="8"/>
  <c r="BK161" i="8"/>
  <c r="BK157" i="8"/>
  <c r="BK141" i="8"/>
  <c r="J133" i="8"/>
  <c r="BK128" i="8"/>
  <c r="BK172" i="8"/>
  <c r="BK166" i="8"/>
  <c r="BK158" i="8"/>
  <c r="J152" i="8"/>
  <c r="J141" i="8"/>
  <c r="J128" i="8"/>
  <c r="BL174" i="9"/>
  <c r="K169" i="9"/>
  <c r="BL163" i="9"/>
  <c r="BL156" i="9"/>
  <c r="BL145" i="9"/>
  <c r="BL140" i="9"/>
  <c r="K134" i="9"/>
  <c r="BL176" i="9"/>
  <c r="K172" i="9"/>
  <c r="BL158" i="9"/>
  <c r="BL153" i="9"/>
  <c r="BL147" i="9"/>
  <c r="K137" i="9"/>
  <c r="BL124" i="9"/>
  <c r="K167" i="9"/>
  <c r="BL152" i="9"/>
  <c r="K148" i="9"/>
  <c r="K140" i="9"/>
  <c r="K132" i="9"/>
  <c r="BL127" i="9"/>
  <c r="K162" i="9"/>
  <c r="BL149" i="9"/>
  <c r="BL134" i="9"/>
  <c r="K126" i="9"/>
  <c r="BK124" i="10"/>
  <c r="BK119" i="10"/>
  <c r="BK125" i="10"/>
  <c r="J128" i="10"/>
  <c r="J123" i="10"/>
  <c r="BK205" i="11"/>
  <c r="BK182" i="11"/>
  <c r="BK171" i="11"/>
  <c r="J127" i="11"/>
  <c r="J205" i="11"/>
  <c r="BK195" i="11"/>
  <c r="BK159" i="11"/>
  <c r="J137" i="11"/>
  <c r="BK130" i="11"/>
  <c r="J198" i="11"/>
  <c r="J159" i="11"/>
  <c r="BK137" i="11"/>
  <c r="J212" i="11"/>
  <c r="BK184" i="11"/>
  <c r="J145" i="12"/>
  <c r="BK134" i="12"/>
  <c r="BK145" i="12"/>
  <c r="J125" i="12"/>
  <c r="BK131" i="12"/>
  <c r="BK130" i="12"/>
  <c r="BK344" i="13"/>
  <c r="BK322" i="13"/>
  <c r="BK304" i="13"/>
  <c r="BK250" i="13"/>
  <c r="BK237" i="13"/>
  <c r="BK225" i="13"/>
  <c r="J208" i="13"/>
  <c r="J174" i="13"/>
  <c r="BK162" i="13"/>
  <c r="J347" i="13"/>
  <c r="J340" i="13"/>
  <c r="BK324" i="13"/>
  <c r="BK312" i="13"/>
  <c r="J298" i="13"/>
  <c r="BK242" i="13"/>
  <c r="J178" i="13"/>
  <c r="BK166" i="13"/>
  <c r="BK144" i="13"/>
  <c r="J356" i="13"/>
  <c r="J337" i="13"/>
  <c r="BK316" i="13"/>
  <c r="BK296" i="13"/>
  <c r="BK285" i="13"/>
  <c r="BK253" i="13"/>
  <c r="J227" i="13"/>
  <c r="BK208" i="13"/>
  <c r="J172" i="13"/>
  <c r="J144" i="13"/>
  <c r="J133" i="13"/>
  <c r="BK340" i="13"/>
  <c r="BK321" i="13"/>
  <c r="BK315" i="13"/>
  <c r="J288" i="13"/>
  <c r="J271" i="13"/>
  <c r="BK256" i="13"/>
  <c r="BK233" i="13"/>
  <c r="BK212" i="13"/>
  <c r="BK174" i="13"/>
  <c r="BK156" i="13"/>
  <c r="J131" i="14"/>
  <c r="J123" i="14"/>
  <c r="BK131" i="14"/>
  <c r="BK124" i="14"/>
  <c r="J128" i="14"/>
  <c r="BK122" i="14"/>
  <c r="J221" i="15"/>
  <c r="J215" i="15"/>
  <c r="BK203" i="15"/>
  <c r="BK198" i="15"/>
  <c r="J195" i="15"/>
  <c r="J187" i="15"/>
  <c r="BK179" i="15"/>
  <c r="BK175" i="15"/>
  <c r="BK167" i="15"/>
  <c r="J163" i="15"/>
  <c r="J157" i="15"/>
  <c r="BK148" i="15"/>
  <c r="BK142" i="15"/>
  <c r="BK223" i="15"/>
  <c r="BK211" i="15"/>
  <c r="BK205" i="15"/>
  <c r="BK189" i="15"/>
  <c r="BK181" i="15"/>
  <c r="J169" i="15"/>
  <c r="BK161" i="15"/>
  <c r="BK153" i="15"/>
  <c r="J142" i="15"/>
  <c r="J133" i="15"/>
  <c r="BK222" i="15"/>
  <c r="J213" i="15"/>
  <c r="J207" i="15"/>
  <c r="J201" i="15"/>
  <c r="BK193" i="15"/>
  <c r="BK186" i="15"/>
  <c r="J182" i="15"/>
  <c r="J175" i="15"/>
  <c r="J171" i="15"/>
  <c r="BK156" i="15"/>
  <c r="BK151" i="15"/>
  <c r="BK136" i="15"/>
  <c r="BK131" i="15"/>
  <c r="BK227" i="15"/>
  <c r="J222" i="15"/>
  <c r="J210" i="15"/>
  <c r="BK207" i="15"/>
  <c r="J202" i="15"/>
  <c r="BK196" i="15"/>
  <c r="BK188" i="15"/>
  <c r="BK172" i="15"/>
  <c r="J164" i="15"/>
  <c r="J153" i="15"/>
  <c r="BK149" i="15"/>
  <c r="BK145" i="15"/>
  <c r="J136" i="15"/>
  <c r="J132" i="15"/>
  <c r="J134" i="16"/>
  <c r="J127" i="16"/>
  <c r="J126" i="16"/>
  <c r="BK131" i="16"/>
  <c r="J125" i="16"/>
  <c r="J135" i="16"/>
  <c r="K165" i="17"/>
  <c r="K157" i="17"/>
  <c r="BL149" i="17"/>
  <c r="K145" i="17"/>
  <c r="BL131" i="17"/>
  <c r="K126" i="17"/>
  <c r="K164" i="17"/>
  <c r="K150" i="17"/>
  <c r="BL141" i="17"/>
  <c r="BL138" i="17"/>
  <c r="K134" i="17"/>
  <c r="BL126" i="17"/>
  <c r="BL163" i="17"/>
  <c r="BL157" i="17"/>
  <c r="BL148" i="17"/>
  <c r="K138" i="17"/>
  <c r="BL134" i="17"/>
  <c r="K123" i="17"/>
  <c r="BL167" i="17"/>
  <c r="K163" i="17"/>
  <c r="K152" i="17"/>
  <c r="BL143" i="17"/>
  <c r="K131" i="17"/>
  <c r="BL127" i="17"/>
  <c r="BK129" i="18"/>
  <c r="BK125" i="18"/>
  <c r="BK121" i="18"/>
  <c r="J134" i="18"/>
  <c r="J127" i="18"/>
  <c r="J136" i="18"/>
  <c r="J135" i="18"/>
  <c r="J132" i="18"/>
  <c r="BK121" i="19"/>
  <c r="J125" i="19"/>
  <c r="J120" i="19"/>
  <c r="J122" i="19"/>
  <c r="BK124" i="20"/>
  <c r="BK131" i="20"/>
  <c r="BK121" i="20"/>
  <c r="J122" i="20"/>
  <c r="J127" i="20"/>
  <c r="BK122" i="20"/>
  <c r="J305" i="21"/>
  <c r="BK272" i="21"/>
  <c r="J260" i="21"/>
  <c r="J244" i="21"/>
  <c r="J221" i="21"/>
  <c r="J198" i="21"/>
  <c r="J156" i="21"/>
  <c r="BK147" i="21"/>
  <c r="J315" i="21"/>
  <c r="J296" i="21"/>
  <c r="BK273" i="21"/>
  <c r="BK256" i="21"/>
  <c r="J205" i="21"/>
  <c r="J186" i="21"/>
  <c r="BK159" i="21"/>
  <c r="BK342" i="21"/>
  <c r="BK322" i="21"/>
  <c r="J302" i="21"/>
  <c r="J282" i="21"/>
  <c r="BK250" i="21"/>
  <c r="BK205" i="21"/>
  <c r="BK198" i="21"/>
  <c r="BK176" i="21"/>
  <c r="BK162" i="21"/>
  <c r="BK156" i="21"/>
  <c r="J140" i="21"/>
  <c r="BK343" i="21"/>
  <c r="BK325" i="21"/>
  <c r="BK297" i="21"/>
  <c r="BK281" i="21"/>
  <c r="J253" i="21"/>
  <c r="J241" i="21"/>
  <c r="J189" i="21"/>
  <c r="BK172" i="21"/>
  <c r="J139" i="21"/>
  <c r="J129" i="22"/>
  <c r="BK127" i="22"/>
  <c r="BK129" i="22"/>
  <c r="J130" i="22"/>
  <c r="J123" i="22"/>
  <c r="BK209" i="23"/>
  <c r="J203" i="23"/>
  <c r="BK192" i="23"/>
  <c r="BK183" i="23"/>
  <c r="BK176" i="23"/>
  <c r="J168" i="23"/>
  <c r="BK157" i="23"/>
  <c r="J155" i="23"/>
  <c r="J154" i="23"/>
  <c r="BK152" i="23"/>
  <c r="J149" i="23"/>
  <c r="BK148" i="23"/>
  <c r="BK147" i="23"/>
  <c r="BK146" i="23"/>
  <c r="BK137" i="23"/>
  <c r="J130" i="23"/>
  <c r="BK218" i="23"/>
  <c r="BK199" i="23"/>
  <c r="J193" i="23"/>
  <c r="BK188" i="23"/>
  <c r="BK180" i="23"/>
  <c r="J173" i="23"/>
  <c r="BK163" i="23"/>
  <c r="BK153" i="23"/>
  <c r="BK151" i="23"/>
  <c r="BK142" i="23"/>
  <c r="BK130" i="23"/>
  <c r="BK225" i="23"/>
  <c r="J221" i="23"/>
  <c r="J214" i="23"/>
  <c r="J202" i="23"/>
  <c r="BK196" i="23"/>
  <c r="J186" i="23"/>
  <c r="J177" i="23"/>
  <c r="BK169" i="23"/>
  <c r="BK162" i="23"/>
  <c r="J148" i="23"/>
  <c r="BK134" i="23"/>
  <c r="BK129" i="23"/>
  <c r="J225" i="23"/>
  <c r="J217" i="23"/>
  <c r="BK212" i="23"/>
  <c r="J206" i="23"/>
  <c r="BK201" i="23"/>
  <c r="J198" i="23"/>
  <c r="J188" i="23"/>
  <c r="BK185" i="23"/>
  <c r="J180" i="23"/>
  <c r="BK173" i="23"/>
  <c r="J158" i="23"/>
  <c r="BK150" i="23"/>
  <c r="BK145" i="23"/>
  <c r="J136" i="23"/>
  <c r="BK133" i="23"/>
  <c r="J131" i="24"/>
  <c r="BK126" i="24"/>
  <c r="J135" i="24"/>
  <c r="BK134" i="24"/>
  <c r="BK127" i="24"/>
  <c r="BK135" i="24"/>
  <c r="BK124" i="24"/>
  <c r="BL158" i="25"/>
  <c r="K141" i="25"/>
  <c r="BL135" i="25"/>
  <c r="K129" i="25"/>
  <c r="K121" i="25"/>
  <c r="BL154" i="25"/>
  <c r="BL146" i="25"/>
  <c r="BL137" i="25"/>
  <c r="K122" i="25"/>
  <c r="K156" i="25"/>
  <c r="BL150" i="25"/>
  <c r="K142" i="25"/>
  <c r="K138" i="25"/>
  <c r="K131" i="25"/>
  <c r="BL125" i="25"/>
  <c r="K158" i="25"/>
  <c r="K155" i="25"/>
  <c r="K149" i="25"/>
  <c r="K143" i="25"/>
  <c r="BL132" i="25"/>
  <c r="BL128" i="25"/>
  <c r="BL122" i="25"/>
  <c r="BK124" i="26"/>
  <c r="BK122" i="26"/>
  <c r="J119" i="26"/>
  <c r="J153" i="27"/>
  <c r="J122" i="27"/>
  <c r="BK138" i="27"/>
  <c r="J152" i="28"/>
  <c r="J141" i="28"/>
  <c r="J130" i="28"/>
  <c r="J140" i="28"/>
  <c r="BK133" i="28"/>
  <c r="BK127" i="28"/>
  <c r="J151" i="28"/>
  <c r="BK140" i="28"/>
  <c r="BK134" i="28"/>
  <c r="BK153" i="28"/>
  <c r="BK144" i="28"/>
  <c r="J136" i="28"/>
  <c r="J127" i="28"/>
  <c r="J124" i="29"/>
  <c r="J135" i="29"/>
  <c r="J123" i="29"/>
  <c r="J138" i="30"/>
  <c r="J128" i="30"/>
  <c r="BK132" i="30"/>
  <c r="BK217" i="31"/>
  <c r="BK207" i="31"/>
  <c r="J198" i="31"/>
  <c r="BK194" i="31"/>
  <c r="J190" i="31"/>
  <c r="BK182" i="31"/>
  <c r="J177" i="31"/>
  <c r="J171" i="31"/>
  <c r="J166" i="31"/>
  <c r="BK157" i="31"/>
  <c r="J145" i="31"/>
  <c r="J137" i="31"/>
  <c r="J127" i="31"/>
  <c r="BK215" i="31"/>
  <c r="BK210" i="31"/>
  <c r="J204" i="31"/>
  <c r="BK201" i="31"/>
  <c r="BK186" i="31"/>
  <c r="J179" i="31"/>
  <c r="BK172" i="31"/>
  <c r="J161" i="31"/>
  <c r="BK152" i="31"/>
  <c r="BK138" i="31"/>
  <c r="BK127" i="31"/>
  <c r="J217" i="31"/>
  <c r="J209" i="31"/>
  <c r="BK199" i="31"/>
  <c r="J193" i="31"/>
  <c r="J187" i="31"/>
  <c r="BK177" i="31"/>
  <c r="BK166" i="31"/>
  <c r="BK162" i="31"/>
  <c r="J157" i="31"/>
  <c r="J151" i="31"/>
  <c r="J146" i="31"/>
  <c r="J138" i="31"/>
  <c r="J130" i="31"/>
  <c r="J219" i="31"/>
  <c r="J210" i="31"/>
  <c r="BK203" i="31"/>
  <c r="J196" i="31"/>
  <c r="BK189" i="31"/>
  <c r="BK181" i="31"/>
  <c r="BK174" i="31"/>
  <c r="J162" i="31"/>
  <c r="J149" i="31"/>
  <c r="J143" i="31"/>
  <c r="BK135" i="31"/>
  <c r="BK129" i="31"/>
  <c r="J122" i="32"/>
  <c r="BK126" i="32"/>
  <c r="J125" i="32"/>
  <c r="BK122" i="32"/>
  <c r="BK130" i="33"/>
  <c r="J126" i="33"/>
  <c r="J122" i="33"/>
  <c r="BK128" i="33"/>
  <c r="J123" i="33"/>
  <c r="J124" i="33"/>
  <c r="BK684" i="2"/>
  <c r="J681" i="2"/>
  <c r="J670" i="2"/>
  <c r="BK654" i="2"/>
  <c r="J645" i="2"/>
  <c r="J520" i="2"/>
  <c r="BK433" i="2"/>
  <c r="BK415" i="2"/>
  <c r="J410" i="2"/>
  <c r="J405" i="2"/>
  <c r="J390" i="2"/>
  <c r="BK340" i="2"/>
  <c r="BK283" i="2"/>
  <c r="J219" i="2"/>
  <c r="BK199" i="2"/>
  <c r="J191" i="2"/>
  <c r="J156" i="2"/>
  <c r="J682" i="2"/>
  <c r="J640" i="2"/>
  <c r="BK447" i="2"/>
  <c r="J433" i="2"/>
  <c r="BK425" i="2"/>
  <c r="J419" i="2"/>
  <c r="J414" i="2"/>
  <c r="BK405" i="2"/>
  <c r="BK400" i="2"/>
  <c r="BK362" i="2"/>
  <c r="BK329" i="2"/>
  <c r="BK275" i="2"/>
  <c r="J220" i="2"/>
  <c r="BK191" i="2"/>
  <c r="BK153" i="2"/>
  <c r="J684" i="2"/>
  <c r="J671" i="2"/>
  <c r="BK520" i="2"/>
  <c r="J451" i="2"/>
  <c r="J425" i="2"/>
  <c r="J418" i="2"/>
  <c r="J408" i="2"/>
  <c r="BK401" i="2"/>
  <c r="BK390" i="2"/>
  <c r="J339" i="2"/>
  <c r="BK319" i="2"/>
  <c r="BK288" i="2"/>
  <c r="J275" i="2"/>
  <c r="J228" i="2"/>
  <c r="J164" i="2"/>
  <c r="AS94" i="1"/>
  <c r="BK423" i="2"/>
  <c r="J415" i="2"/>
  <c r="BK408" i="2"/>
  <c r="J397" i="2"/>
  <c r="J333" i="2"/>
  <c r="BK299" i="2"/>
  <c r="J236" i="2"/>
  <c r="J192" i="2"/>
  <c r="BK170" i="2"/>
  <c r="J149" i="2"/>
  <c r="BK195" i="3"/>
  <c r="BK183" i="3"/>
  <c r="J167" i="3"/>
  <c r="J142" i="3"/>
  <c r="BK122" i="3"/>
  <c r="J201" i="3"/>
  <c r="J196" i="3"/>
  <c r="J183" i="3"/>
  <c r="J164" i="3"/>
  <c r="BK151" i="3"/>
  <c r="BK134" i="3"/>
  <c r="BK201" i="3"/>
  <c r="BK182" i="3"/>
  <c r="BK161" i="3"/>
  <c r="BK135" i="3"/>
  <c r="BK202" i="3"/>
  <c r="BK198" i="3"/>
  <c r="J194" i="3"/>
  <c r="BK166" i="3"/>
  <c r="J157" i="3"/>
  <c r="J170" i="4"/>
  <c r="J163" i="4"/>
  <c r="BK148" i="4"/>
  <c r="BK138" i="4"/>
  <c r="BK136" i="4"/>
  <c r="BK126" i="4"/>
  <c r="BK158" i="4"/>
  <c r="J151" i="4"/>
  <c r="J144" i="4"/>
  <c r="BK137" i="4"/>
  <c r="BK130" i="4"/>
  <c r="J126" i="4"/>
  <c r="BK156" i="4"/>
  <c r="BK145" i="4"/>
  <c r="J136" i="4"/>
  <c r="J164" i="4"/>
  <c r="BK151" i="4"/>
  <c r="BK140" i="4"/>
  <c r="BK131" i="4"/>
  <c r="BK125" i="4"/>
  <c r="BK148" i="5"/>
  <c r="BK128" i="5"/>
  <c r="J122" i="5"/>
  <c r="J134" i="5"/>
  <c r="J151" i="5"/>
  <c r="BK139" i="5"/>
  <c r="J136" i="6"/>
  <c r="BK125" i="6"/>
  <c r="J141" i="6"/>
  <c r="J135" i="6"/>
  <c r="BK122" i="6"/>
  <c r="J137" i="6"/>
  <c r="BK128" i="6"/>
  <c r="BK120" i="6"/>
  <c r="BK131" i="6"/>
  <c r="BK123" i="6"/>
  <c r="BK208" i="7"/>
  <c r="J202" i="7"/>
  <c r="BK198" i="7"/>
  <c r="J192" i="7"/>
  <c r="J184" i="7"/>
  <c r="BK179" i="7"/>
  <c r="J172" i="7"/>
  <c r="J163" i="7"/>
  <c r="BK159" i="7"/>
  <c r="J147" i="7"/>
  <c r="BK141" i="7"/>
  <c r="BK134" i="7"/>
  <c r="J208" i="7"/>
  <c r="BK202" i="7"/>
  <c r="BK193" i="7"/>
  <c r="BK180" i="7"/>
  <c r="BK171" i="7"/>
  <c r="BK154" i="7"/>
  <c r="BK129" i="7"/>
  <c r="J204" i="7"/>
  <c r="J197" i="7"/>
  <c r="J188" i="7"/>
  <c r="J179" i="7"/>
  <c r="J171" i="7"/>
  <c r="J162" i="7"/>
  <c r="J157" i="7"/>
  <c r="BK149" i="7"/>
  <c r="J141" i="7"/>
  <c r="BK137" i="7"/>
  <c r="BK214" i="7"/>
  <c r="J201" i="7"/>
  <c r="BK192" i="7"/>
  <c r="BK188" i="7"/>
  <c r="BK173" i="7"/>
  <c r="J168" i="7"/>
  <c r="BK162" i="7"/>
  <c r="J151" i="7"/>
  <c r="BK148" i="7"/>
  <c r="BK130" i="7"/>
  <c r="J165" i="8"/>
  <c r="J156" i="8"/>
  <c r="BK145" i="8"/>
  <c r="BK137" i="8"/>
  <c r="J130" i="8"/>
  <c r="J166" i="8"/>
  <c r="BK152" i="8"/>
  <c r="J149" i="8"/>
  <c r="J146" i="8"/>
  <c r="J135" i="8"/>
  <c r="J173" i="8"/>
  <c r="BK160" i="8"/>
  <c r="BK156" i="8"/>
  <c r="J148" i="8"/>
  <c r="J137" i="8"/>
  <c r="BK129" i="8"/>
  <c r="BK173" i="8"/>
  <c r="BK165" i="8"/>
  <c r="J157" i="8"/>
  <c r="BK147" i="8"/>
  <c r="J136" i="8"/>
  <c r="K176" i="9"/>
  <c r="K168" i="9"/>
  <c r="K160" i="9"/>
  <c r="BL146" i="9"/>
  <c r="K143" i="9"/>
  <c r="BL136" i="9"/>
  <c r="K127" i="9"/>
  <c r="BL166" i="9"/>
  <c r="K157" i="9"/>
  <c r="BL150" i="9"/>
  <c r="BL144" i="9"/>
  <c r="BL138" i="9"/>
  <c r="K128" i="9"/>
  <c r="BL168" i="9"/>
  <c r="BL159" i="9"/>
  <c r="BL131" i="9"/>
  <c r="BL172" i="9"/>
  <c r="K152" i="9"/>
  <c r="K133" i="9"/>
  <c r="K124" i="9"/>
  <c r="J121" i="10"/>
  <c r="J124" i="10"/>
  <c r="J122" i="10"/>
  <c r="BK208" i="11"/>
  <c r="BK175" i="11"/>
  <c r="BK149" i="11"/>
  <c r="J215" i="11"/>
  <c r="BK180" i="11"/>
  <c r="J149" i="11"/>
  <c r="BK212" i="11"/>
  <c r="J195" i="11"/>
  <c r="BK155" i="11"/>
  <c r="J135" i="11"/>
  <c r="J130" i="11"/>
  <c r="J187" i="11"/>
  <c r="J171" i="11"/>
  <c r="J135" i="12"/>
  <c r="J130" i="12"/>
  <c r="BK135" i="12"/>
  <c r="BK142" i="12"/>
  <c r="J121" i="12"/>
  <c r="BK325" i="13"/>
  <c r="J312" i="13"/>
  <c r="BK273" i="13"/>
  <c r="J262" i="13"/>
  <c r="BK238" i="13"/>
  <c r="J233" i="13"/>
  <c r="BK215" i="13"/>
  <c r="BK182" i="13"/>
  <c r="BK172" i="13"/>
  <c r="BK359" i="13"/>
  <c r="J344" i="13"/>
  <c r="J326" i="13"/>
  <c r="J321" i="13"/>
  <c r="J304" i="13"/>
  <c r="J268" i="13"/>
  <c r="J253" i="13"/>
  <c r="BK209" i="13"/>
  <c r="BK169" i="13"/>
  <c r="J147" i="13"/>
  <c r="J140" i="13"/>
  <c r="J355" i="13"/>
  <c r="J309" i="13"/>
  <c r="J289" i="13"/>
  <c r="J259" i="13"/>
  <c r="BK230" i="13"/>
  <c r="BK216" i="13"/>
  <c r="J173" i="13"/>
  <c r="J156" i="13"/>
  <c r="BK136" i="13"/>
  <c r="BK347" i="13"/>
  <c r="J323" i="13"/>
  <c r="J303" i="13"/>
  <c r="J285" i="13"/>
  <c r="BK268" i="13"/>
  <c r="J242" i="13"/>
  <c r="J216" i="13"/>
  <c r="J182" i="13"/>
  <c r="J159" i="13"/>
  <c r="J124" i="14"/>
  <c r="BK130" i="14"/>
  <c r="J125" i="14"/>
  <c r="BK125" i="14"/>
  <c r="J224" i="15"/>
  <c r="BK216" i="15"/>
  <c r="BK206" i="15"/>
  <c r="BK200" i="15"/>
  <c r="BK192" i="15"/>
  <c r="BK180" i="15"/>
  <c r="J176" i="15"/>
  <c r="BK169" i="15"/>
  <c r="J165" i="15"/>
  <c r="J162" i="15"/>
  <c r="J154" i="15"/>
  <c r="BK144" i="15"/>
  <c r="BK127" i="15"/>
  <c r="BK213" i="15"/>
  <c r="J209" i="15"/>
  <c r="BK190" i="15"/>
  <c r="BK182" i="15"/>
  <c r="J172" i="15"/>
  <c r="BK166" i="15"/>
  <c r="J156" i="15"/>
  <c r="J150" i="15"/>
  <c r="BK143" i="15"/>
  <c r="BK135" i="15"/>
  <c r="J128" i="15"/>
  <c r="BK221" i="15"/>
  <c r="J211" i="15"/>
  <c r="J206" i="15"/>
  <c r="J200" i="15"/>
  <c r="J188" i="15"/>
  <c r="J184" i="15"/>
  <c r="J180" i="15"/>
  <c r="J168" i="15"/>
  <c r="BK155" i="15"/>
  <c r="J143" i="15"/>
  <c r="BK130" i="15"/>
  <c r="J223" i="15"/>
  <c r="BK214" i="15"/>
  <c r="J205" i="15"/>
  <c r="BK197" i="15"/>
  <c r="BK184" i="15"/>
  <c r="BK176" i="15"/>
  <c r="J167" i="15"/>
  <c r="BK158" i="15"/>
  <c r="J148" i="15"/>
  <c r="J137" i="15"/>
  <c r="BK133" i="15"/>
  <c r="J127" i="15"/>
  <c r="BK129" i="16"/>
  <c r="J130" i="16"/>
  <c r="BK134" i="16"/>
  <c r="BK126" i="16"/>
  <c r="BK127" i="16"/>
  <c r="BL162" i="17"/>
  <c r="K155" i="17"/>
  <c r="K148" i="17"/>
  <c r="K139" i="17"/>
  <c r="K128" i="17"/>
  <c r="K167" i="17"/>
  <c r="BL153" i="17"/>
  <c r="BL142" i="17"/>
  <c r="K136" i="17"/>
  <c r="K132" i="17"/>
  <c r="BL125" i="17"/>
  <c r="BL161" i="17"/>
  <c r="BL156" i="17"/>
  <c r="K143" i="17"/>
  <c r="K133" i="17"/>
  <c r="BL166" i="17"/>
  <c r="K162" i="17"/>
  <c r="BL155" i="17"/>
  <c r="BL151" i="17"/>
  <c r="K141" i="17"/>
  <c r="BL130" i="17"/>
  <c r="BL123" i="17"/>
  <c r="BK134" i="18"/>
  <c r="J128" i="18"/>
  <c r="BK124" i="18"/>
  <c r="J120" i="18"/>
  <c r="J133" i="18"/>
  <c r="J125" i="18"/>
  <c r="BK120" i="18"/>
  <c r="BK132" i="18"/>
  <c r="J121" i="18"/>
  <c r="J129" i="18"/>
  <c r="BK123" i="19"/>
  <c r="J119" i="19"/>
  <c r="J123" i="19"/>
  <c r="BK125" i="19"/>
  <c r="J129" i="20"/>
  <c r="J133" i="20"/>
  <c r="BK129" i="20"/>
  <c r="BK133" i="20"/>
  <c r="J121" i="20"/>
  <c r="BK125" i="20"/>
  <c r="J312" i="21"/>
  <c r="J273" i="21"/>
  <c r="J250" i="21"/>
  <c r="J237" i="21"/>
  <c r="BK209" i="21"/>
  <c r="BK169" i="21"/>
  <c r="BK344" i="21"/>
  <c r="J309" i="21"/>
  <c r="BK282" i="21"/>
  <c r="J213" i="21"/>
  <c r="BK189" i="21"/>
  <c r="J176" i="21"/>
  <c r="J344" i="21"/>
  <c r="J325" i="21"/>
  <c r="BK309" i="21"/>
  <c r="BK291" i="21"/>
  <c r="BK264" i="21"/>
  <c r="BK237" i="21"/>
  <c r="BK201" i="21"/>
  <c r="BK186" i="21"/>
  <c r="J179" i="21"/>
  <c r="BK166" i="21"/>
  <c r="BK144" i="21"/>
  <c r="BK133" i="21"/>
  <c r="BK329" i="21"/>
  <c r="BK302" i="21"/>
  <c r="J272" i="21"/>
  <c r="BK244" i="21"/>
  <c r="BK213" i="21"/>
  <c r="J201" i="21"/>
  <c r="BK179" i="21"/>
  <c r="J147" i="21"/>
  <c r="J133" i="21"/>
  <c r="BK125" i="22"/>
  <c r="J131" i="22"/>
  <c r="BK126" i="22"/>
  <c r="BK121" i="22"/>
  <c r="J124" i="22"/>
  <c r="J227" i="23"/>
  <c r="BK210" i="23"/>
  <c r="BK204" i="23"/>
  <c r="BK193" i="23"/>
  <c r="BK184" i="23"/>
  <c r="BK177" i="23"/>
  <c r="J169" i="23"/>
  <c r="J163" i="23"/>
  <c r="BK158" i="23"/>
  <c r="J129" i="23"/>
  <c r="J216" i="23"/>
  <c r="J211" i="23"/>
  <c r="BK205" i="23"/>
  <c r="J196" i="23"/>
  <c r="J189" i="23"/>
  <c r="BK181" i="23"/>
  <c r="BK174" i="23"/>
  <c r="BK165" i="23"/>
  <c r="J162" i="23"/>
  <c r="J150" i="23"/>
  <c r="J137" i="23"/>
  <c r="J128" i="23"/>
  <c r="J224" i="23"/>
  <c r="J222" i="23"/>
  <c r="J207" i="23"/>
  <c r="J199" i="23"/>
  <c r="BK189" i="23"/>
  <c r="J175" i="23"/>
  <c r="BK164" i="23"/>
  <c r="J151" i="23"/>
  <c r="J141" i="23"/>
  <c r="BK128" i="23"/>
  <c r="BK222" i="23"/>
  <c r="BK216" i="23"/>
  <c r="BK208" i="23"/>
  <c r="BK203" i="23"/>
  <c r="J192" i="23"/>
  <c r="J184" i="23"/>
  <c r="J176" i="23"/>
  <c r="J170" i="23"/>
  <c r="J161" i="23"/>
  <c r="J153" i="23"/>
  <c r="J144" i="23"/>
  <c r="J134" i="24"/>
  <c r="BK123" i="24"/>
  <c r="J127" i="24"/>
  <c r="BK131" i="24"/>
  <c r="J126" i="24"/>
  <c r="BK129" i="24"/>
  <c r="BL162" i="25"/>
  <c r="K145" i="25"/>
  <c r="BL138" i="25"/>
  <c r="BL133" i="25"/>
  <c r="BL126" i="25"/>
  <c r="K159" i="25"/>
  <c r="K152" i="25"/>
  <c r="BL145" i="25"/>
  <c r="BL127" i="25"/>
  <c r="K157" i="25"/>
  <c r="BL151" i="25"/>
  <c r="K140" i="25"/>
  <c r="BL136" i="25"/>
  <c r="K127" i="25"/>
  <c r="BL159" i="25"/>
  <c r="K153" i="25"/>
  <c r="K146" i="25"/>
  <c r="K137" i="25"/>
  <c r="BL131" i="25"/>
  <c r="J124" i="26"/>
  <c r="BK119" i="26"/>
  <c r="J123" i="26"/>
  <c r="J138" i="27"/>
  <c r="BK153" i="27"/>
  <c r="BK130" i="27"/>
  <c r="J144" i="28"/>
  <c r="BK126" i="28"/>
  <c r="J138" i="28"/>
  <c r="J129" i="28"/>
  <c r="BK152" i="28"/>
  <c r="J146" i="28"/>
  <c r="BK131" i="28"/>
  <c r="J147" i="28"/>
  <c r="BK138" i="28"/>
  <c r="J134" i="28"/>
  <c r="BK135" i="29"/>
  <c r="J131" i="29"/>
  <c r="BK131" i="29"/>
  <c r="J132" i="30"/>
  <c r="BK133" i="30"/>
  <c r="BK138" i="30"/>
  <c r="BK128" i="30"/>
  <c r="J218" i="31"/>
  <c r="J211" i="31"/>
  <c r="BK196" i="31"/>
  <c r="BK192" i="31"/>
  <c r="J184" i="31"/>
  <c r="J175" i="31"/>
  <c r="J169" i="31"/>
  <c r="BK165" i="31"/>
  <c r="J156" i="31"/>
  <c r="BK144" i="31"/>
  <c r="J135" i="31"/>
  <c r="BK125" i="31"/>
  <c r="BK214" i="31"/>
  <c r="J206" i="31"/>
  <c r="BK202" i="31"/>
  <c r="J185" i="31"/>
  <c r="BK180" i="31"/>
  <c r="BK173" i="31"/>
  <c r="BK163" i="31"/>
  <c r="J158" i="31"/>
  <c r="BK145" i="31"/>
  <c r="BK124" i="31"/>
  <c r="J216" i="31"/>
  <c r="J202" i="31"/>
  <c r="J194" i="31"/>
  <c r="BK188" i="31"/>
  <c r="J182" i="31"/>
  <c r="J167" i="31"/>
  <c r="J163" i="31"/>
  <c r="BK159" i="31"/>
  <c r="BK156" i="31"/>
  <c r="J144" i="31"/>
  <c r="J133" i="31"/>
  <c r="J128" i="31"/>
  <c r="BK216" i="31"/>
  <c r="BK209" i="31"/>
  <c r="J201" i="31"/>
  <c r="J191" i="31"/>
  <c r="J188" i="31"/>
  <c r="BK179" i="31"/>
  <c r="J168" i="31"/>
  <c r="BK155" i="31"/>
  <c r="BK147" i="31"/>
  <c r="J140" i="31"/>
  <c r="BK130" i="31"/>
  <c r="BK125" i="32"/>
  <c r="J137" i="32"/>
  <c r="J139" i="32"/>
  <c r="J126" i="32"/>
  <c r="BK138" i="32"/>
  <c r="BK122" i="33"/>
  <c r="J121" i="33"/>
  <c r="BK126" i="33"/>
  <c r="BK121" i="33"/>
  <c r="BK682" i="2"/>
  <c r="J672" i="2"/>
  <c r="J663" i="2"/>
  <c r="J650" i="2"/>
  <c r="BK597" i="2"/>
  <c r="J442" i="2"/>
  <c r="BK431" i="2"/>
  <c r="BK411" i="2"/>
  <c r="BK402" i="2"/>
  <c r="J385" i="2"/>
  <c r="BK341" i="2"/>
  <c r="J319" i="2"/>
  <c r="BK287" i="2"/>
  <c r="BK220" i="2"/>
  <c r="J193" i="2"/>
  <c r="BK154" i="2"/>
  <c r="J679" i="2"/>
  <c r="J463" i="2"/>
  <c r="J431" i="2"/>
  <c r="J421" i="2"/>
  <c r="J416" i="2"/>
  <c r="BK406" i="2"/>
  <c r="J402" i="2"/>
  <c r="BK371" i="2"/>
  <c r="BK339" i="2"/>
  <c r="BK292" i="2"/>
  <c r="BK228" i="2"/>
  <c r="J202" i="2"/>
  <c r="BK182" i="2"/>
  <c r="BK145" i="2"/>
  <c r="BK672" i="2"/>
  <c r="J597" i="2"/>
  <c r="J459" i="2"/>
  <c r="BK427" i="2"/>
  <c r="BK422" i="2"/>
  <c r="J411" i="2"/>
  <c r="BK404" i="2"/>
  <c r="BK398" i="2"/>
  <c r="J349" i="2"/>
  <c r="BK333" i="2"/>
  <c r="J311" i="2"/>
  <c r="J287" i="2"/>
  <c r="J258" i="2"/>
  <c r="J199" i="2"/>
  <c r="J167" i="2"/>
  <c r="J153" i="2"/>
  <c r="BK139" i="2"/>
  <c r="BK671" i="2"/>
  <c r="BK668" i="2"/>
  <c r="J659" i="2"/>
  <c r="BK649" i="2"/>
  <c r="J473" i="2"/>
  <c r="BK459" i="2"/>
  <c r="J445" i="2"/>
  <c r="BK438" i="2"/>
  <c r="BK424" i="2"/>
  <c r="BK418" i="2"/>
  <c r="BK414" i="2"/>
  <c r="J398" i="2"/>
  <c r="BK344" i="2"/>
  <c r="J336" i="2"/>
  <c r="J303" i="2"/>
  <c r="BK219" i="2"/>
  <c r="BK155" i="2"/>
  <c r="BK194" i="3"/>
  <c r="BK186" i="3"/>
  <c r="J168" i="3"/>
  <c r="BK147" i="3"/>
  <c r="BK128" i="3"/>
  <c r="J200" i="3"/>
  <c r="J197" i="3"/>
  <c r="BK189" i="3"/>
  <c r="J180" i="3"/>
  <c r="BK162" i="3"/>
  <c r="BK138" i="3"/>
  <c r="BK213" i="3"/>
  <c r="J181" i="3"/>
  <c r="J166" i="3"/>
  <c r="BK157" i="3"/>
  <c r="J143" i="3"/>
  <c r="J122" i="3"/>
  <c r="BK199" i="3"/>
  <c r="J182" i="3"/>
  <c r="BK164" i="3"/>
  <c r="BK143" i="3"/>
  <c r="BK136" i="3"/>
  <c r="J150" i="4"/>
  <c r="BK146" i="4"/>
  <c r="J135" i="4"/>
  <c r="BK170" i="4"/>
  <c r="BK162" i="4"/>
  <c r="BK157" i="4"/>
  <c r="J146" i="4"/>
  <c r="J142" i="4"/>
  <c r="J131" i="4"/>
  <c r="BK127" i="4"/>
  <c r="BK163" i="4"/>
  <c r="J159" i="4"/>
  <c r="J152" i="4"/>
  <c r="J139" i="4"/>
  <c r="BK166" i="4"/>
  <c r="J160" i="4"/>
  <c r="BK150" i="4"/>
  <c r="BK142" i="4"/>
  <c r="J132" i="4"/>
  <c r="BK128" i="4"/>
  <c r="J154" i="5"/>
  <c r="J139" i="5"/>
  <c r="BK125" i="5"/>
  <c r="BK158" i="5"/>
  <c r="J128" i="5"/>
  <c r="J148" i="5"/>
  <c r="BK134" i="5"/>
  <c r="J124" i="6"/>
  <c r="BK137" i="6"/>
  <c r="J131" i="6"/>
  <c r="BK141" i="6"/>
  <c r="BK130" i="6"/>
  <c r="J121" i="6"/>
  <c r="BK135" i="6"/>
  <c r="BK132" i="6"/>
  <c r="BK124" i="6"/>
  <c r="BK204" i="7"/>
  <c r="J199" i="7"/>
  <c r="BK195" i="7"/>
  <c r="J185" i="7"/>
  <c r="J180" i="7"/>
  <c r="BK178" i="7"/>
  <c r="J169" i="7"/>
  <c r="J160" i="7"/>
  <c r="J154" i="7"/>
  <c r="J144" i="7"/>
  <c r="J131" i="7"/>
  <c r="BK210" i="7"/>
  <c r="J198" i="7"/>
  <c r="J195" i="7"/>
  <c r="BK182" i="7"/>
  <c r="BK172" i="7"/>
  <c r="J156" i="7"/>
  <c r="J152" i="7"/>
  <c r="BK147" i="7"/>
  <c r="J134" i="7"/>
  <c r="J211" i="7"/>
  <c r="J203" i="7"/>
  <c r="BK189" i="7"/>
  <c r="J182" i="7"/>
  <c r="J175" i="7"/>
  <c r="BK163" i="7"/>
  <c r="J159" i="7"/>
  <c r="BK145" i="7"/>
  <c r="J140" i="7"/>
  <c r="J130" i="7"/>
  <c r="J213" i="7"/>
  <c r="BK207" i="7"/>
  <c r="BK200" i="7"/>
  <c r="J190" i="7"/>
  <c r="J176" i="7"/>
  <c r="BK167" i="7"/>
  <c r="BK152" i="7"/>
  <c r="J145" i="7"/>
  <c r="BK131" i="7"/>
  <c r="BK175" i="8"/>
  <c r="J164" i="8"/>
  <c r="BK159" i="8"/>
  <c r="BK149" i="8"/>
  <c r="J134" i="8"/>
  <c r="J172" i="8"/>
  <c r="J151" i="8"/>
  <c r="J147" i="8"/>
  <c r="J140" i="8"/>
  <c r="BK130" i="8"/>
  <c r="J167" i="8"/>
  <c r="J158" i="8"/>
  <c r="BK151" i="8"/>
  <c r="BK140" i="8"/>
  <c r="BK131" i="8"/>
  <c r="J174" i="8"/>
  <c r="J168" i="8"/>
  <c r="J161" i="8"/>
  <c r="BK154" i="8"/>
  <c r="BK146" i="8"/>
  <c r="BK135" i="8"/>
  <c r="J127" i="8"/>
  <c r="BL173" i="9"/>
  <c r="BL164" i="9"/>
  <c r="BL155" i="9"/>
  <c r="K142" i="9"/>
  <c r="BL135" i="9"/>
  <c r="K125" i="9"/>
  <c r="K173" i="9"/>
  <c r="K164" i="9"/>
  <c r="K156" i="9"/>
  <c r="K151" i="9"/>
  <c r="K146" i="9"/>
  <c r="BL139" i="9"/>
  <c r="K136" i="9"/>
  <c r="BL170" i="9"/>
  <c r="K163" i="9"/>
  <c r="K153" i="9"/>
  <c r="K150" i="9"/>
  <c r="K145" i="9"/>
  <c r="K138" i="9"/>
  <c r="BL137" i="9"/>
  <c r="K130" i="9"/>
  <c r="BL126" i="9"/>
  <c r="BL167" i="9"/>
  <c r="BL157" i="9"/>
  <c r="K147" i="9"/>
  <c r="BL141" i="9"/>
  <c r="K131" i="9"/>
  <c r="BK126" i="10"/>
  <c r="BK122" i="10"/>
  <c r="BK128" i="10"/>
  <c r="BK123" i="10"/>
  <c r="BK127" i="10"/>
  <c r="BK120" i="10"/>
  <c r="BK187" i="11"/>
  <c r="J180" i="11"/>
  <c r="J150" i="11"/>
  <c r="J141" i="11"/>
  <c r="BK198" i="11"/>
  <c r="BK165" i="11"/>
  <c r="BK145" i="11"/>
  <c r="BK135" i="11"/>
  <c r="BK215" i="11"/>
  <c r="BK203" i="11"/>
  <c r="BK190" i="11"/>
  <c r="BK141" i="11"/>
  <c r="BK131" i="11"/>
  <c r="J190" i="11"/>
  <c r="J182" i="11"/>
  <c r="BK141" i="12"/>
  <c r="BK125" i="12"/>
  <c r="J134" i="12"/>
  <c r="J124" i="12"/>
  <c r="BK124" i="12"/>
  <c r="J329" i="13"/>
  <c r="J316" i="13"/>
  <c r="J280" i="13"/>
  <c r="BK271" i="13"/>
  <c r="J248" i="13"/>
  <c r="BK234" i="13"/>
  <c r="J219" i="13"/>
  <c r="BK188" i="13"/>
  <c r="BK173" i="13"/>
  <c r="BK140" i="13"/>
  <c r="BK355" i="13"/>
  <c r="J327" i="13"/>
  <c r="BK323" i="13"/>
  <c r="BK309" i="13"/>
  <c r="BK303" i="13"/>
  <c r="BK265" i="13"/>
  <c r="J237" i="13"/>
  <c r="J175" i="13"/>
  <c r="J150" i="13"/>
  <c r="BK133" i="13"/>
  <c r="BK329" i="13"/>
  <c r="J307" i="13"/>
  <c r="BK280" i="13"/>
  <c r="J273" i="13"/>
  <c r="J238" i="13"/>
  <c r="J215" i="13"/>
  <c r="BK178" i="13"/>
  <c r="BK139" i="13"/>
  <c r="J359" i="13"/>
  <c r="BK326" i="13"/>
  <c r="J322" i="13"/>
  <c r="BK289" i="13"/>
  <c r="J279" i="13"/>
  <c r="BK262" i="13"/>
  <c r="J243" i="13"/>
  <c r="BK227" i="13"/>
  <c r="J204" i="13"/>
  <c r="J166" i="13"/>
  <c r="BK150" i="13"/>
  <c r="J130" i="14"/>
  <c r="J122" i="14"/>
  <c r="BK128" i="14"/>
  <c r="J126" i="14"/>
  <c r="J129" i="14"/>
  <c r="J127" i="14"/>
  <c r="BK123" i="14"/>
  <c r="BK226" i="15"/>
  <c r="J214" i="15"/>
  <c r="J197" i="15"/>
  <c r="J194" i="15"/>
  <c r="J190" i="15"/>
  <c r="BK177" i="15"/>
  <c r="J174" i="15"/>
  <c r="J166" i="15"/>
  <c r="J160" i="15"/>
  <c r="J149" i="15"/>
  <c r="BK141" i="15"/>
  <c r="J218" i="15"/>
  <c r="BK210" i="15"/>
  <c r="BK195" i="15"/>
  <c r="J183" i="15"/>
  <c r="BK170" i="15"/>
  <c r="BK165" i="15"/>
  <c r="J155" i="15"/>
  <c r="J146" i="15"/>
  <c r="BK137" i="15"/>
  <c r="BK129" i="15"/>
  <c r="BK224" i="15"/>
  <c r="J216" i="15"/>
  <c r="J203" i="15"/>
  <c r="BK199" i="15"/>
  <c r="J185" i="15"/>
  <c r="J181" i="15"/>
  <c r="BK174" i="15"/>
  <c r="J158" i="15"/>
  <c r="BK152" i="15"/>
  <c r="J144" i="15"/>
  <c r="BK134" i="15"/>
  <c r="J129" i="15"/>
  <c r="BK225" i="15"/>
  <c r="BK215" i="15"/>
  <c r="BK208" i="15"/>
  <c r="J198" i="15"/>
  <c r="J189" i="15"/>
  <c r="J177" i="15"/>
  <c r="BK171" i="15"/>
  <c r="BK160" i="15"/>
  <c r="BK150" i="15"/>
  <c r="BK140" i="15"/>
  <c r="J135" i="15"/>
  <c r="J131" i="15"/>
  <c r="J131" i="16"/>
  <c r="J136" i="16"/>
  <c r="BK124" i="16"/>
  <c r="J129" i="16"/>
  <c r="J124" i="16"/>
  <c r="BK128" i="16"/>
  <c r="J123" i="16"/>
  <c r="K156" i="17"/>
  <c r="K151" i="17"/>
  <c r="BL146" i="17"/>
  <c r="BL140" i="17"/>
  <c r="BL129" i="17"/>
  <c r="K125" i="17"/>
  <c r="BL158" i="17"/>
  <c r="BL145" i="17"/>
  <c r="BL139" i="17"/>
  <c r="BL135" i="17"/>
  <c r="K127" i="17"/>
  <c r="K124" i="17"/>
  <c r="K159" i="17"/>
  <c r="BL150" i="17"/>
  <c r="K142" i="17"/>
  <c r="K135" i="17"/>
  <c r="K122" i="17"/>
  <c r="BL164" i="17"/>
  <c r="K160" i="17"/>
  <c r="K153" i="17"/>
  <c r="K144" i="17"/>
  <c r="BL132" i="17"/>
  <c r="BL128" i="17"/>
  <c r="BL121" i="17"/>
  <c r="J131" i="18"/>
  <c r="BK126" i="18"/>
  <c r="J122" i="18"/>
  <c r="BK136" i="18"/>
  <c r="BK128" i="18"/>
  <c r="J119" i="18"/>
  <c r="J126" i="18"/>
  <c r="BK133" i="18"/>
  <c r="BK122" i="18"/>
  <c r="BK122" i="19"/>
  <c r="J126" i="19"/>
  <c r="J121" i="19"/>
  <c r="BK124" i="19"/>
  <c r="J125" i="20"/>
  <c r="BK130" i="20"/>
  <c r="BK127" i="20"/>
  <c r="J131" i="20"/>
  <c r="J123" i="20"/>
  <c r="J322" i="21"/>
  <c r="BK278" i="21"/>
  <c r="BK253" i="21"/>
  <c r="BK241" i="21"/>
  <c r="J219" i="21"/>
  <c r="BK195" i="21"/>
  <c r="J166" i="21"/>
  <c r="J150" i="21"/>
  <c r="J343" i="21"/>
  <c r="J330" i="21"/>
  <c r="BK300" i="21"/>
  <c r="J281" i="21"/>
  <c r="BK266" i="21"/>
  <c r="J208" i="21"/>
  <c r="BK177" i="21"/>
  <c r="BK153" i="21"/>
  <c r="BK315" i="21"/>
  <c r="J300" i="21"/>
  <c r="J278" i="21"/>
  <c r="BK260" i="21"/>
  <c r="BK214" i="21"/>
  <c r="J196" i="21"/>
  <c r="J183" i="21"/>
  <c r="J173" i="21"/>
  <c r="BK150" i="21"/>
  <c r="J342" i="21"/>
  <c r="BK308" i="21"/>
  <c r="J291" i="21"/>
  <c r="J256" i="21"/>
  <c r="BK221" i="21"/>
  <c r="J209" i="21"/>
  <c r="BK180" i="21"/>
  <c r="BK173" i="21"/>
  <c r="J144" i="21"/>
  <c r="BK131" i="22"/>
  <c r="J128" i="22"/>
  <c r="BK130" i="22"/>
  <c r="BK124" i="22"/>
  <c r="J126" i="22"/>
  <c r="BK122" i="22"/>
  <c r="BK224" i="23"/>
  <c r="J208" i="23"/>
  <c r="J195" i="23"/>
  <c r="BK191" i="23"/>
  <c r="J179" i="23"/>
  <c r="BK172" i="23"/>
  <c r="J166" i="23"/>
  <c r="J160" i="23"/>
  <c r="BK140" i="23"/>
  <c r="BK131" i="23"/>
  <c r="BK223" i="23"/>
  <c r="J212" i="23"/>
  <c r="BK207" i="23"/>
  <c r="BK197" i="23"/>
  <c r="BK182" i="23"/>
  <c r="BK178" i="23"/>
  <c r="J157" i="23"/>
  <c r="J152" i="23"/>
  <c r="BK144" i="23"/>
  <c r="J135" i="23"/>
  <c r="J226" i="23"/>
  <c r="J223" i="23"/>
  <c r="BK217" i="23"/>
  <c r="BK206" i="23"/>
  <c r="BK198" i="23"/>
  <c r="BK187" i="23"/>
  <c r="BK179" i="23"/>
  <c r="BK170" i="23"/>
  <c r="J165" i="23"/>
  <c r="J156" i="23"/>
  <c r="J142" i="23"/>
  <c r="J131" i="23"/>
  <c r="BK226" i="23"/>
  <c r="J218" i="23"/>
  <c r="BK214" i="23"/>
  <c r="BK211" i="23"/>
  <c r="BK202" i="23"/>
  <c r="BK195" i="23"/>
  <c r="BK186" i="23"/>
  <c r="J182" i="23"/>
  <c r="BK171" i="23"/>
  <c r="J164" i="23"/>
  <c r="BK154" i="23"/>
  <c r="J147" i="23"/>
  <c r="J143" i="23"/>
  <c r="BK135" i="23"/>
  <c r="BK132" i="23"/>
  <c r="BK128" i="24"/>
  <c r="BK136" i="24"/>
  <c r="J125" i="24"/>
  <c r="J124" i="24"/>
  <c r="J128" i="24"/>
  <c r="BL161" i="25"/>
  <c r="K151" i="25"/>
  <c r="BL143" i="25"/>
  <c r="K136" i="25"/>
  <c r="K132" i="25"/>
  <c r="K123" i="25"/>
  <c r="BL155" i="25"/>
  <c r="BL149" i="25"/>
  <c r="BL144" i="25"/>
  <c r="K125" i="25"/>
  <c r="BL160" i="25"/>
  <c r="BL152" i="25"/>
  <c r="K147" i="25"/>
  <c r="BL139" i="25"/>
  <c r="K133" i="25"/>
  <c r="BL129" i="25"/>
  <c r="BL121" i="25"/>
  <c r="BL156" i="25"/>
  <c r="K150" i="25"/>
  <c r="K144" i="25"/>
  <c r="K134" i="25"/>
  <c r="K130" i="25"/>
  <c r="K124" i="25"/>
  <c r="J121" i="26"/>
  <c r="J120" i="26"/>
  <c r="BK121" i="26"/>
  <c r="BK122" i="27"/>
  <c r="J130" i="27"/>
  <c r="BK146" i="27"/>
  <c r="BK151" i="28"/>
  <c r="J131" i="28"/>
  <c r="J145" i="28"/>
  <c r="BK132" i="28"/>
  <c r="J128" i="28"/>
  <c r="BK147" i="28"/>
  <c r="J137" i="28"/>
  <c r="BK129" i="28"/>
  <c r="BK146" i="28"/>
  <c r="BK137" i="28"/>
  <c r="BK128" i="28"/>
  <c r="BK130" i="29"/>
  <c r="BK120" i="29"/>
  <c r="BK124" i="29"/>
  <c r="J120" i="29"/>
  <c r="BK124" i="30"/>
  <c r="J124" i="30"/>
  <c r="J136" i="30"/>
  <c r="J133" i="30"/>
  <c r="J213" i="31"/>
  <c r="J205" i="31"/>
  <c r="BK195" i="31"/>
  <c r="BK191" i="31"/>
  <c r="J181" i="31"/>
  <c r="J174" i="31"/>
  <c r="BK168" i="31"/>
  <c r="BK161" i="31"/>
  <c r="J155" i="31"/>
  <c r="BK140" i="31"/>
  <c r="BK132" i="31"/>
  <c r="J124" i="31"/>
  <c r="BK213" i="31"/>
  <c r="BK208" i="31"/>
  <c r="J203" i="31"/>
  <c r="J195" i="31"/>
  <c r="BK184" i="31"/>
  <c r="BK178" i="31"/>
  <c r="BK171" i="31"/>
  <c r="J160" i="31"/>
  <c r="BK149" i="31"/>
  <c r="BK131" i="31"/>
  <c r="BK218" i="31"/>
  <c r="J212" i="31"/>
  <c r="BK205" i="31"/>
  <c r="BK198" i="31"/>
  <c r="J192" i="31"/>
  <c r="BK185" i="31"/>
  <c r="J173" i="31"/>
  <c r="J164" i="31"/>
  <c r="BK158" i="31"/>
  <c r="J150" i="31"/>
  <c r="BK142" i="31"/>
  <c r="J132" i="31"/>
  <c r="J126" i="31"/>
  <c r="J215" i="31"/>
  <c r="J208" i="31"/>
  <c r="J199" i="31"/>
  <c r="BK187" i="31"/>
  <c r="J178" i="31"/>
  <c r="BK170" i="31"/>
  <c r="BK164" i="31"/>
  <c r="BK151" i="31"/>
  <c r="BK146" i="31"/>
  <c r="BK137" i="31"/>
  <c r="J135" i="32"/>
  <c r="J138" i="32"/>
  <c r="J131" i="32"/>
  <c r="BK131" i="32"/>
  <c r="BK140" i="32"/>
  <c r="J129" i="33"/>
  <c r="BK127" i="33"/>
  <c r="BK123" i="33"/>
  <c r="J130" i="33"/>
  <c r="BK124" i="33"/>
  <c r="J127" i="33"/>
  <c r="BK138" i="2" l="1"/>
  <c r="J138" i="2" s="1"/>
  <c r="J97" i="2" s="1"/>
  <c r="T190" i="2"/>
  <c r="P195" i="2"/>
  <c r="R206" i="2"/>
  <c r="T298" i="2"/>
  <c r="BK348" i="2"/>
  <c r="J348" i="2" s="1"/>
  <c r="J103" i="2" s="1"/>
  <c r="P395" i="2"/>
  <c r="P403" i="2"/>
  <c r="T428" i="2"/>
  <c r="T434" i="2"/>
  <c r="T441" i="2"/>
  <c r="T446" i="2"/>
  <c r="T644" i="2"/>
  <c r="T667" i="2"/>
  <c r="P121" i="3"/>
  <c r="T141" i="3"/>
  <c r="T120" i="3" s="1"/>
  <c r="T192" i="3"/>
  <c r="T124" i="4"/>
  <c r="T134" i="4"/>
  <c r="T147" i="4"/>
  <c r="P155" i="4"/>
  <c r="BK165" i="4"/>
  <c r="J165" i="4"/>
  <c r="J102" i="4"/>
  <c r="R121" i="5"/>
  <c r="R137" i="5"/>
  <c r="R118" i="6"/>
  <c r="R117" i="6"/>
  <c r="R128" i="7"/>
  <c r="P138" i="7"/>
  <c r="P158" i="7"/>
  <c r="P165" i="7"/>
  <c r="P174" i="7"/>
  <c r="P187" i="7"/>
  <c r="P194" i="7"/>
  <c r="P209" i="7"/>
  <c r="P212" i="7"/>
  <c r="R126" i="8"/>
  <c r="T139" i="8"/>
  <c r="R144" i="8"/>
  <c r="P153" i="8"/>
  <c r="R171" i="8"/>
  <c r="R170" i="8" s="1"/>
  <c r="S123" i="9"/>
  <c r="U129" i="9"/>
  <c r="U161" i="9"/>
  <c r="U165" i="9"/>
  <c r="S171" i="9"/>
  <c r="P118" i="10"/>
  <c r="P117" i="10" s="1"/>
  <c r="AU103" i="1" s="1"/>
  <c r="T126" i="11"/>
  <c r="R136" i="11"/>
  <c r="T154" i="11"/>
  <c r="T179" i="11"/>
  <c r="R183" i="11"/>
  <c r="P194" i="11"/>
  <c r="R204" i="11"/>
  <c r="R211" i="11"/>
  <c r="T120" i="12"/>
  <c r="T119" i="12" s="1"/>
  <c r="T118" i="12" s="1"/>
  <c r="P132" i="13"/>
  <c r="BK143" i="13"/>
  <c r="J143" i="13" s="1"/>
  <c r="J99" i="13" s="1"/>
  <c r="T165" i="13"/>
  <c r="P181" i="13"/>
  <c r="R207" i="13"/>
  <c r="P226" i="13"/>
  <c r="BK249" i="13"/>
  <c r="J249" i="13"/>
  <c r="J105" i="13" s="1"/>
  <c r="BK272" i="13"/>
  <c r="J272" i="13" s="1"/>
  <c r="J106" i="13" s="1"/>
  <c r="BK308" i="13"/>
  <c r="J308" i="13" s="1"/>
  <c r="J107" i="13" s="1"/>
  <c r="BK320" i="13"/>
  <c r="J320" i="13" s="1"/>
  <c r="J108" i="13" s="1"/>
  <c r="BK328" i="13"/>
  <c r="J328" i="13"/>
  <c r="J109" i="13" s="1"/>
  <c r="BK346" i="13"/>
  <c r="J346" i="13" s="1"/>
  <c r="J110" i="13" s="1"/>
  <c r="T120" i="14"/>
  <c r="T118" i="14" s="1"/>
  <c r="P126" i="15"/>
  <c r="P125" i="15"/>
  <c r="T139" i="15"/>
  <c r="T159" i="15"/>
  <c r="R191" i="15"/>
  <c r="BK220" i="15"/>
  <c r="J220" i="15" s="1"/>
  <c r="J104" i="15" s="1"/>
  <c r="T122" i="16"/>
  <c r="T121" i="16"/>
  <c r="T120" i="16" s="1"/>
  <c r="T133" i="16"/>
  <c r="T132" i="16"/>
  <c r="S120" i="17"/>
  <c r="S119" i="17" s="1"/>
  <c r="S118" i="17" s="1"/>
  <c r="T118" i="18"/>
  <c r="T117" i="18"/>
  <c r="T118" i="19"/>
  <c r="T117" i="19" s="1"/>
  <c r="BK120" i="20"/>
  <c r="J120" i="20"/>
  <c r="J97" i="20" s="1"/>
  <c r="BK128" i="20"/>
  <c r="J128" i="20"/>
  <c r="J98" i="20"/>
  <c r="T132" i="21"/>
  <c r="R143" i="21"/>
  <c r="P165" i="21"/>
  <c r="BK178" i="21"/>
  <c r="J178" i="21" s="1"/>
  <c r="J101" i="21" s="1"/>
  <c r="P197" i="21"/>
  <c r="BK220" i="21"/>
  <c r="J220" i="21" s="1"/>
  <c r="J103" i="21" s="1"/>
  <c r="BK240" i="21"/>
  <c r="T265" i="21"/>
  <c r="T301" i="21"/>
  <c r="T314" i="21"/>
  <c r="R331" i="21"/>
  <c r="T120" i="22"/>
  <c r="T118" i="22" s="1"/>
  <c r="R126" i="23"/>
  <c r="R125" i="23"/>
  <c r="R139" i="23"/>
  <c r="T139" i="23"/>
  <c r="T159" i="23"/>
  <c r="T190" i="23"/>
  <c r="P220" i="23"/>
  <c r="P219" i="23" s="1"/>
  <c r="R122" i="24"/>
  <c r="R121" i="24"/>
  <c r="T133" i="24"/>
  <c r="T132" i="24" s="1"/>
  <c r="Q120" i="25"/>
  <c r="Q119" i="25" s="1"/>
  <c r="Q118" i="25" s="1"/>
  <c r="AU118" i="1" s="1"/>
  <c r="BK118" i="26"/>
  <c r="J118" i="26" s="1"/>
  <c r="J97" i="26" s="1"/>
  <c r="T121" i="27"/>
  <c r="T120" i="27"/>
  <c r="BK125" i="28"/>
  <c r="J125" i="28"/>
  <c r="J98" i="28" s="1"/>
  <c r="R139" i="28"/>
  <c r="P143" i="28"/>
  <c r="P142" i="28"/>
  <c r="T149" i="28"/>
  <c r="T148" i="28"/>
  <c r="BK119" i="29"/>
  <c r="P129" i="29"/>
  <c r="P120" i="30"/>
  <c r="BK127" i="30"/>
  <c r="J127" i="30" s="1"/>
  <c r="J98" i="30" s="1"/>
  <c r="R123" i="31"/>
  <c r="P136" i="31"/>
  <c r="P141" i="31"/>
  <c r="BK148" i="31"/>
  <c r="J148" i="31" s="1"/>
  <c r="J101" i="31" s="1"/>
  <c r="BK153" i="31"/>
  <c r="J153" i="31"/>
  <c r="J102" i="31" s="1"/>
  <c r="BK121" i="32"/>
  <c r="J121" i="32"/>
  <c r="J98" i="32"/>
  <c r="T138" i="2"/>
  <c r="R190" i="2"/>
  <c r="R195" i="2"/>
  <c r="BK206" i="2"/>
  <c r="J206" i="2" s="1"/>
  <c r="J100" i="2" s="1"/>
  <c r="R298" i="2"/>
  <c r="P348" i="2"/>
  <c r="R395" i="2"/>
  <c r="BK403" i="2"/>
  <c r="J403" i="2"/>
  <c r="J106" i="2"/>
  <c r="BK428" i="2"/>
  <c r="J428" i="2"/>
  <c r="J108" i="2"/>
  <c r="P434" i="2"/>
  <c r="BK441" i="2"/>
  <c r="J441" i="2"/>
  <c r="J111" i="2"/>
  <c r="R441" i="2"/>
  <c r="BK446" i="2"/>
  <c r="J446" i="2" s="1"/>
  <c r="J113" i="2" s="1"/>
  <c r="BK644" i="2"/>
  <c r="J644" i="2" s="1"/>
  <c r="J114" i="2" s="1"/>
  <c r="BK667" i="2"/>
  <c r="J667" i="2"/>
  <c r="J117" i="2" s="1"/>
  <c r="T121" i="3"/>
  <c r="P141" i="3"/>
  <c r="R192" i="3"/>
  <c r="P124" i="4"/>
  <c r="P134" i="4"/>
  <c r="P147" i="4"/>
  <c r="R155" i="4"/>
  <c r="R165" i="4"/>
  <c r="T121" i="5"/>
  <c r="T137" i="5"/>
  <c r="BK118" i="6"/>
  <c r="J118" i="6" s="1"/>
  <c r="J97" i="6" s="1"/>
  <c r="P128" i="7"/>
  <c r="P127" i="7" s="1"/>
  <c r="P126" i="7" s="1"/>
  <c r="AU100" i="1" s="1"/>
  <c r="R138" i="7"/>
  <c r="R158" i="7"/>
  <c r="T165" i="7"/>
  <c r="T174" i="7"/>
  <c r="T187" i="7"/>
  <c r="R194" i="7"/>
  <c r="T209" i="7"/>
  <c r="T212" i="7"/>
  <c r="P126" i="8"/>
  <c r="BK139" i="8"/>
  <c r="J139" i="8" s="1"/>
  <c r="J99" i="8" s="1"/>
  <c r="P144" i="8"/>
  <c r="P143" i="8" s="1"/>
  <c r="R153" i="8"/>
  <c r="BK171" i="8"/>
  <c r="J171" i="8"/>
  <c r="J104" i="8" s="1"/>
  <c r="BL123" i="9"/>
  <c r="K123" i="9"/>
  <c r="K97" i="9" s="1"/>
  <c r="BL129" i="9"/>
  <c r="K129" i="9" s="1"/>
  <c r="K98" i="9" s="1"/>
  <c r="BL161" i="9"/>
  <c r="K161" i="9" s="1"/>
  <c r="K99" i="9" s="1"/>
  <c r="S161" i="9"/>
  <c r="BL171" i="9"/>
  <c r="K171" i="9" s="1"/>
  <c r="K101" i="9" s="1"/>
  <c r="BK118" i="10"/>
  <c r="J118" i="10"/>
  <c r="J97" i="10" s="1"/>
  <c r="R126" i="11"/>
  <c r="T136" i="11"/>
  <c r="R154" i="11"/>
  <c r="P179" i="11"/>
  <c r="BK183" i="11"/>
  <c r="J183" i="11"/>
  <c r="J101" i="11"/>
  <c r="T194" i="11"/>
  <c r="T204" i="11"/>
  <c r="T211" i="11"/>
  <c r="BK120" i="12"/>
  <c r="J120" i="12" s="1"/>
  <c r="J98" i="12" s="1"/>
  <c r="BK132" i="13"/>
  <c r="J132" i="13"/>
  <c r="J98" i="13" s="1"/>
  <c r="T143" i="13"/>
  <c r="P165" i="13"/>
  <c r="BK181" i="13"/>
  <c r="J181" i="13" s="1"/>
  <c r="J101" i="13" s="1"/>
  <c r="BK207" i="13"/>
  <c r="J207" i="13"/>
  <c r="J103" i="13" s="1"/>
  <c r="R226" i="13"/>
  <c r="T249" i="13"/>
  <c r="P272" i="13"/>
  <c r="T308" i="13"/>
  <c r="T320" i="13"/>
  <c r="T328" i="13"/>
  <c r="T346" i="13"/>
  <c r="P120" i="14"/>
  <c r="P118" i="14" s="1"/>
  <c r="AU107" i="1" s="1"/>
  <c r="BK126" i="15"/>
  <c r="BK125" i="15" s="1"/>
  <c r="J125" i="15" s="1"/>
  <c r="J97" i="15" s="1"/>
  <c r="P139" i="15"/>
  <c r="R159" i="15"/>
  <c r="BK191" i="15"/>
  <c r="J191" i="15"/>
  <c r="J102" i="15"/>
  <c r="R220" i="15"/>
  <c r="R219" i="15" s="1"/>
  <c r="R122" i="16"/>
  <c r="R121" i="16"/>
  <c r="R133" i="16"/>
  <c r="R132" i="16" s="1"/>
  <c r="BL120" i="17"/>
  <c r="K120" i="17"/>
  <c r="K98" i="17" s="1"/>
  <c r="P118" i="18"/>
  <c r="P117" i="18"/>
  <c r="AU111" i="1"/>
  <c r="R118" i="19"/>
  <c r="R117" i="19" s="1"/>
  <c r="R120" i="20"/>
  <c r="P128" i="20"/>
  <c r="P132" i="21"/>
  <c r="P143" i="21"/>
  <c r="T165" i="21"/>
  <c r="P178" i="21"/>
  <c r="BK197" i="21"/>
  <c r="J197" i="21" s="1"/>
  <c r="J102" i="21" s="1"/>
  <c r="T220" i="21"/>
  <c r="R240" i="21"/>
  <c r="P265" i="21"/>
  <c r="R301" i="21"/>
  <c r="P314" i="21"/>
  <c r="T331" i="21"/>
  <c r="P120" i="22"/>
  <c r="P118" i="22"/>
  <c r="AU115" i="1"/>
  <c r="P126" i="23"/>
  <c r="P125" i="23" s="1"/>
  <c r="BK139" i="23"/>
  <c r="J139" i="23"/>
  <c r="J100" i="23" s="1"/>
  <c r="BK159" i="23"/>
  <c r="J159" i="23"/>
  <c r="J101" i="23"/>
  <c r="R159" i="23"/>
  <c r="P190" i="23"/>
  <c r="BK220" i="23"/>
  <c r="BK219" i="23"/>
  <c r="J219" i="23" s="1"/>
  <c r="J103" i="23" s="1"/>
  <c r="R220" i="23"/>
  <c r="R219" i="23"/>
  <c r="BK122" i="24"/>
  <c r="J122" i="24" s="1"/>
  <c r="J98" i="24" s="1"/>
  <c r="P133" i="24"/>
  <c r="P132" i="24" s="1"/>
  <c r="U120" i="25"/>
  <c r="U119" i="25"/>
  <c r="U118" i="25" s="1"/>
  <c r="R118" i="26"/>
  <c r="R117" i="26" s="1"/>
  <c r="R121" i="27"/>
  <c r="R120" i="27"/>
  <c r="T125" i="28"/>
  <c r="T124" i="28" s="1"/>
  <c r="T139" i="28"/>
  <c r="R143" i="28"/>
  <c r="R142" i="28" s="1"/>
  <c r="R149" i="28"/>
  <c r="R148" i="28"/>
  <c r="R119" i="29"/>
  <c r="R118" i="29" s="1"/>
  <c r="R129" i="29"/>
  <c r="T120" i="30"/>
  <c r="P127" i="30"/>
  <c r="T123" i="31"/>
  <c r="BK136" i="31"/>
  <c r="J136" i="31"/>
  <c r="J99" i="31"/>
  <c r="BK141" i="31"/>
  <c r="J141" i="31" s="1"/>
  <c r="J100" i="31" s="1"/>
  <c r="T148" i="31"/>
  <c r="T153" i="31"/>
  <c r="T121" i="32"/>
  <c r="R138" i="2"/>
  <c r="P190" i="2"/>
  <c r="BK195" i="2"/>
  <c r="J195" i="2" s="1"/>
  <c r="J99" i="2" s="1"/>
  <c r="T206" i="2"/>
  <c r="BK298" i="2"/>
  <c r="J298" i="2" s="1"/>
  <c r="J101" i="2" s="1"/>
  <c r="R348" i="2"/>
  <c r="BK395" i="2"/>
  <c r="J395" i="2" s="1"/>
  <c r="J105" i="2" s="1"/>
  <c r="R403" i="2"/>
  <c r="R428" i="2"/>
  <c r="R434" i="2"/>
  <c r="P441" i="2"/>
  <c r="P446" i="2"/>
  <c r="P644" i="2"/>
  <c r="R667" i="2"/>
  <c r="R121" i="3"/>
  <c r="R141" i="3"/>
  <c r="BK192" i="3"/>
  <c r="J192" i="3" s="1"/>
  <c r="J99" i="3" s="1"/>
  <c r="R124" i="4"/>
  <c r="R134" i="4"/>
  <c r="R147" i="4"/>
  <c r="P165" i="4"/>
  <c r="BK121" i="5"/>
  <c r="J121" i="5" s="1"/>
  <c r="J97" i="5" s="1"/>
  <c r="P137" i="5"/>
  <c r="T118" i="6"/>
  <c r="T117" i="6" s="1"/>
  <c r="BK128" i="7"/>
  <c r="J128" i="7"/>
  <c r="J98" i="7"/>
  <c r="BK138" i="7"/>
  <c r="J138" i="7" s="1"/>
  <c r="J99" i="7" s="1"/>
  <c r="BK158" i="7"/>
  <c r="J158" i="7" s="1"/>
  <c r="J100" i="7" s="1"/>
  <c r="T158" i="7"/>
  <c r="BK174" i="7"/>
  <c r="J174" i="7" s="1"/>
  <c r="J102" i="7" s="1"/>
  <c r="BK187" i="7"/>
  <c r="J187" i="7"/>
  <c r="J103" i="7" s="1"/>
  <c r="BK194" i="7"/>
  <c r="J194" i="7"/>
  <c r="J104" i="7"/>
  <c r="BK209" i="7"/>
  <c r="J209" i="7" s="1"/>
  <c r="J105" i="7" s="1"/>
  <c r="BK212" i="7"/>
  <c r="J212" i="7" s="1"/>
  <c r="J106" i="7" s="1"/>
  <c r="BK126" i="8"/>
  <c r="J126" i="8"/>
  <c r="J98" i="8" s="1"/>
  <c r="P139" i="8"/>
  <c r="BK144" i="8"/>
  <c r="J144" i="8"/>
  <c r="J101" i="8" s="1"/>
  <c r="BK153" i="8"/>
  <c r="J153" i="8"/>
  <c r="J102" i="8"/>
  <c r="P171" i="8"/>
  <c r="P170" i="8" s="1"/>
  <c r="Q123" i="9"/>
  <c r="Q129" i="9"/>
  <c r="Q161" i="9"/>
  <c r="Q165" i="9"/>
  <c r="U171" i="9"/>
  <c r="T118" i="10"/>
  <c r="T117" i="10" s="1"/>
  <c r="BK126" i="11"/>
  <c r="J126" i="11"/>
  <c r="J97" i="11"/>
  <c r="P136" i="11"/>
  <c r="BK154" i="11"/>
  <c r="J154" i="11"/>
  <c r="J99" i="11"/>
  <c r="R179" i="11"/>
  <c r="P183" i="11"/>
  <c r="BK194" i="11"/>
  <c r="J194" i="11"/>
  <c r="J102" i="11" s="1"/>
  <c r="BK204" i="11"/>
  <c r="J204" i="11"/>
  <c r="J104" i="11"/>
  <c r="BK211" i="11"/>
  <c r="J211" i="11" s="1"/>
  <c r="J105" i="11" s="1"/>
  <c r="R120" i="12"/>
  <c r="R119" i="12" s="1"/>
  <c r="R118" i="12" s="1"/>
  <c r="T132" i="13"/>
  <c r="P143" i="13"/>
  <c r="BK165" i="13"/>
  <c r="J165" i="13" s="1"/>
  <c r="J100" i="13" s="1"/>
  <c r="R181" i="13"/>
  <c r="P207" i="13"/>
  <c r="BK226" i="13"/>
  <c r="J226" i="13"/>
  <c r="J104" i="13"/>
  <c r="P249" i="13"/>
  <c r="T272" i="13"/>
  <c r="R308" i="13"/>
  <c r="R320" i="13"/>
  <c r="R328" i="13"/>
  <c r="R346" i="13"/>
  <c r="R120" i="14"/>
  <c r="R118" i="14"/>
  <c r="R126" i="15"/>
  <c r="R125" i="15" s="1"/>
  <c r="R139" i="15"/>
  <c r="R138" i="15"/>
  <c r="P159" i="15"/>
  <c r="T191" i="15"/>
  <c r="T220" i="15"/>
  <c r="T219" i="15"/>
  <c r="BK122" i="16"/>
  <c r="J122" i="16" s="1"/>
  <c r="J98" i="16" s="1"/>
  <c r="BK133" i="16"/>
  <c r="J133" i="16" s="1"/>
  <c r="J100" i="16" s="1"/>
  <c r="Q120" i="17"/>
  <c r="Q119" i="17"/>
  <c r="Q118" i="17" s="1"/>
  <c r="AU110" i="1" s="1"/>
  <c r="BK118" i="18"/>
  <c r="J118" i="18"/>
  <c r="J97" i="18" s="1"/>
  <c r="BK118" i="19"/>
  <c r="J118" i="19"/>
  <c r="J97" i="19"/>
  <c r="T120" i="20"/>
  <c r="R128" i="20"/>
  <c r="BK132" i="21"/>
  <c r="BK143" i="21"/>
  <c r="J143" i="21" s="1"/>
  <c r="J99" i="21" s="1"/>
  <c r="BK165" i="21"/>
  <c r="J165" i="21"/>
  <c r="J100" i="21" s="1"/>
  <c r="R178" i="21"/>
  <c r="T197" i="21"/>
  <c r="R220" i="21"/>
  <c r="P240" i="21"/>
  <c r="BK265" i="21"/>
  <c r="J265" i="21"/>
  <c r="J106" i="21"/>
  <c r="BK301" i="21"/>
  <c r="J301" i="21" s="1"/>
  <c r="J107" i="21" s="1"/>
  <c r="R314" i="21"/>
  <c r="P331" i="21"/>
  <c r="BK120" i="22"/>
  <c r="J120" i="22"/>
  <c r="J98" i="22"/>
  <c r="BK126" i="23"/>
  <c r="J126" i="23" s="1"/>
  <c r="J98" i="23" s="1"/>
  <c r="T126" i="23"/>
  <c r="T125" i="23" s="1"/>
  <c r="P139" i="23"/>
  <c r="P159" i="23"/>
  <c r="BK190" i="23"/>
  <c r="J190" i="23" s="1"/>
  <c r="J102" i="23" s="1"/>
  <c r="R190" i="23"/>
  <c r="T220" i="23"/>
  <c r="T219" i="23" s="1"/>
  <c r="P122" i="24"/>
  <c r="P121" i="24"/>
  <c r="P120" i="24"/>
  <c r="AU117" i="1" s="1"/>
  <c r="BK133" i="24"/>
  <c r="J133" i="24"/>
  <c r="J100" i="24"/>
  <c r="BL120" i="25"/>
  <c r="K120" i="25" s="1"/>
  <c r="K98" i="25" s="1"/>
  <c r="P118" i="26"/>
  <c r="P117" i="26" s="1"/>
  <c r="AU119" i="1" s="1"/>
  <c r="P121" i="27"/>
  <c r="P120" i="27"/>
  <c r="AU120" i="1" s="1"/>
  <c r="P125" i="28"/>
  <c r="BK139" i="28"/>
  <c r="J139" i="28"/>
  <c r="J99" i="28" s="1"/>
  <c r="T143" i="28"/>
  <c r="T142" i="28"/>
  <c r="T123" i="28"/>
  <c r="BK149" i="28"/>
  <c r="J149" i="28" s="1"/>
  <c r="J103" i="28" s="1"/>
  <c r="T119" i="29"/>
  <c r="T129" i="29"/>
  <c r="R120" i="30"/>
  <c r="R127" i="30"/>
  <c r="BK123" i="31"/>
  <c r="J123" i="31" s="1"/>
  <c r="J97" i="31" s="1"/>
  <c r="T136" i="31"/>
  <c r="T141" i="31"/>
  <c r="R148" i="31"/>
  <c r="R153" i="31"/>
  <c r="R121" i="32"/>
  <c r="BK136" i="32"/>
  <c r="J136" i="32" s="1"/>
  <c r="J99" i="32" s="1"/>
  <c r="P136" i="32"/>
  <c r="R136" i="32"/>
  <c r="T136" i="32"/>
  <c r="P120" i="33"/>
  <c r="P119" i="33"/>
  <c r="P118" i="33"/>
  <c r="AU126" i="1" s="1"/>
  <c r="P138" i="2"/>
  <c r="BK190" i="2"/>
  <c r="J190" i="2"/>
  <c r="J98" i="2" s="1"/>
  <c r="T195" i="2"/>
  <c r="P206" i="2"/>
  <c r="P298" i="2"/>
  <c r="T348" i="2"/>
  <c r="T395" i="2"/>
  <c r="T403" i="2"/>
  <c r="P428" i="2"/>
  <c r="BK434" i="2"/>
  <c r="J434" i="2" s="1"/>
  <c r="J110" i="2" s="1"/>
  <c r="R446" i="2"/>
  <c r="R644" i="2"/>
  <c r="P667" i="2"/>
  <c r="BK121" i="3"/>
  <c r="J121" i="3"/>
  <c r="J97" i="3" s="1"/>
  <c r="BK141" i="3"/>
  <c r="J141" i="3"/>
  <c r="J98" i="3"/>
  <c r="P192" i="3"/>
  <c r="BK124" i="4"/>
  <c r="J124" i="4"/>
  <c r="J97" i="4"/>
  <c r="BK134" i="4"/>
  <c r="J134" i="4" s="1"/>
  <c r="J98" i="4" s="1"/>
  <c r="BK147" i="4"/>
  <c r="J147" i="4" s="1"/>
  <c r="J99" i="4" s="1"/>
  <c r="BK155" i="4"/>
  <c r="J155" i="4"/>
  <c r="J101" i="4" s="1"/>
  <c r="T155" i="4"/>
  <c r="T165" i="4"/>
  <c r="P121" i="5"/>
  <c r="P120" i="5" s="1"/>
  <c r="AU98" i="1" s="1"/>
  <c r="BK137" i="5"/>
  <c r="J137" i="5"/>
  <c r="J99" i="5" s="1"/>
  <c r="P118" i="6"/>
  <c r="P117" i="6"/>
  <c r="AU99" i="1"/>
  <c r="T128" i="7"/>
  <c r="T138" i="7"/>
  <c r="BK165" i="7"/>
  <c r="J165" i="7"/>
  <c r="J101" i="7" s="1"/>
  <c r="R165" i="7"/>
  <c r="R174" i="7"/>
  <c r="R187" i="7"/>
  <c r="T194" i="7"/>
  <c r="R209" i="7"/>
  <c r="R212" i="7"/>
  <c r="T126" i="8"/>
  <c r="T125" i="8" s="1"/>
  <c r="R139" i="8"/>
  <c r="T144" i="8"/>
  <c r="T153" i="8"/>
  <c r="T171" i="8"/>
  <c r="T170" i="8" s="1"/>
  <c r="U123" i="9"/>
  <c r="U122" i="9" s="1"/>
  <c r="S129" i="9"/>
  <c r="BL165" i="9"/>
  <c r="K165" i="9"/>
  <c r="K100" i="9" s="1"/>
  <c r="S165" i="9"/>
  <c r="Q171" i="9"/>
  <c r="R118" i="10"/>
  <c r="R117" i="10"/>
  <c r="P126" i="11"/>
  <c r="BK136" i="11"/>
  <c r="J136" i="11"/>
  <c r="J98" i="11"/>
  <c r="P154" i="11"/>
  <c r="BK179" i="11"/>
  <c r="J179" i="11"/>
  <c r="J100" i="11"/>
  <c r="T183" i="11"/>
  <c r="R194" i="11"/>
  <c r="P204" i="11"/>
  <c r="P211" i="11"/>
  <c r="P120" i="12"/>
  <c r="P119" i="12" s="1"/>
  <c r="P118" i="12" s="1"/>
  <c r="AU105" i="1" s="1"/>
  <c r="R132" i="13"/>
  <c r="R143" i="13"/>
  <c r="R165" i="13"/>
  <c r="T181" i="13"/>
  <c r="T207" i="13"/>
  <c r="T226" i="13"/>
  <c r="R249" i="13"/>
  <c r="R272" i="13"/>
  <c r="P308" i="13"/>
  <c r="P320" i="13"/>
  <c r="P328" i="13"/>
  <c r="P346" i="13"/>
  <c r="BK120" i="14"/>
  <c r="J120" i="14" s="1"/>
  <c r="J98" i="14" s="1"/>
  <c r="T126" i="15"/>
  <c r="T125" i="15" s="1"/>
  <c r="BK139" i="15"/>
  <c r="BK159" i="15"/>
  <c r="J159" i="15"/>
  <c r="J101" i="15" s="1"/>
  <c r="P191" i="15"/>
  <c r="P220" i="15"/>
  <c r="P219" i="15"/>
  <c r="P122" i="16"/>
  <c r="P121" i="16" s="1"/>
  <c r="P133" i="16"/>
  <c r="P132" i="16"/>
  <c r="U120" i="17"/>
  <c r="U119" i="17" s="1"/>
  <c r="U118" i="17" s="1"/>
  <c r="R118" i="18"/>
  <c r="R117" i="18" s="1"/>
  <c r="P118" i="19"/>
  <c r="P117" i="19"/>
  <c r="AU112" i="1"/>
  <c r="P120" i="20"/>
  <c r="P119" i="20" s="1"/>
  <c r="AU113" i="1" s="1"/>
  <c r="T128" i="20"/>
  <c r="R132" i="21"/>
  <c r="T143" i="21"/>
  <c r="R165" i="21"/>
  <c r="T178" i="21"/>
  <c r="R197" i="21"/>
  <c r="P220" i="21"/>
  <c r="T240" i="21"/>
  <c r="T239" i="21"/>
  <c r="R265" i="21"/>
  <c r="P301" i="21"/>
  <c r="BK314" i="21"/>
  <c r="J314" i="21"/>
  <c r="J109" i="21" s="1"/>
  <c r="BK331" i="21"/>
  <c r="J331" i="21"/>
  <c r="J110" i="21"/>
  <c r="R120" i="22"/>
  <c r="R118" i="22" s="1"/>
  <c r="T122" i="24"/>
  <c r="T121" i="24"/>
  <c r="T120" i="24" s="1"/>
  <c r="R133" i="24"/>
  <c r="R132" i="24"/>
  <c r="S120" i="25"/>
  <c r="S119" i="25" s="1"/>
  <c r="S118" i="25" s="1"/>
  <c r="T118" i="26"/>
  <c r="T117" i="26"/>
  <c r="BK121" i="27"/>
  <c r="J121" i="27" s="1"/>
  <c r="J97" i="27" s="1"/>
  <c r="R125" i="28"/>
  <c r="R124" i="28"/>
  <c r="R123" i="28" s="1"/>
  <c r="P139" i="28"/>
  <c r="BK143" i="28"/>
  <c r="J143" i="28" s="1"/>
  <c r="J101" i="28" s="1"/>
  <c r="P149" i="28"/>
  <c r="P148" i="28"/>
  <c r="P119" i="29"/>
  <c r="P118" i="29" s="1"/>
  <c r="AU122" i="1" s="1"/>
  <c r="BK129" i="29"/>
  <c r="J129" i="29"/>
  <c r="J98" i="29" s="1"/>
  <c r="BK120" i="30"/>
  <c r="J120" i="30" s="1"/>
  <c r="J97" i="30" s="1"/>
  <c r="T127" i="30"/>
  <c r="P123" i="31"/>
  <c r="R136" i="31"/>
  <c r="R141" i="31"/>
  <c r="P148" i="31"/>
  <c r="P153" i="31"/>
  <c r="P121" i="32"/>
  <c r="P120" i="32"/>
  <c r="P119" i="32" s="1"/>
  <c r="AU125" i="1"/>
  <c r="BK120" i="33"/>
  <c r="J120" i="33" s="1"/>
  <c r="J98" i="33" s="1"/>
  <c r="R120" i="33"/>
  <c r="R119" i="33"/>
  <c r="R118" i="33" s="1"/>
  <c r="T120" i="33"/>
  <c r="T119" i="33"/>
  <c r="T118" i="33"/>
  <c r="BK389" i="2"/>
  <c r="J389" i="2" s="1"/>
  <c r="J104" i="2" s="1"/>
  <c r="BK426" i="2"/>
  <c r="J426" i="2"/>
  <c r="J107" i="2" s="1"/>
  <c r="BK132" i="20"/>
  <c r="J132" i="20" s="1"/>
  <c r="J99" i="20" s="1"/>
  <c r="BK154" i="27"/>
  <c r="J154" i="27" s="1"/>
  <c r="J100" i="27" s="1"/>
  <c r="BK432" i="2"/>
  <c r="J432" i="2"/>
  <c r="J109" i="2" s="1"/>
  <c r="BK444" i="2"/>
  <c r="J444" i="2"/>
  <c r="J112" i="2"/>
  <c r="BK658" i="2"/>
  <c r="J658" i="2" s="1"/>
  <c r="J115" i="2" s="1"/>
  <c r="BK662" i="2"/>
  <c r="J662" i="2" s="1"/>
  <c r="J116" i="2" s="1"/>
  <c r="BK153" i="4"/>
  <c r="J153" i="4"/>
  <c r="J100" i="4" s="1"/>
  <c r="BK169" i="4"/>
  <c r="J169" i="4"/>
  <c r="J103" i="4"/>
  <c r="BK137" i="30"/>
  <c r="J137" i="30" s="1"/>
  <c r="J99" i="30" s="1"/>
  <c r="BK133" i="5"/>
  <c r="J133" i="5" s="1"/>
  <c r="J98" i="5" s="1"/>
  <c r="BK152" i="27"/>
  <c r="J152" i="27"/>
  <c r="J99" i="27" s="1"/>
  <c r="BK134" i="31"/>
  <c r="J134" i="31"/>
  <c r="J98" i="31"/>
  <c r="BK343" i="2"/>
  <c r="J343" i="2" s="1"/>
  <c r="J102" i="2" s="1"/>
  <c r="BK212" i="3"/>
  <c r="J212" i="3" s="1"/>
  <c r="J100" i="3" s="1"/>
  <c r="BK157" i="5"/>
  <c r="J157" i="5"/>
  <c r="J100" i="5" s="1"/>
  <c r="BL175" i="9"/>
  <c r="K175" i="9" s="1"/>
  <c r="K102" i="9" s="1"/>
  <c r="BK202" i="11"/>
  <c r="J202" i="11" s="1"/>
  <c r="J103" i="11" s="1"/>
  <c r="BK120" i="32"/>
  <c r="J120" i="32" s="1"/>
  <c r="J97" i="32" s="1"/>
  <c r="J89" i="33"/>
  <c r="J92" i="33"/>
  <c r="BE125" i="33"/>
  <c r="E108" i="33"/>
  <c r="F115" i="33"/>
  <c r="BE122" i="33"/>
  <c r="BE123" i="33"/>
  <c r="BE127" i="33"/>
  <c r="BE129" i="33"/>
  <c r="BE124" i="33"/>
  <c r="BE121" i="33"/>
  <c r="BE126" i="33"/>
  <c r="BE128" i="33"/>
  <c r="BE130" i="33"/>
  <c r="E85" i="32"/>
  <c r="BE125" i="32"/>
  <c r="BE131" i="32"/>
  <c r="BE137" i="32"/>
  <c r="J89" i="32"/>
  <c r="BE126" i="32"/>
  <c r="BE138" i="32"/>
  <c r="BE140" i="32"/>
  <c r="F92" i="32"/>
  <c r="J116" i="32"/>
  <c r="BE122" i="32"/>
  <c r="BE135" i="32"/>
  <c r="BE139" i="32"/>
  <c r="E85" i="31"/>
  <c r="J92" i="31"/>
  <c r="BE127" i="31"/>
  <c r="BE131" i="31"/>
  <c r="BE138" i="31"/>
  <c r="BE143" i="31"/>
  <c r="BE149" i="31"/>
  <c r="BE156" i="31"/>
  <c r="BE157" i="31"/>
  <c r="BE159" i="31"/>
  <c r="BE165" i="31"/>
  <c r="BE166" i="31"/>
  <c r="BE167" i="31"/>
  <c r="BE184" i="31"/>
  <c r="BE185" i="31"/>
  <c r="BE194" i="31"/>
  <c r="BE196" i="31"/>
  <c r="BE204" i="31"/>
  <c r="BE210" i="31"/>
  <c r="BE217" i="31"/>
  <c r="BE219" i="31"/>
  <c r="F119" i="31"/>
  <c r="BE126" i="31"/>
  <c r="BE144" i="31"/>
  <c r="BE155" i="31"/>
  <c r="BE162" i="31"/>
  <c r="BE164" i="31"/>
  <c r="BE171" i="31"/>
  <c r="BE173" i="31"/>
  <c r="BE178" i="31"/>
  <c r="BE179" i="31"/>
  <c r="BE181" i="31"/>
  <c r="BE182" i="31"/>
  <c r="BE183" i="31"/>
  <c r="BE195" i="31"/>
  <c r="BE200" i="31"/>
  <c r="BE203" i="31"/>
  <c r="BE206" i="31"/>
  <c r="BE207" i="31"/>
  <c r="BE213" i="31"/>
  <c r="BE125" i="31"/>
  <c r="BE132" i="31"/>
  <c r="BE133" i="31"/>
  <c r="BE135" i="31"/>
  <c r="BE139" i="31"/>
  <c r="BE140" i="31"/>
  <c r="BE145" i="31"/>
  <c r="BE150" i="31"/>
  <c r="BE158" i="31"/>
  <c r="BE168" i="31"/>
  <c r="BE174" i="31"/>
  <c r="BE177" i="31"/>
  <c r="BE180" i="31"/>
  <c r="BE187" i="31"/>
  <c r="BE188" i="31"/>
  <c r="BE189" i="31"/>
  <c r="BE190" i="31"/>
  <c r="BE191" i="31"/>
  <c r="BE192" i="31"/>
  <c r="BE197" i="31"/>
  <c r="BE211" i="31"/>
  <c r="BE212" i="31"/>
  <c r="BE216" i="31"/>
  <c r="J89" i="31"/>
  <c r="BE124" i="31"/>
  <c r="BE128" i="31"/>
  <c r="BE129" i="31"/>
  <c r="BE130" i="31"/>
  <c r="BE137" i="31"/>
  <c r="BE142" i="31"/>
  <c r="BE146" i="31"/>
  <c r="BE147" i="31"/>
  <c r="BE151" i="31"/>
  <c r="BE152" i="31"/>
  <c r="BE154" i="31"/>
  <c r="BE160" i="31"/>
  <c r="BE161" i="31"/>
  <c r="BE163" i="31"/>
  <c r="BE169" i="31"/>
  <c r="BE170" i="31"/>
  <c r="BE172" i="31"/>
  <c r="BE175" i="31"/>
  <c r="BE176" i="31"/>
  <c r="BE186" i="31"/>
  <c r="BE193" i="31"/>
  <c r="BE198" i="31"/>
  <c r="BE199" i="31"/>
  <c r="BE201" i="31"/>
  <c r="BE202" i="31"/>
  <c r="BE205" i="31"/>
  <c r="BE208" i="31"/>
  <c r="BE209" i="31"/>
  <c r="BE214" i="31"/>
  <c r="BE215" i="31"/>
  <c r="BE218" i="31"/>
  <c r="E109" i="30"/>
  <c r="J113" i="30"/>
  <c r="J116" i="30"/>
  <c r="BE121" i="30"/>
  <c r="BE124" i="30"/>
  <c r="BE132" i="30"/>
  <c r="BE133" i="30"/>
  <c r="BE136" i="30"/>
  <c r="J119" i="29"/>
  <c r="J97" i="29" s="1"/>
  <c r="F92" i="30"/>
  <c r="BE128" i="30"/>
  <c r="BE129" i="30"/>
  <c r="BE138" i="30"/>
  <c r="BK142" i="28"/>
  <c r="J142" i="28"/>
  <c r="J100" i="28" s="1"/>
  <c r="J92" i="29"/>
  <c r="F115" i="29"/>
  <c r="BE120" i="29"/>
  <c r="BE130" i="29"/>
  <c r="BE131" i="29"/>
  <c r="E108" i="29"/>
  <c r="J112" i="29"/>
  <c r="BE123" i="29"/>
  <c r="BE124" i="29"/>
  <c r="BE135" i="29"/>
  <c r="J89" i="28"/>
  <c r="F92" i="28"/>
  <c r="BE129" i="28"/>
  <c r="BE130" i="28"/>
  <c r="BE132" i="28"/>
  <c r="BE140" i="28"/>
  <c r="BE146" i="28"/>
  <c r="BE152" i="28"/>
  <c r="E85" i="28"/>
  <c r="J92" i="28"/>
  <c r="BE126" i="28"/>
  <c r="BE127" i="28"/>
  <c r="BE145" i="28"/>
  <c r="BE133" i="28"/>
  <c r="BE136" i="28"/>
  <c r="BE138" i="28"/>
  <c r="BE141" i="28"/>
  <c r="BE151" i="28"/>
  <c r="BE153" i="28"/>
  <c r="BE128" i="28"/>
  <c r="BE131" i="28"/>
  <c r="BE134" i="28"/>
  <c r="BE135" i="28"/>
  <c r="BE137" i="28"/>
  <c r="BE144" i="28"/>
  <c r="BE147" i="28"/>
  <c r="BE150" i="28"/>
  <c r="J92" i="27"/>
  <c r="J114" i="27"/>
  <c r="F117" i="27"/>
  <c r="BE122" i="27"/>
  <c r="E85" i="27"/>
  <c r="BE130" i="27"/>
  <c r="BE138" i="27"/>
  <c r="BE146" i="27"/>
  <c r="BE153" i="27"/>
  <c r="BE155" i="27"/>
  <c r="E85" i="26"/>
  <c r="BE119" i="26"/>
  <c r="BE122" i="26"/>
  <c r="F92" i="26"/>
  <c r="BE121" i="26"/>
  <c r="BE123" i="26"/>
  <c r="BE124" i="26"/>
  <c r="J92" i="26"/>
  <c r="BE120" i="26"/>
  <c r="J89" i="26"/>
  <c r="K89" i="25"/>
  <c r="F92" i="25"/>
  <c r="K115" i="25"/>
  <c r="BF121" i="25"/>
  <c r="BF137" i="25"/>
  <c r="BF139" i="25"/>
  <c r="BF141" i="25"/>
  <c r="BF151" i="25"/>
  <c r="E85" i="25"/>
  <c r="BF126" i="25"/>
  <c r="BF133" i="25"/>
  <c r="BF136" i="25"/>
  <c r="BF143" i="25"/>
  <c r="BF144" i="25"/>
  <c r="BF145" i="25"/>
  <c r="BF147" i="25"/>
  <c r="BF148" i="25"/>
  <c r="BF154" i="25"/>
  <c r="BF158" i="25"/>
  <c r="BF159" i="25"/>
  <c r="BF125" i="25"/>
  <c r="BF127" i="25"/>
  <c r="BF128" i="25"/>
  <c r="BF131" i="25"/>
  <c r="BF132" i="25"/>
  <c r="BF134" i="25"/>
  <c r="BF135" i="25"/>
  <c r="BF138" i="25"/>
  <c r="BF140" i="25"/>
  <c r="BF142" i="25"/>
  <c r="BF150" i="25"/>
  <c r="BF156" i="25"/>
  <c r="BF157" i="25"/>
  <c r="BF161" i="25"/>
  <c r="BF162" i="25"/>
  <c r="BF122" i="25"/>
  <c r="BF123" i="25"/>
  <c r="BF124" i="25"/>
  <c r="BF129" i="25"/>
  <c r="BF130" i="25"/>
  <c r="BF146" i="25"/>
  <c r="BF149" i="25"/>
  <c r="BF152" i="25"/>
  <c r="BF153" i="25"/>
  <c r="BF155" i="25"/>
  <c r="BF160" i="25"/>
  <c r="J220" i="23"/>
  <c r="J104" i="23" s="1"/>
  <c r="E85" i="24"/>
  <c r="F117" i="24"/>
  <c r="BE124" i="24"/>
  <c r="BE130" i="24"/>
  <c r="J89" i="24"/>
  <c r="J92" i="24"/>
  <c r="BE125" i="24"/>
  <c r="BE134" i="24"/>
  <c r="BE136" i="24"/>
  <c r="BK125" i="23"/>
  <c r="J125" i="23" s="1"/>
  <c r="J97" i="23" s="1"/>
  <c r="BK138" i="23"/>
  <c r="J138" i="23"/>
  <c r="J99" i="23" s="1"/>
  <c r="BE123" i="24"/>
  <c r="BE127" i="24"/>
  <c r="BE128" i="24"/>
  <c r="BE129" i="24"/>
  <c r="BE131" i="24"/>
  <c r="BE126" i="24"/>
  <c r="BE135" i="24"/>
  <c r="J89" i="23"/>
  <c r="F121" i="23"/>
  <c r="BE127" i="23"/>
  <c r="BE128" i="23"/>
  <c r="BE130" i="23"/>
  <c r="BE141" i="23"/>
  <c r="BE151" i="23"/>
  <c r="BE156" i="23"/>
  <c r="BE163" i="23"/>
  <c r="BE165" i="23"/>
  <c r="BE167" i="23"/>
  <c r="BE177" i="23"/>
  <c r="BE178" i="23"/>
  <c r="BE180" i="23"/>
  <c r="BE189" i="23"/>
  <c r="BE192" i="23"/>
  <c r="BE193" i="23"/>
  <c r="BE200" i="23"/>
  <c r="BE207" i="23"/>
  <c r="BE223" i="23"/>
  <c r="E85" i="23"/>
  <c r="BE135" i="23"/>
  <c r="BE137" i="23"/>
  <c r="BE144" i="23"/>
  <c r="BE149" i="23"/>
  <c r="BE152" i="23"/>
  <c r="BE153" i="23"/>
  <c r="BE154" i="23"/>
  <c r="BE162" i="23"/>
  <c r="BE166" i="23"/>
  <c r="BE174" i="23"/>
  <c r="BE175" i="23"/>
  <c r="BE182" i="23"/>
  <c r="BE183" i="23"/>
  <c r="BE185" i="23"/>
  <c r="BE191" i="23"/>
  <c r="BE195" i="23"/>
  <c r="BE204" i="23"/>
  <c r="BE209" i="23"/>
  <c r="BE211" i="23"/>
  <c r="BE212" i="23"/>
  <c r="BE214" i="23"/>
  <c r="BE215" i="23"/>
  <c r="BE216" i="23"/>
  <c r="BE226" i="23"/>
  <c r="BE227" i="23"/>
  <c r="J92" i="23"/>
  <c r="BE129" i="23"/>
  <c r="BE131" i="23"/>
  <c r="BE132" i="23"/>
  <c r="BE140" i="23"/>
  <c r="BE143" i="23"/>
  <c r="BE145" i="23"/>
  <c r="BE146" i="23"/>
  <c r="BE147" i="23"/>
  <c r="BE148" i="23"/>
  <c r="BE155" i="23"/>
  <c r="BE157" i="23"/>
  <c r="BE158" i="23"/>
  <c r="BE160" i="23"/>
  <c r="BE161" i="23"/>
  <c r="BE168" i="23"/>
  <c r="BE169" i="23"/>
  <c r="BE170" i="23"/>
  <c r="BE171" i="23"/>
  <c r="BE172" i="23"/>
  <c r="BE176" i="23"/>
  <c r="BE184" i="23"/>
  <c r="BE194" i="23"/>
  <c r="BE201" i="23"/>
  <c r="BE202" i="23"/>
  <c r="BE203" i="23"/>
  <c r="BE208" i="23"/>
  <c r="BE210" i="23"/>
  <c r="BE213" i="23"/>
  <c r="BE221" i="23"/>
  <c r="BE224" i="23"/>
  <c r="BE133" i="23"/>
  <c r="BE134" i="23"/>
  <c r="BE136" i="23"/>
  <c r="BE142" i="23"/>
  <c r="BE150" i="23"/>
  <c r="BE164" i="23"/>
  <c r="BE173" i="23"/>
  <c r="BE179" i="23"/>
  <c r="BE181" i="23"/>
  <c r="BE186" i="23"/>
  <c r="BE187" i="23"/>
  <c r="BE188" i="23"/>
  <c r="BE196" i="23"/>
  <c r="BE197" i="23"/>
  <c r="BE198" i="23"/>
  <c r="BE199" i="23"/>
  <c r="BE205" i="23"/>
  <c r="BE206" i="23"/>
  <c r="BE217" i="23"/>
  <c r="BE218" i="23"/>
  <c r="BE222" i="23"/>
  <c r="BE225" i="23"/>
  <c r="J92" i="22"/>
  <c r="F115" i="22"/>
  <c r="BE127" i="22"/>
  <c r="BE129" i="22"/>
  <c r="BE131" i="22"/>
  <c r="J132" i="21"/>
  <c r="J98" i="21" s="1"/>
  <c r="J240" i="21"/>
  <c r="J105" i="21"/>
  <c r="E108" i="22"/>
  <c r="J112" i="22"/>
  <c r="BE124" i="22"/>
  <c r="BE125" i="22"/>
  <c r="BE121" i="22"/>
  <c r="BE122" i="22"/>
  <c r="BE123" i="22"/>
  <c r="BE126" i="22"/>
  <c r="BE128" i="22"/>
  <c r="BE130" i="22"/>
  <c r="BK119" i="20"/>
  <c r="J119" i="20"/>
  <c r="E85" i="21"/>
  <c r="J127" i="21"/>
  <c r="BE136" i="21"/>
  <c r="BE150" i="21"/>
  <c r="BE153" i="21"/>
  <c r="BE156" i="21"/>
  <c r="BE159" i="21"/>
  <c r="BE162" i="21"/>
  <c r="BE183" i="21"/>
  <c r="BE196" i="21"/>
  <c r="BE204" i="21"/>
  <c r="BE214" i="21"/>
  <c r="BE237" i="21"/>
  <c r="BE247" i="21"/>
  <c r="BE260" i="21"/>
  <c r="BE266" i="21"/>
  <c r="BE272" i="21"/>
  <c r="BE273" i="21"/>
  <c r="BE300" i="21"/>
  <c r="BE309" i="21"/>
  <c r="BE312" i="21"/>
  <c r="BE172" i="21"/>
  <c r="BE189" i="21"/>
  <c r="BE209" i="21"/>
  <c r="BE219" i="21"/>
  <c r="BE241" i="21"/>
  <c r="BE253" i="21"/>
  <c r="BE269" i="21"/>
  <c r="BE282" i="21"/>
  <c r="BE302" i="21"/>
  <c r="BE308" i="21"/>
  <c r="BE325" i="21"/>
  <c r="BE329" i="21"/>
  <c r="BE330" i="21"/>
  <c r="BE343" i="21"/>
  <c r="J124" i="21"/>
  <c r="F127" i="21"/>
  <c r="BE133" i="21"/>
  <c r="BE139" i="21"/>
  <c r="BE140" i="21"/>
  <c r="BE144" i="21"/>
  <c r="BE147" i="21"/>
  <c r="BE166" i="21"/>
  <c r="BE169" i="21"/>
  <c r="BE179" i="21"/>
  <c r="BE195" i="21"/>
  <c r="BE198" i="21"/>
  <c r="BE201" i="21"/>
  <c r="BE213" i="21"/>
  <c r="BE221" i="21"/>
  <c r="BE244" i="21"/>
  <c r="BE250" i="21"/>
  <c r="BE264" i="21"/>
  <c r="BE278" i="21"/>
  <c r="BE296" i="21"/>
  <c r="BE315" i="21"/>
  <c r="BE322" i="21"/>
  <c r="BE332" i="21"/>
  <c r="BE342" i="21"/>
  <c r="BE344" i="21"/>
  <c r="BE173" i="21"/>
  <c r="BE176" i="21"/>
  <c r="BE177" i="21"/>
  <c r="BE180" i="21"/>
  <c r="BE186" i="21"/>
  <c r="BE205" i="21"/>
  <c r="BE208" i="21"/>
  <c r="BE256" i="21"/>
  <c r="BE281" i="21"/>
  <c r="BE289" i="21"/>
  <c r="BE291" i="21"/>
  <c r="BE297" i="21"/>
  <c r="BE305" i="21"/>
  <c r="J89" i="20"/>
  <c r="J116" i="20"/>
  <c r="BE121" i="20"/>
  <c r="BE123" i="20"/>
  <c r="BE127" i="20"/>
  <c r="BE129" i="20"/>
  <c r="BE131" i="20"/>
  <c r="E85" i="20"/>
  <c r="BE122" i="20"/>
  <c r="BE124" i="20"/>
  <c r="BE125" i="20"/>
  <c r="BE126" i="20"/>
  <c r="BE133" i="20"/>
  <c r="F92" i="20"/>
  <c r="BE130" i="20"/>
  <c r="J92" i="19"/>
  <c r="F114" i="19"/>
  <c r="BE121" i="19"/>
  <c r="E85" i="19"/>
  <c r="J89" i="19"/>
  <c r="BE119" i="19"/>
  <c r="BE120" i="19"/>
  <c r="BE123" i="19"/>
  <c r="BE122" i="19"/>
  <c r="BE125" i="19"/>
  <c r="BE126" i="19"/>
  <c r="BE124" i="19"/>
  <c r="J92" i="18"/>
  <c r="BE120" i="18"/>
  <c r="BE123" i="18"/>
  <c r="BE124" i="18"/>
  <c r="BE125" i="18"/>
  <c r="E107" i="18"/>
  <c r="J111" i="18"/>
  <c r="BE119" i="18"/>
  <c r="BE121" i="18"/>
  <c r="BE126" i="18"/>
  <c r="BE128" i="18"/>
  <c r="BE129" i="18"/>
  <c r="BE130" i="18"/>
  <c r="F92" i="18"/>
  <c r="BE122" i="18"/>
  <c r="BE127" i="18"/>
  <c r="BE131" i="18"/>
  <c r="BE133" i="18"/>
  <c r="BE134" i="18"/>
  <c r="BE132" i="18"/>
  <c r="BE135" i="18"/>
  <c r="BE136" i="18"/>
  <c r="E108" i="17"/>
  <c r="K112" i="17"/>
  <c r="K115" i="17"/>
  <c r="BF134" i="17"/>
  <c r="BF138" i="17"/>
  <c r="BF145" i="17"/>
  <c r="BF148" i="17"/>
  <c r="BF156" i="17"/>
  <c r="BF160" i="17"/>
  <c r="BF161" i="17"/>
  <c r="BF123" i="17"/>
  <c r="BF125" i="17"/>
  <c r="BF126" i="17"/>
  <c r="BF128" i="17"/>
  <c r="BF131" i="17"/>
  <c r="BF139" i="17"/>
  <c r="BF140" i="17"/>
  <c r="BF141" i="17"/>
  <c r="BF144" i="17"/>
  <c r="BF152" i="17"/>
  <c r="BF155" i="17"/>
  <c r="BF159" i="17"/>
  <c r="BF164" i="17"/>
  <c r="BF167" i="17"/>
  <c r="F115" i="17"/>
  <c r="BF121" i="17"/>
  <c r="BF129" i="17"/>
  <c r="BF130" i="17"/>
  <c r="BF146" i="17"/>
  <c r="BF147" i="17"/>
  <c r="BF149" i="17"/>
  <c r="BF150" i="17"/>
  <c r="BF151" i="17"/>
  <c r="BF153" i="17"/>
  <c r="BF154" i="17"/>
  <c r="BF162" i="17"/>
  <c r="BF165" i="17"/>
  <c r="BF166" i="17"/>
  <c r="BF122" i="17"/>
  <c r="BF124" i="17"/>
  <c r="BF127" i="17"/>
  <c r="BF132" i="17"/>
  <c r="BF133" i="17"/>
  <c r="BF135" i="17"/>
  <c r="BF136" i="17"/>
  <c r="BF137" i="17"/>
  <c r="BF142" i="17"/>
  <c r="BF143" i="17"/>
  <c r="BF157" i="17"/>
  <c r="BF158" i="17"/>
  <c r="BF163" i="17"/>
  <c r="J126" i="15"/>
  <c r="J98" i="15"/>
  <c r="J139" i="15"/>
  <c r="J100" i="15" s="1"/>
  <c r="BK219" i="15"/>
  <c r="J219" i="15"/>
  <c r="J103" i="15"/>
  <c r="F117" i="16"/>
  <c r="BE127" i="16"/>
  <c r="BE131" i="16"/>
  <c r="BE134" i="16"/>
  <c r="BE135" i="16"/>
  <c r="E85" i="16"/>
  <c r="J89" i="16"/>
  <c r="J92" i="16"/>
  <c r="BE124" i="16"/>
  <c r="BE129" i="16"/>
  <c r="BE130" i="16"/>
  <c r="BE136" i="16"/>
  <c r="BE123" i="16"/>
  <c r="BE125" i="16"/>
  <c r="BE126" i="16"/>
  <c r="BE128" i="16"/>
  <c r="J92" i="15"/>
  <c r="BE129" i="15"/>
  <c r="BE137" i="15"/>
  <c r="BE142" i="15"/>
  <c r="BE154" i="15"/>
  <c r="BE156" i="15"/>
  <c r="BE161" i="15"/>
  <c r="BE165" i="15"/>
  <c r="BE168" i="15"/>
  <c r="BE174" i="15"/>
  <c r="BE180" i="15"/>
  <c r="BE193" i="15"/>
  <c r="BE198" i="15"/>
  <c r="BE206" i="15"/>
  <c r="BE212" i="15"/>
  <c r="BE227" i="15"/>
  <c r="F92" i="15"/>
  <c r="BE127" i="15"/>
  <c r="BE135" i="15"/>
  <c r="BE140" i="15"/>
  <c r="BE141" i="15"/>
  <c r="BE144" i="15"/>
  <c r="BE146" i="15"/>
  <c r="BE148" i="15"/>
  <c r="BE149" i="15"/>
  <c r="BE153" i="15"/>
  <c r="BE160" i="15"/>
  <c r="BE162" i="15"/>
  <c r="BE166" i="15"/>
  <c r="BE169" i="15"/>
  <c r="BE172" i="15"/>
  <c r="BE176" i="15"/>
  <c r="BE177" i="15"/>
  <c r="BE189" i="15"/>
  <c r="BE190" i="15"/>
  <c r="BE194" i="15"/>
  <c r="BE195" i="15"/>
  <c r="BE196" i="15"/>
  <c r="BE201" i="15"/>
  <c r="BE203" i="15"/>
  <c r="BE205" i="15"/>
  <c r="BE209" i="15"/>
  <c r="BE211" i="15"/>
  <c r="BE214" i="15"/>
  <c r="BE218" i="15"/>
  <c r="BE223" i="15"/>
  <c r="J89" i="15"/>
  <c r="E114" i="15"/>
  <c r="BE131" i="15"/>
  <c r="BE133" i="15"/>
  <c r="BE134" i="15"/>
  <c r="BE136" i="15"/>
  <c r="BE145" i="15"/>
  <c r="BE147" i="15"/>
  <c r="BE150" i="15"/>
  <c r="BE151" i="15"/>
  <c r="BE158" i="15"/>
  <c r="BE163" i="15"/>
  <c r="BE164" i="15"/>
  <c r="BE167" i="15"/>
  <c r="BE171" i="15"/>
  <c r="BE173" i="15"/>
  <c r="BE175" i="15"/>
  <c r="BE178" i="15"/>
  <c r="BE179" i="15"/>
  <c r="BE184" i="15"/>
  <c r="BE186" i="15"/>
  <c r="BE187" i="15"/>
  <c r="BE192" i="15"/>
  <c r="BE197" i="15"/>
  <c r="BE199" i="15"/>
  <c r="BE200" i="15"/>
  <c r="BE202" i="15"/>
  <c r="BE207" i="15"/>
  <c r="BE215" i="15"/>
  <c r="BE216" i="15"/>
  <c r="BE221" i="15"/>
  <c r="BE224" i="15"/>
  <c r="BE226" i="15"/>
  <c r="BE128" i="15"/>
  <c r="BE130" i="15"/>
  <c r="BE132" i="15"/>
  <c r="BE143" i="15"/>
  <c r="BE152" i="15"/>
  <c r="BE155" i="15"/>
  <c r="BE157" i="15"/>
  <c r="BE170" i="15"/>
  <c r="BE181" i="15"/>
  <c r="BE182" i="15"/>
  <c r="BE183" i="15"/>
  <c r="BE185" i="15"/>
  <c r="BE188" i="15"/>
  <c r="BE204" i="15"/>
  <c r="BE208" i="15"/>
  <c r="BE210" i="15"/>
  <c r="BE213" i="15"/>
  <c r="BE217" i="15"/>
  <c r="BE222" i="15"/>
  <c r="BE225" i="15"/>
  <c r="F115" i="14"/>
  <c r="BE122" i="14"/>
  <c r="BE129" i="14"/>
  <c r="BE130" i="14"/>
  <c r="E108" i="14"/>
  <c r="BE121" i="14"/>
  <c r="BE123" i="14"/>
  <c r="BE124" i="14"/>
  <c r="BE126" i="14"/>
  <c r="BE127" i="14"/>
  <c r="BE131" i="14"/>
  <c r="BK206" i="13"/>
  <c r="J206" i="13"/>
  <c r="J102" i="13" s="1"/>
  <c r="J89" i="14"/>
  <c r="J115" i="14"/>
  <c r="BE128" i="14"/>
  <c r="BE125" i="14"/>
  <c r="F92" i="13"/>
  <c r="J127" i="13"/>
  <c r="BE136" i="13"/>
  <c r="BE139" i="13"/>
  <c r="BE140" i="13"/>
  <c r="BE162" i="13"/>
  <c r="BE169" i="13"/>
  <c r="BE175" i="13"/>
  <c r="BE208" i="13"/>
  <c r="BE237" i="13"/>
  <c r="BE250" i="13"/>
  <c r="BE262" i="13"/>
  <c r="BE271" i="13"/>
  <c r="BE280" i="13"/>
  <c r="BE288" i="13"/>
  <c r="BE298" i="13"/>
  <c r="BE304" i="13"/>
  <c r="BE307" i="13"/>
  <c r="BE316" i="13"/>
  <c r="BE324" i="13"/>
  <c r="BE329" i="13"/>
  <c r="BE345" i="13"/>
  <c r="BE356" i="13"/>
  <c r="BE359" i="13"/>
  <c r="E85" i="13"/>
  <c r="J124" i="13"/>
  <c r="BE159" i="13"/>
  <c r="BE166" i="13"/>
  <c r="BE174" i="13"/>
  <c r="BE182" i="13"/>
  <c r="BE209" i="13"/>
  <c r="BE227" i="13"/>
  <c r="BE234" i="13"/>
  <c r="BE242" i="13"/>
  <c r="BE259" i="13"/>
  <c r="BE265" i="13"/>
  <c r="BE268" i="13"/>
  <c r="BE273" i="13"/>
  <c r="BE303" i="13"/>
  <c r="BE309" i="13"/>
  <c r="BE321" i="13"/>
  <c r="BE322" i="13"/>
  <c r="BE323" i="13"/>
  <c r="BE326" i="13"/>
  <c r="BE327" i="13"/>
  <c r="BE340" i="13"/>
  <c r="BE156" i="13"/>
  <c r="BE172" i="13"/>
  <c r="BE173" i="13"/>
  <c r="BE178" i="13"/>
  <c r="BE188" i="13"/>
  <c r="BE204" i="13"/>
  <c r="BE215" i="13"/>
  <c r="BE216" i="13"/>
  <c r="BE219" i="13"/>
  <c r="BE243" i="13"/>
  <c r="BE248" i="13"/>
  <c r="BE276" i="13"/>
  <c r="BE279" i="13"/>
  <c r="BE289" i="13"/>
  <c r="BE312" i="13"/>
  <c r="BE315" i="13"/>
  <c r="BE325" i="13"/>
  <c r="BE133" i="13"/>
  <c r="BE144" i="13"/>
  <c r="BE147" i="13"/>
  <c r="BE150" i="13"/>
  <c r="BE153" i="13"/>
  <c r="BE212" i="13"/>
  <c r="BE225" i="13"/>
  <c r="BE230" i="13"/>
  <c r="BE233" i="13"/>
  <c r="BE238" i="13"/>
  <c r="BE253" i="13"/>
  <c r="BE256" i="13"/>
  <c r="BE285" i="13"/>
  <c r="BE296" i="13"/>
  <c r="BE319" i="13"/>
  <c r="BE337" i="13"/>
  <c r="BE344" i="13"/>
  <c r="BE347" i="13"/>
  <c r="BE355" i="13"/>
  <c r="J89" i="12"/>
  <c r="F92" i="12"/>
  <c r="BE130" i="12"/>
  <c r="BE141" i="12"/>
  <c r="E108" i="12"/>
  <c r="J115" i="12"/>
  <c r="BE121" i="12"/>
  <c r="BE125" i="12"/>
  <c r="BE134" i="12"/>
  <c r="BE135" i="12"/>
  <c r="BE145" i="12"/>
  <c r="BE124" i="12"/>
  <c r="BE131" i="12"/>
  <c r="BE142" i="12"/>
  <c r="BK117" i="10"/>
  <c r="J117" i="10"/>
  <c r="J92" i="11"/>
  <c r="BE135" i="11"/>
  <c r="BE137" i="11"/>
  <c r="BE141" i="11"/>
  <c r="BE150" i="11"/>
  <c r="BE171" i="11"/>
  <c r="BE180" i="11"/>
  <c r="BE195" i="11"/>
  <c r="BE203" i="11"/>
  <c r="E85" i="11"/>
  <c r="J89" i="11"/>
  <c r="F92" i="11"/>
  <c r="BE145" i="11"/>
  <c r="BE149" i="11"/>
  <c r="BE159" i="11"/>
  <c r="BE165" i="11"/>
  <c r="BE175" i="11"/>
  <c r="BE184" i="11"/>
  <c r="BE205" i="11"/>
  <c r="BE155" i="11"/>
  <c r="BE181" i="11"/>
  <c r="BE182" i="11"/>
  <c r="BE190" i="11"/>
  <c r="BE208" i="11"/>
  <c r="BE127" i="11"/>
  <c r="BE130" i="11"/>
  <c r="BE131" i="11"/>
  <c r="BE187" i="11"/>
  <c r="BE198" i="11"/>
  <c r="BE212" i="11"/>
  <c r="BE215" i="11"/>
  <c r="E85" i="10"/>
  <c r="F92" i="10"/>
  <c r="BE119" i="10"/>
  <c r="BE125" i="10"/>
  <c r="BE126" i="10"/>
  <c r="J89" i="10"/>
  <c r="J92" i="10"/>
  <c r="BE120" i="10"/>
  <c r="BE122" i="10"/>
  <c r="BE124" i="10"/>
  <c r="BE128" i="10"/>
  <c r="BE121" i="10"/>
  <c r="BE123" i="10"/>
  <c r="BE127" i="10"/>
  <c r="BK143" i="8"/>
  <c r="J143" i="8" s="1"/>
  <c r="J100" i="8" s="1"/>
  <c r="F92" i="9"/>
  <c r="K116" i="9"/>
  <c r="BF124" i="9"/>
  <c r="BF128" i="9"/>
  <c r="BF135" i="9"/>
  <c r="BF139" i="9"/>
  <c r="BF144" i="9"/>
  <c r="BF146" i="9"/>
  <c r="BF150" i="9"/>
  <c r="BF152" i="9"/>
  <c r="BF154" i="9"/>
  <c r="BF155" i="9"/>
  <c r="BF159" i="9"/>
  <c r="BF169" i="9"/>
  <c r="BF173" i="9"/>
  <c r="BK125" i="8"/>
  <c r="J125" i="8"/>
  <c r="J97" i="8" s="1"/>
  <c r="E112" i="9"/>
  <c r="K119" i="9"/>
  <c r="BF132" i="9"/>
  <c r="BF133" i="9"/>
  <c r="BF136" i="9"/>
  <c r="BF138" i="9"/>
  <c r="BF141" i="9"/>
  <c r="BF142" i="9"/>
  <c r="BF143" i="9"/>
  <c r="BF145" i="9"/>
  <c r="BF149" i="9"/>
  <c r="BF156" i="9"/>
  <c r="BF164" i="9"/>
  <c r="BF172" i="9"/>
  <c r="BF174" i="9"/>
  <c r="BF176" i="9"/>
  <c r="BK170" i="8"/>
  <c r="J170" i="8"/>
  <c r="J103" i="8"/>
  <c r="BF126" i="9"/>
  <c r="BF130" i="9"/>
  <c r="BF131" i="9"/>
  <c r="BF134" i="9"/>
  <c r="BF137" i="9"/>
  <c r="BF140" i="9"/>
  <c r="BF160" i="9"/>
  <c r="BF162" i="9"/>
  <c r="BF163" i="9"/>
  <c r="BF166" i="9"/>
  <c r="BF167" i="9"/>
  <c r="BF168" i="9"/>
  <c r="BF170" i="9"/>
  <c r="BF125" i="9"/>
  <c r="BF127" i="9"/>
  <c r="BF147" i="9"/>
  <c r="BF148" i="9"/>
  <c r="BF151" i="9"/>
  <c r="BF153" i="9"/>
  <c r="BF157" i="9"/>
  <c r="BF158" i="9"/>
  <c r="BK127" i="7"/>
  <c r="J127" i="7"/>
  <c r="J97" i="7"/>
  <c r="E114" i="8"/>
  <c r="J121" i="8"/>
  <c r="BE130" i="8"/>
  <c r="BE131" i="8"/>
  <c r="BE132" i="8"/>
  <c r="BE138" i="8"/>
  <c r="BE140" i="8"/>
  <c r="BE151" i="8"/>
  <c r="BE158" i="8"/>
  <c r="BE159" i="8"/>
  <c r="BE175" i="8"/>
  <c r="J89" i="8"/>
  <c r="BE128" i="8"/>
  <c r="BE129" i="8"/>
  <c r="BE133" i="8"/>
  <c r="BE134" i="8"/>
  <c r="BE135" i="8"/>
  <c r="BE137" i="8"/>
  <c r="BE142" i="8"/>
  <c r="BE145" i="8"/>
  <c r="BE147" i="8"/>
  <c r="BE150" i="8"/>
  <c r="BE162" i="8"/>
  <c r="BE163" i="8"/>
  <c r="BE165" i="8"/>
  <c r="BE166" i="8"/>
  <c r="BE174" i="8"/>
  <c r="F121" i="8"/>
  <c r="BE136" i="8"/>
  <c r="BE141" i="8"/>
  <c r="BE148" i="8"/>
  <c r="BE154" i="8"/>
  <c r="BE155" i="8"/>
  <c r="BE156" i="8"/>
  <c r="BE157" i="8"/>
  <c r="BE160" i="8"/>
  <c r="BE164" i="8"/>
  <c r="BE167" i="8"/>
  <c r="BE168" i="8"/>
  <c r="BE173" i="8"/>
  <c r="BE127" i="8"/>
  <c r="BE146" i="8"/>
  <c r="BE149" i="8"/>
  <c r="BE152" i="8"/>
  <c r="BE161" i="8"/>
  <c r="BE169" i="8"/>
  <c r="BE172" i="8"/>
  <c r="E85" i="7"/>
  <c r="J120" i="7"/>
  <c r="F123" i="7"/>
  <c r="BE134" i="7"/>
  <c r="BE137" i="7"/>
  <c r="BE139" i="7"/>
  <c r="BE141" i="7"/>
  <c r="BE146" i="7"/>
  <c r="BE154" i="7"/>
  <c r="BE170" i="7"/>
  <c r="BE171" i="7"/>
  <c r="BE172" i="7"/>
  <c r="BE179" i="7"/>
  <c r="BE182" i="7"/>
  <c r="BE185" i="7"/>
  <c r="BE190" i="7"/>
  <c r="BE191" i="7"/>
  <c r="BE197" i="7"/>
  <c r="BE198" i="7"/>
  <c r="BE202" i="7"/>
  <c r="BE215" i="7"/>
  <c r="BE129" i="7"/>
  <c r="BE148" i="7"/>
  <c r="BE150" i="7"/>
  <c r="BE153" i="7"/>
  <c r="BE155" i="7"/>
  <c r="BE156" i="7"/>
  <c r="BE169" i="7"/>
  <c r="BE176" i="7"/>
  <c r="BE177" i="7"/>
  <c r="BE180" i="7"/>
  <c r="BE184" i="7"/>
  <c r="BE193" i="7"/>
  <c r="BE204" i="7"/>
  <c r="BE206" i="7"/>
  <c r="BE207" i="7"/>
  <c r="BE208" i="7"/>
  <c r="BK117" i="6"/>
  <c r="J117" i="6" s="1"/>
  <c r="J96" i="6" s="1"/>
  <c r="J92" i="7"/>
  <c r="BE140" i="7"/>
  <c r="BE142" i="7"/>
  <c r="BE143" i="7"/>
  <c r="BE145" i="7"/>
  <c r="BE149" i="7"/>
  <c r="BE159" i="7"/>
  <c r="BE160" i="7"/>
  <c r="BE161" i="7"/>
  <c r="BE162" i="7"/>
  <c r="BE163" i="7"/>
  <c r="BE164" i="7"/>
  <c r="BE167" i="7"/>
  <c r="BE168" i="7"/>
  <c r="BE173" i="7"/>
  <c r="BE178" i="7"/>
  <c r="BE183" i="7"/>
  <c r="BE186" i="7"/>
  <c r="BE189" i="7"/>
  <c r="BE192" i="7"/>
  <c r="BE199" i="7"/>
  <c r="BE201" i="7"/>
  <c r="BE203" i="7"/>
  <c r="BE210" i="7"/>
  <c r="BE211" i="7"/>
  <c r="BE214" i="7"/>
  <c r="BE216" i="7"/>
  <c r="BE130" i="7"/>
  <c r="BE131" i="7"/>
  <c r="BE144" i="7"/>
  <c r="BE147" i="7"/>
  <c r="BE151" i="7"/>
  <c r="BE152" i="7"/>
  <c r="BE157" i="7"/>
  <c r="BE166" i="7"/>
  <c r="BE175" i="7"/>
  <c r="BE181" i="7"/>
  <c r="BE188" i="7"/>
  <c r="BE195" i="7"/>
  <c r="BE196" i="7"/>
  <c r="BE200" i="7"/>
  <c r="BE205" i="7"/>
  <c r="BE213" i="7"/>
  <c r="E85" i="6"/>
  <c r="BE119" i="6"/>
  <c r="BE129" i="6"/>
  <c r="BE131" i="6"/>
  <c r="BE136" i="6"/>
  <c r="BK120" i="5"/>
  <c r="J120" i="5" s="1"/>
  <c r="J30" i="5" s="1"/>
  <c r="J89" i="6"/>
  <c r="F92" i="6"/>
  <c r="BE124" i="6"/>
  <c r="BE134" i="6"/>
  <c r="BE135" i="6"/>
  <c r="J92" i="6"/>
  <c r="BE122" i="6"/>
  <c r="BE123" i="6"/>
  <c r="BE125" i="6"/>
  <c r="BE128" i="6"/>
  <c r="BE133" i="6"/>
  <c r="BE140" i="6"/>
  <c r="BE141" i="6"/>
  <c r="BE120" i="6"/>
  <c r="BE121" i="6"/>
  <c r="BE130" i="6"/>
  <c r="BE132" i="6"/>
  <c r="BE137" i="6"/>
  <c r="BE122" i="5"/>
  <c r="BE125" i="5"/>
  <c r="BE128" i="5"/>
  <c r="BE129" i="5"/>
  <c r="BE138" i="5"/>
  <c r="BE145" i="5"/>
  <c r="BE154" i="5"/>
  <c r="E85" i="5"/>
  <c r="J89" i="5"/>
  <c r="J92" i="5"/>
  <c r="F117" i="5"/>
  <c r="BE134" i="5"/>
  <c r="BE139" i="5"/>
  <c r="BE142" i="5"/>
  <c r="BE148" i="5"/>
  <c r="BE151" i="5"/>
  <c r="BE158" i="5"/>
  <c r="BK120" i="3"/>
  <c r="J120" i="3" s="1"/>
  <c r="J30" i="3" s="1"/>
  <c r="E85" i="4"/>
  <c r="J89" i="4"/>
  <c r="J92" i="4"/>
  <c r="BE126" i="4"/>
  <c r="BE133" i="4"/>
  <c r="BE136" i="4"/>
  <c r="BE137" i="4"/>
  <c r="BE145" i="4"/>
  <c r="BE158" i="4"/>
  <c r="BE159" i="4"/>
  <c r="BE125" i="4"/>
  <c r="BE129" i="4"/>
  <c r="BE130" i="4"/>
  <c r="BE132" i="4"/>
  <c r="BE138" i="4"/>
  <c r="BE143" i="4"/>
  <c r="BE148" i="4"/>
  <c r="BE149" i="4"/>
  <c r="BE163" i="4"/>
  <c r="BE166" i="4"/>
  <c r="BE168" i="4"/>
  <c r="F92" i="4"/>
  <c r="BE131" i="4"/>
  <c r="BE135" i="4"/>
  <c r="BE139" i="4"/>
  <c r="BE150" i="4"/>
  <c r="BE162" i="4"/>
  <c r="BE167" i="4"/>
  <c r="BE127" i="4"/>
  <c r="BE128" i="4"/>
  <c r="BE140" i="4"/>
  <c r="BE141" i="4"/>
  <c r="BE142" i="4"/>
  <c r="BE144" i="4"/>
  <c r="BE146" i="4"/>
  <c r="BE151" i="4"/>
  <c r="BE152" i="4"/>
  <c r="BE154" i="4"/>
  <c r="BE156" i="4"/>
  <c r="BE157" i="4"/>
  <c r="BE160" i="4"/>
  <c r="BE161" i="4"/>
  <c r="BE164" i="4"/>
  <c r="BE170" i="4"/>
  <c r="E85" i="3"/>
  <c r="J117" i="3"/>
  <c r="BE128" i="3"/>
  <c r="BE147" i="3"/>
  <c r="BE161" i="3"/>
  <c r="BE174" i="3"/>
  <c r="BE180" i="3"/>
  <c r="BE182" i="3"/>
  <c r="BE186" i="3"/>
  <c r="BE189" i="3"/>
  <c r="BE194" i="3"/>
  <c r="BE195" i="3"/>
  <c r="BE122" i="3"/>
  <c r="BE134" i="3"/>
  <c r="BE137" i="3"/>
  <c r="BE138" i="3"/>
  <c r="BE167" i="3"/>
  <c r="BE183" i="3"/>
  <c r="BE193" i="3"/>
  <c r="BE197" i="3"/>
  <c r="BE198" i="3"/>
  <c r="BE203" i="3"/>
  <c r="F92" i="3"/>
  <c r="J114" i="3"/>
  <c r="BE142" i="3"/>
  <c r="BE143" i="3"/>
  <c r="BE151" i="3"/>
  <c r="BE166" i="3"/>
  <c r="BE181" i="3"/>
  <c r="BE200" i="3"/>
  <c r="BE201" i="3"/>
  <c r="BE202" i="3"/>
  <c r="BE204" i="3"/>
  <c r="BE135" i="3"/>
  <c r="BE136" i="3"/>
  <c r="BE157" i="3"/>
  <c r="BE158" i="3"/>
  <c r="BE162" i="3"/>
  <c r="BE163" i="3"/>
  <c r="BE164" i="3"/>
  <c r="BE165" i="3"/>
  <c r="BE168" i="3"/>
  <c r="BE196" i="3"/>
  <c r="BE199" i="3"/>
  <c r="BE213" i="3"/>
  <c r="E127" i="2"/>
  <c r="J131" i="2"/>
  <c r="F134" i="2"/>
  <c r="BE164" i="2"/>
  <c r="BE182" i="2"/>
  <c r="BE199" i="2"/>
  <c r="BE220" i="2"/>
  <c r="BE258" i="2"/>
  <c r="BE279" i="2"/>
  <c r="BE292" i="2"/>
  <c r="BE311" i="2"/>
  <c r="BE324" i="2"/>
  <c r="BE328" i="2"/>
  <c r="BE339" i="2"/>
  <c r="BE349" i="2"/>
  <c r="BE371" i="2"/>
  <c r="BE382" i="2"/>
  <c r="BE390" i="2"/>
  <c r="BE396" i="2"/>
  <c r="BE398" i="2"/>
  <c r="BE400" i="2"/>
  <c r="BE401" i="2"/>
  <c r="BE406" i="2"/>
  <c r="BE410" i="2"/>
  <c r="BE411" i="2"/>
  <c r="BE425" i="2"/>
  <c r="BE429" i="2"/>
  <c r="BE451" i="2"/>
  <c r="BE520" i="2"/>
  <c r="BE575" i="2"/>
  <c r="BE597" i="2"/>
  <c r="BE640" i="2"/>
  <c r="BE643" i="2"/>
  <c r="BE649" i="2"/>
  <c r="BE654" i="2"/>
  <c r="BE659" i="2"/>
  <c r="BE668" i="2"/>
  <c r="BE670" i="2"/>
  <c r="BE672" i="2"/>
  <c r="BE680" i="2"/>
  <c r="BE171" i="2"/>
  <c r="BE172" i="2"/>
  <c r="BE191" i="2"/>
  <c r="BE192" i="2"/>
  <c r="BE196" i="2"/>
  <c r="BE202" i="2"/>
  <c r="BE213" i="2"/>
  <c r="BE250" i="2"/>
  <c r="BE319" i="2"/>
  <c r="BE340" i="2"/>
  <c r="BE402" i="2"/>
  <c r="BE405" i="2"/>
  <c r="BE408" i="2"/>
  <c r="BE414" i="2"/>
  <c r="BE416" i="2"/>
  <c r="BE420" i="2"/>
  <c r="BE431" i="2"/>
  <c r="BE433" i="2"/>
  <c r="BE435" i="2"/>
  <c r="BE442" i="2"/>
  <c r="BE443" i="2"/>
  <c r="BE447" i="2"/>
  <c r="BE463" i="2"/>
  <c r="BE630" i="2"/>
  <c r="BE671" i="2"/>
  <c r="BE684" i="2"/>
  <c r="BE685" i="2"/>
  <c r="J92" i="2"/>
  <c r="BE149" i="2"/>
  <c r="BE154" i="2"/>
  <c r="BE155" i="2"/>
  <c r="BE167" i="2"/>
  <c r="BE193" i="2"/>
  <c r="BE194" i="2"/>
  <c r="BE219" i="2"/>
  <c r="BE275" i="2"/>
  <c r="BE283" i="2"/>
  <c r="BE287" i="2"/>
  <c r="BE299" i="2"/>
  <c r="BE303" i="2"/>
  <c r="BE320" i="2"/>
  <c r="BE341" i="2"/>
  <c r="BE344" i="2"/>
  <c r="BE385" i="2"/>
  <c r="BE399" i="2"/>
  <c r="BE407" i="2"/>
  <c r="BE409" i="2"/>
  <c r="BE415" i="2"/>
  <c r="BE427" i="2"/>
  <c r="BE438" i="2"/>
  <c r="BE473" i="2"/>
  <c r="BE477" i="2"/>
  <c r="BE645" i="2"/>
  <c r="BE679" i="2"/>
  <c r="BE681" i="2"/>
  <c r="BE683" i="2"/>
  <c r="BE139" i="2"/>
  <c r="BE145" i="2"/>
  <c r="BE153" i="2"/>
  <c r="BE156" i="2"/>
  <c r="BE170" i="2"/>
  <c r="BE207" i="2"/>
  <c r="BE228" i="2"/>
  <c r="BE236" i="2"/>
  <c r="BE244" i="2"/>
  <c r="BE288" i="2"/>
  <c r="BE329" i="2"/>
  <c r="BE333" i="2"/>
  <c r="BE336" i="2"/>
  <c r="BE342" i="2"/>
  <c r="BE362" i="2"/>
  <c r="BE397" i="2"/>
  <c r="BE404" i="2"/>
  <c r="BE412" i="2"/>
  <c r="BE413" i="2"/>
  <c r="BE417" i="2"/>
  <c r="BE418" i="2"/>
  <c r="BE419" i="2"/>
  <c r="BE421" i="2"/>
  <c r="BE422" i="2"/>
  <c r="BE423" i="2"/>
  <c r="BE424" i="2"/>
  <c r="BE430" i="2"/>
  <c r="BE445" i="2"/>
  <c r="BE455" i="2"/>
  <c r="BE459" i="2"/>
  <c r="BE468" i="2"/>
  <c r="BE650" i="2"/>
  <c r="BE663" i="2"/>
  <c r="BE669" i="2"/>
  <c r="BE678" i="2"/>
  <c r="BE682" i="2"/>
  <c r="F37" i="2"/>
  <c r="BD95" i="1" s="1"/>
  <c r="F37" i="3"/>
  <c r="BD96" i="1"/>
  <c r="J34" i="4"/>
  <c r="AW97" i="1" s="1"/>
  <c r="F36" i="4"/>
  <c r="BC97" i="1"/>
  <c r="F35" i="5"/>
  <c r="BB98" i="1" s="1"/>
  <c r="J34" i="6"/>
  <c r="AW99" i="1"/>
  <c r="J34" i="7"/>
  <c r="AW100" i="1" s="1"/>
  <c r="F35" i="8"/>
  <c r="BB101" i="1"/>
  <c r="F36" i="8"/>
  <c r="BC101" i="1" s="1"/>
  <c r="F37" i="9"/>
  <c r="BD102" i="1" s="1"/>
  <c r="F37" i="10"/>
  <c r="BD103" i="1" s="1"/>
  <c r="F34" i="11"/>
  <c r="BA104" i="1"/>
  <c r="F35" i="12"/>
  <c r="BB105" i="1" s="1"/>
  <c r="F37" i="12"/>
  <c r="BD105" i="1"/>
  <c r="F34" i="13"/>
  <c r="BA106" i="1" s="1"/>
  <c r="F36" i="14"/>
  <c r="BC107" i="1"/>
  <c r="J34" i="15"/>
  <c r="AW108" i="1" s="1"/>
  <c r="F35" i="16"/>
  <c r="BB109" i="1"/>
  <c r="K34" i="17"/>
  <c r="AW110" i="1" s="1"/>
  <c r="J34" i="18"/>
  <c r="AW111" i="1"/>
  <c r="F35" i="18"/>
  <c r="BB111" i="1" s="1"/>
  <c r="F37" i="19"/>
  <c r="BD112" i="1"/>
  <c r="J34" i="20"/>
  <c r="AW113" i="1" s="1"/>
  <c r="J34" i="21"/>
  <c r="AW114" i="1" s="1"/>
  <c r="F34" i="22"/>
  <c r="BA115" i="1" s="1"/>
  <c r="F35" i="23"/>
  <c r="BB116" i="1" s="1"/>
  <c r="F37" i="24"/>
  <c r="BD117" i="1" s="1"/>
  <c r="K34" i="25"/>
  <c r="AW118" i="1" s="1"/>
  <c r="F35" i="25"/>
  <c r="BB118" i="1" s="1"/>
  <c r="F36" i="27"/>
  <c r="BC120" i="1" s="1"/>
  <c r="F34" i="28"/>
  <c r="BA121" i="1" s="1"/>
  <c r="J34" i="29"/>
  <c r="AW122" i="1" s="1"/>
  <c r="F36" i="29"/>
  <c r="BC122" i="1" s="1"/>
  <c r="F37" i="30"/>
  <c r="BD123" i="1" s="1"/>
  <c r="J34" i="31"/>
  <c r="AW124" i="1" s="1"/>
  <c r="F36" i="31"/>
  <c r="BC124" i="1" s="1"/>
  <c r="J34" i="2"/>
  <c r="AW95" i="1" s="1"/>
  <c r="F35" i="2"/>
  <c r="BB95" i="1" s="1"/>
  <c r="J34" i="5"/>
  <c r="AW98" i="1" s="1"/>
  <c r="F37" i="5"/>
  <c r="BD98" i="1" s="1"/>
  <c r="F35" i="6"/>
  <c r="BB99" i="1" s="1"/>
  <c r="F36" i="7"/>
  <c r="BC100" i="1" s="1"/>
  <c r="F37" i="7"/>
  <c r="BD100" i="1" s="1"/>
  <c r="F34" i="9"/>
  <c r="BA102" i="1" s="1"/>
  <c r="F36" i="9"/>
  <c r="BC102" i="1" s="1"/>
  <c r="J34" i="11"/>
  <c r="AW104" i="1" s="1"/>
  <c r="J30" i="10"/>
  <c r="F34" i="12"/>
  <c r="BA105" i="1"/>
  <c r="J34" i="12"/>
  <c r="AW105" i="1"/>
  <c r="F35" i="13"/>
  <c r="BB106" i="1"/>
  <c r="F37" i="14"/>
  <c r="BD107" i="1"/>
  <c r="F34" i="14"/>
  <c r="BA107" i="1"/>
  <c r="F35" i="15"/>
  <c r="BB108" i="1"/>
  <c r="F34" i="15"/>
  <c r="BA108" i="1"/>
  <c r="F37" i="16"/>
  <c r="BD109" i="1"/>
  <c r="F35" i="17"/>
  <c r="BB110" i="1"/>
  <c r="F34" i="18"/>
  <c r="BA111" i="1"/>
  <c r="F36" i="18"/>
  <c r="BC111" i="1"/>
  <c r="F34" i="19"/>
  <c r="BA112" i="1"/>
  <c r="F34" i="20"/>
  <c r="BA113" i="1"/>
  <c r="F36" i="21"/>
  <c r="BC114" i="1"/>
  <c r="F34" i="21"/>
  <c r="BA114" i="1"/>
  <c r="F37" i="22"/>
  <c r="BD115" i="1"/>
  <c r="F37" i="23"/>
  <c r="BD116" i="1"/>
  <c r="J34" i="24"/>
  <c r="AW117" i="1"/>
  <c r="F34" i="25"/>
  <c r="BA118" i="1"/>
  <c r="J34" i="26"/>
  <c r="AW119" i="1"/>
  <c r="F36" i="26"/>
  <c r="BC119" i="1"/>
  <c r="F34" i="27"/>
  <c r="BA120" i="1"/>
  <c r="J34" i="28"/>
  <c r="AW121" i="1"/>
  <c r="F35" i="29"/>
  <c r="BB122" i="1"/>
  <c r="F37" i="29"/>
  <c r="BD122" i="1"/>
  <c r="J34" i="30"/>
  <c r="AW123" i="1"/>
  <c r="F37" i="31"/>
  <c r="BD124" i="1"/>
  <c r="J34" i="32"/>
  <c r="AW125" i="1"/>
  <c r="F34" i="33"/>
  <c r="BA126" i="1"/>
  <c r="F37" i="33"/>
  <c r="BD126" i="1"/>
  <c r="F36" i="2"/>
  <c r="BC95" i="1"/>
  <c r="J34" i="3"/>
  <c r="AW96" i="1"/>
  <c r="F34" i="3"/>
  <c r="BA96" i="1"/>
  <c r="F37" i="4"/>
  <c r="BD97" i="1"/>
  <c r="F35" i="4"/>
  <c r="BB97" i="1"/>
  <c r="F34" i="6"/>
  <c r="BA99" i="1"/>
  <c r="F36" i="6"/>
  <c r="BC99" i="1" s="1"/>
  <c r="F34" i="7"/>
  <c r="BA100" i="1" s="1"/>
  <c r="J34" i="8"/>
  <c r="AW101" i="1" s="1"/>
  <c r="K34" i="9"/>
  <c r="AW102" i="1" s="1"/>
  <c r="F34" i="10"/>
  <c r="BA103" i="1" s="1"/>
  <c r="F36" i="10"/>
  <c r="BC103" i="1" s="1"/>
  <c r="F35" i="10"/>
  <c r="BB103" i="1" s="1"/>
  <c r="F37" i="11"/>
  <c r="BD104" i="1" s="1"/>
  <c r="F36" i="11"/>
  <c r="BC104" i="1" s="1"/>
  <c r="F37" i="13"/>
  <c r="BD106" i="1" s="1"/>
  <c r="F36" i="13"/>
  <c r="BC106" i="1" s="1"/>
  <c r="F36" i="15"/>
  <c r="BC108" i="1" s="1"/>
  <c r="F36" i="16"/>
  <c r="BC109" i="1" s="1"/>
  <c r="F34" i="17"/>
  <c r="BA110" i="1" s="1"/>
  <c r="F37" i="17"/>
  <c r="BD110" i="1" s="1"/>
  <c r="F36" i="19"/>
  <c r="BC112" i="1" s="1"/>
  <c r="F35" i="20"/>
  <c r="BB113" i="1" s="1"/>
  <c r="F37" i="20"/>
  <c r="BD113" i="1" s="1"/>
  <c r="F37" i="21"/>
  <c r="BD114" i="1" s="1"/>
  <c r="J30" i="20"/>
  <c r="J34" i="22"/>
  <c r="AW115" i="1"/>
  <c r="F34" i="23"/>
  <c r="BA116" i="1"/>
  <c r="J34" i="23"/>
  <c r="AW116" i="1"/>
  <c r="F34" i="24"/>
  <c r="BA117" i="1"/>
  <c r="F35" i="24"/>
  <c r="BB117" i="1"/>
  <c r="F36" i="25"/>
  <c r="BC118" i="1"/>
  <c r="F35" i="26"/>
  <c r="BB119" i="1"/>
  <c r="J34" i="27"/>
  <c r="AW120" i="1"/>
  <c r="F37" i="28"/>
  <c r="BD121" i="1"/>
  <c r="F35" i="28"/>
  <c r="BB121" i="1"/>
  <c r="F35" i="30"/>
  <c r="BB123" i="1"/>
  <c r="F34" i="30"/>
  <c r="BA123" i="1"/>
  <c r="F34" i="31"/>
  <c r="BA124" i="1"/>
  <c r="F36" i="32"/>
  <c r="BC125" i="1"/>
  <c r="F37" i="32"/>
  <c r="BD125" i="1"/>
  <c r="J34" i="33"/>
  <c r="AW126" i="1"/>
  <c r="F35" i="33"/>
  <c r="BB126" i="1"/>
  <c r="F34" i="2"/>
  <c r="BA95" i="1"/>
  <c r="F35" i="3"/>
  <c r="BB96" i="1"/>
  <c r="F36" i="3"/>
  <c r="BC96" i="1" s="1"/>
  <c r="F34" i="4"/>
  <c r="BA97" i="1"/>
  <c r="F34" i="5"/>
  <c r="BA98" i="1" s="1"/>
  <c r="F36" i="5"/>
  <c r="BC98" i="1"/>
  <c r="F37" i="6"/>
  <c r="BD99" i="1" s="1"/>
  <c r="F35" i="7"/>
  <c r="BB100" i="1"/>
  <c r="F34" i="8"/>
  <c r="BA101" i="1" s="1"/>
  <c r="F37" i="8"/>
  <c r="BD101" i="1"/>
  <c r="F35" i="9"/>
  <c r="BB102" i="1" s="1"/>
  <c r="J34" i="10"/>
  <c r="AW103" i="1"/>
  <c r="F35" i="11"/>
  <c r="BB104" i="1" s="1"/>
  <c r="F36" i="12"/>
  <c r="BC105" i="1"/>
  <c r="J34" i="13"/>
  <c r="AW106" i="1" s="1"/>
  <c r="J34" i="14"/>
  <c r="AW107" i="1"/>
  <c r="F35" i="14"/>
  <c r="BB107" i="1" s="1"/>
  <c r="F37" i="15"/>
  <c r="BD108" i="1"/>
  <c r="F34" i="16"/>
  <c r="BA109" i="1" s="1"/>
  <c r="J34" i="16"/>
  <c r="AW109" i="1"/>
  <c r="F36" i="17"/>
  <c r="BC110" i="1" s="1"/>
  <c r="F37" i="18"/>
  <c r="BD111" i="1"/>
  <c r="F35" i="19"/>
  <c r="BB112" i="1" s="1"/>
  <c r="J34" i="19"/>
  <c r="AW112" i="1"/>
  <c r="F36" i="20"/>
  <c r="BC113" i="1" s="1"/>
  <c r="F35" i="21"/>
  <c r="BB114" i="1" s="1"/>
  <c r="F35" i="22"/>
  <c r="BB115" i="1" s="1"/>
  <c r="F36" i="22"/>
  <c r="BC115" i="1" s="1"/>
  <c r="F36" i="23"/>
  <c r="BC116" i="1" s="1"/>
  <c r="F36" i="24"/>
  <c r="BC117" i="1" s="1"/>
  <c r="F37" i="25"/>
  <c r="BD118" i="1" s="1"/>
  <c r="F34" i="26"/>
  <c r="BA119" i="1" s="1"/>
  <c r="F37" i="26"/>
  <c r="BD119" i="1" s="1"/>
  <c r="F35" i="27"/>
  <c r="BB120" i="1" s="1"/>
  <c r="F37" i="27"/>
  <c r="BD120" i="1" s="1"/>
  <c r="F36" i="28"/>
  <c r="BC121" i="1" s="1"/>
  <c r="F34" i="29"/>
  <c r="BA122" i="1" s="1"/>
  <c r="F36" i="30"/>
  <c r="BC123" i="1" s="1"/>
  <c r="F35" i="31"/>
  <c r="BB124" i="1" s="1"/>
  <c r="F34" i="32"/>
  <c r="BA125" i="1" s="1"/>
  <c r="F35" i="32"/>
  <c r="BB125" i="1" s="1"/>
  <c r="F36" i="33"/>
  <c r="BC126" i="1" s="1"/>
  <c r="R131" i="21" l="1"/>
  <c r="P120" i="16"/>
  <c r="AU109" i="1" s="1"/>
  <c r="BK138" i="15"/>
  <c r="J138" i="15"/>
  <c r="J99" i="15" s="1"/>
  <c r="T206" i="13"/>
  <c r="T143" i="8"/>
  <c r="P137" i="2"/>
  <c r="AU95" i="1" s="1"/>
  <c r="P138" i="23"/>
  <c r="P239" i="21"/>
  <c r="T119" i="20"/>
  <c r="P206" i="13"/>
  <c r="T119" i="30"/>
  <c r="R119" i="20"/>
  <c r="P123" i="4"/>
  <c r="AU97" i="1" s="1"/>
  <c r="T137" i="2"/>
  <c r="R122" i="31"/>
  <c r="BK118" i="29"/>
  <c r="J118" i="29" s="1"/>
  <c r="J96" i="29" s="1"/>
  <c r="T138" i="23"/>
  <c r="BK239" i="21"/>
  <c r="J239" i="21" s="1"/>
  <c r="J104" i="21" s="1"/>
  <c r="P131" i="13"/>
  <c r="P130" i="13"/>
  <c r="AU106" i="1" s="1"/>
  <c r="T125" i="11"/>
  <c r="T127" i="7"/>
  <c r="T126" i="7"/>
  <c r="R123" i="4"/>
  <c r="R120" i="3"/>
  <c r="T120" i="32"/>
  <c r="T119" i="32"/>
  <c r="R239" i="21"/>
  <c r="R120" i="16"/>
  <c r="P138" i="15"/>
  <c r="P124" i="15"/>
  <c r="AU108" i="1" s="1"/>
  <c r="T120" i="5"/>
  <c r="R143" i="8"/>
  <c r="R127" i="7"/>
  <c r="R126" i="7" s="1"/>
  <c r="P125" i="11"/>
  <c r="AU104" i="1" s="1"/>
  <c r="T124" i="8"/>
  <c r="R120" i="32"/>
  <c r="R119" i="32"/>
  <c r="R119" i="30"/>
  <c r="P124" i="28"/>
  <c r="P123" i="28" s="1"/>
  <c r="AU121" i="1" s="1"/>
  <c r="T124" i="23"/>
  <c r="Q122" i="9"/>
  <c r="AU102" i="1" s="1"/>
  <c r="R137" i="2"/>
  <c r="P124" i="23"/>
  <c r="AU116" i="1"/>
  <c r="R125" i="11"/>
  <c r="P125" i="8"/>
  <c r="P124" i="8" s="1"/>
  <c r="AU101" i="1" s="1"/>
  <c r="R120" i="24"/>
  <c r="R138" i="23"/>
  <c r="R124" i="23" s="1"/>
  <c r="T131" i="21"/>
  <c r="T130" i="21"/>
  <c r="T138" i="15"/>
  <c r="T124" i="15"/>
  <c r="R206" i="13"/>
  <c r="R125" i="8"/>
  <c r="R124" i="8" s="1"/>
  <c r="P122" i="31"/>
  <c r="AU124" i="1" s="1"/>
  <c r="T118" i="29"/>
  <c r="BK131" i="21"/>
  <c r="J131" i="21"/>
  <c r="J97" i="21" s="1"/>
  <c r="R124" i="15"/>
  <c r="R131" i="13"/>
  <c r="R130" i="13"/>
  <c r="T131" i="13"/>
  <c r="T130" i="13"/>
  <c r="T122" i="31"/>
  <c r="P131" i="21"/>
  <c r="P130" i="21" s="1"/>
  <c r="AU114" i="1" s="1"/>
  <c r="P119" i="30"/>
  <c r="AU123" i="1"/>
  <c r="S122" i="9"/>
  <c r="R120" i="5"/>
  <c r="T123" i="4"/>
  <c r="P120" i="3"/>
  <c r="AU96" i="1"/>
  <c r="BK119" i="12"/>
  <c r="J119" i="12"/>
  <c r="J97" i="12" s="1"/>
  <c r="BK117" i="19"/>
  <c r="J117" i="19" s="1"/>
  <c r="J96" i="19" s="1"/>
  <c r="BK121" i="24"/>
  <c r="J121" i="24"/>
  <c r="J97" i="24" s="1"/>
  <c r="BK148" i="28"/>
  <c r="J148" i="28" s="1"/>
  <c r="J102" i="28" s="1"/>
  <c r="BK137" i="2"/>
  <c r="J137" i="2"/>
  <c r="J96" i="2" s="1"/>
  <c r="BK118" i="22"/>
  <c r="J118" i="22" s="1"/>
  <c r="J96" i="22" s="1"/>
  <c r="BK132" i="24"/>
  <c r="J132" i="24"/>
  <c r="J99" i="24" s="1"/>
  <c r="BL119" i="25"/>
  <c r="BL118" i="25" s="1"/>
  <c r="K118" i="25" s="1"/>
  <c r="K30" i="25" s="1"/>
  <c r="AG118" i="1" s="1"/>
  <c r="BL122" i="9"/>
  <c r="K122" i="9" s="1"/>
  <c r="K96" i="9" s="1"/>
  <c r="BK125" i="11"/>
  <c r="J125" i="11" s="1"/>
  <c r="J30" i="11" s="1"/>
  <c r="AG104" i="1" s="1"/>
  <c r="AN104" i="1" s="1"/>
  <c r="BL119" i="17"/>
  <c r="K119" i="17" s="1"/>
  <c r="K97" i="17" s="1"/>
  <c r="BK117" i="26"/>
  <c r="J117" i="26"/>
  <c r="J96" i="26" s="1"/>
  <c r="BK124" i="28"/>
  <c r="J124" i="28" s="1"/>
  <c r="J97" i="28" s="1"/>
  <c r="BK122" i="31"/>
  <c r="J122" i="31"/>
  <c r="J96" i="31" s="1"/>
  <c r="BK119" i="33"/>
  <c r="J119" i="33" s="1"/>
  <c r="J97" i="33" s="1"/>
  <c r="BK123" i="4"/>
  <c r="J123" i="4"/>
  <c r="J96" i="4" s="1"/>
  <c r="BK131" i="13"/>
  <c r="J131" i="13" s="1"/>
  <c r="J97" i="13" s="1"/>
  <c r="BK118" i="14"/>
  <c r="J118" i="14"/>
  <c r="J96" i="14" s="1"/>
  <c r="BK121" i="16"/>
  <c r="J121" i="16" s="1"/>
  <c r="J97" i="16" s="1"/>
  <c r="BK132" i="16"/>
  <c r="J132" i="16"/>
  <c r="J99" i="16" s="1"/>
  <c r="BK117" i="18"/>
  <c r="J117" i="18" s="1"/>
  <c r="J96" i="18" s="1"/>
  <c r="BK151" i="27"/>
  <c r="J151" i="27"/>
  <c r="J98" i="27" s="1"/>
  <c r="BK119" i="30"/>
  <c r="J119" i="30" s="1"/>
  <c r="J96" i="30" s="1"/>
  <c r="BK119" i="32"/>
  <c r="J119" i="32"/>
  <c r="J96" i="32" s="1"/>
  <c r="BK123" i="28"/>
  <c r="J123" i="28" s="1"/>
  <c r="J96" i="28" s="1"/>
  <c r="BK124" i="23"/>
  <c r="J124" i="23"/>
  <c r="AG113" i="1"/>
  <c r="J96" i="20"/>
  <c r="AG103" i="1"/>
  <c r="J96" i="10"/>
  <c r="BK124" i="8"/>
  <c r="J124" i="8"/>
  <c r="J96" i="8"/>
  <c r="BK126" i="7"/>
  <c r="J126" i="7"/>
  <c r="J96" i="7"/>
  <c r="AG98" i="1"/>
  <c r="J96" i="5"/>
  <c r="AG96" i="1"/>
  <c r="J96" i="3"/>
  <c r="J33" i="2"/>
  <c r="AV95" i="1" s="1"/>
  <c r="AT95" i="1" s="1"/>
  <c r="J33" i="8"/>
  <c r="AV101" i="1"/>
  <c r="AT101" i="1" s="1"/>
  <c r="J33" i="10"/>
  <c r="AV103" i="1" s="1"/>
  <c r="AT103" i="1" s="1"/>
  <c r="AN103" i="1" s="1"/>
  <c r="J33" i="11"/>
  <c r="AV104" i="1" s="1"/>
  <c r="AT104" i="1" s="1"/>
  <c r="J33" i="14"/>
  <c r="AV107" i="1" s="1"/>
  <c r="AT107" i="1" s="1"/>
  <c r="F33" i="15"/>
  <c r="AZ108" i="1"/>
  <c r="J33" i="16"/>
  <c r="AV109" i="1"/>
  <c r="AT109" i="1" s="1"/>
  <c r="J33" i="18"/>
  <c r="AV111" i="1" s="1"/>
  <c r="AT111" i="1" s="1"/>
  <c r="F33" i="20"/>
  <c r="AZ113" i="1"/>
  <c r="J33" i="22"/>
  <c r="AV115" i="1"/>
  <c r="AT115" i="1" s="1"/>
  <c r="J33" i="23"/>
  <c r="AV116" i="1" s="1"/>
  <c r="AT116" i="1" s="1"/>
  <c r="K33" i="25"/>
  <c r="AV118" i="1" s="1"/>
  <c r="AT118" i="1" s="1"/>
  <c r="F33" i="29"/>
  <c r="AZ122" i="1" s="1"/>
  <c r="J33" i="30"/>
  <c r="AV123" i="1" s="1"/>
  <c r="AT123" i="1" s="1"/>
  <c r="F33" i="32"/>
  <c r="AZ125" i="1"/>
  <c r="F33" i="33"/>
  <c r="AZ126" i="1"/>
  <c r="J33" i="33"/>
  <c r="AV126" i="1"/>
  <c r="AT126" i="1" s="1"/>
  <c r="BC94" i="1"/>
  <c r="W32" i="1" s="1"/>
  <c r="F33" i="3"/>
  <c r="AZ96" i="1" s="1"/>
  <c r="F33" i="4"/>
  <c r="AZ97" i="1" s="1"/>
  <c r="J33" i="5"/>
  <c r="AV98" i="1" s="1"/>
  <c r="AT98" i="1" s="1"/>
  <c r="AN98" i="1" s="1"/>
  <c r="J33" i="6"/>
  <c r="AV99" i="1" s="1"/>
  <c r="AT99" i="1" s="1"/>
  <c r="J33" i="7"/>
  <c r="AV100" i="1"/>
  <c r="AT100" i="1" s="1"/>
  <c r="F33" i="9"/>
  <c r="AZ102" i="1" s="1"/>
  <c r="F33" i="12"/>
  <c r="AZ105" i="1" s="1"/>
  <c r="J33" i="13"/>
  <c r="AV106" i="1" s="1"/>
  <c r="AT106" i="1" s="1"/>
  <c r="K33" i="17"/>
  <c r="AV110" i="1" s="1"/>
  <c r="AT110" i="1" s="1"/>
  <c r="J33" i="20"/>
  <c r="AV113" i="1" s="1"/>
  <c r="AT113" i="1" s="1"/>
  <c r="AN113" i="1" s="1"/>
  <c r="F33" i="22"/>
  <c r="AZ115" i="1" s="1"/>
  <c r="F33" i="23"/>
  <c r="AZ116" i="1" s="1"/>
  <c r="F33" i="25"/>
  <c r="AZ118" i="1" s="1"/>
  <c r="J33" i="28"/>
  <c r="AV121" i="1" s="1"/>
  <c r="AT121" i="1" s="1"/>
  <c r="J33" i="31"/>
  <c r="AV124" i="1"/>
  <c r="AT124" i="1" s="1"/>
  <c r="F33" i="2"/>
  <c r="AZ95" i="1" s="1"/>
  <c r="F33" i="8"/>
  <c r="AZ101" i="1" s="1"/>
  <c r="F33" i="10"/>
  <c r="AZ103" i="1" s="1"/>
  <c r="F33" i="11"/>
  <c r="AZ104" i="1" s="1"/>
  <c r="F33" i="13"/>
  <c r="AZ106" i="1" s="1"/>
  <c r="F33" i="17"/>
  <c r="AZ110" i="1" s="1"/>
  <c r="F33" i="19"/>
  <c r="AZ112" i="1" s="1"/>
  <c r="J33" i="21"/>
  <c r="AV114" i="1" s="1"/>
  <c r="AT114" i="1" s="1"/>
  <c r="J33" i="24"/>
  <c r="AV117" i="1"/>
  <c r="AT117" i="1" s="1"/>
  <c r="F33" i="26"/>
  <c r="AZ119" i="1" s="1"/>
  <c r="F33" i="27"/>
  <c r="AZ120" i="1" s="1"/>
  <c r="F33" i="28"/>
  <c r="AZ121" i="1" s="1"/>
  <c r="F33" i="31"/>
  <c r="AZ124" i="1" s="1"/>
  <c r="BD94" i="1"/>
  <c r="W33" i="1" s="1"/>
  <c r="J33" i="3"/>
  <c r="AV96" i="1" s="1"/>
  <c r="AT96" i="1" s="1"/>
  <c r="AN96" i="1" s="1"/>
  <c r="J33" i="4"/>
  <c r="AV97" i="1" s="1"/>
  <c r="AT97" i="1" s="1"/>
  <c r="F33" i="5"/>
  <c r="AZ98" i="1"/>
  <c r="F33" i="6"/>
  <c r="AZ99" i="1"/>
  <c r="J30" i="6"/>
  <c r="AG99" i="1"/>
  <c r="F33" i="7"/>
  <c r="AZ100" i="1"/>
  <c r="K33" i="9"/>
  <c r="AV102" i="1" s="1"/>
  <c r="AT102" i="1" s="1"/>
  <c r="J33" i="12"/>
  <c r="AV105" i="1" s="1"/>
  <c r="AT105" i="1" s="1"/>
  <c r="F33" i="14"/>
  <c r="AZ107" i="1"/>
  <c r="J33" i="15"/>
  <c r="AV108" i="1"/>
  <c r="AT108" i="1" s="1"/>
  <c r="F33" i="16"/>
  <c r="AZ109" i="1" s="1"/>
  <c r="F33" i="18"/>
  <c r="AZ111" i="1" s="1"/>
  <c r="J33" i="19"/>
  <c r="AV112" i="1" s="1"/>
  <c r="AT112" i="1" s="1"/>
  <c r="F33" i="21"/>
  <c r="AZ114" i="1"/>
  <c r="J30" i="23"/>
  <c r="AG116" i="1"/>
  <c r="F33" i="24"/>
  <c r="AZ117" i="1"/>
  <c r="J33" i="26"/>
  <c r="AV119" i="1"/>
  <c r="AT119" i="1" s="1"/>
  <c r="J33" i="27"/>
  <c r="AV120" i="1" s="1"/>
  <c r="AT120" i="1" s="1"/>
  <c r="J33" i="29"/>
  <c r="AV122" i="1"/>
  <c r="AT122" i="1" s="1"/>
  <c r="F33" i="30"/>
  <c r="AZ123" i="1" s="1"/>
  <c r="J33" i="32"/>
  <c r="AV125" i="1" s="1"/>
  <c r="AT125" i="1" s="1"/>
  <c r="BB94" i="1"/>
  <c r="W31" i="1" s="1"/>
  <c r="BA94" i="1"/>
  <c r="W30" i="1" s="1"/>
  <c r="BK130" i="13" l="1"/>
  <c r="J130" i="13" s="1"/>
  <c r="J96" i="13" s="1"/>
  <c r="R130" i="21"/>
  <c r="BK120" i="27"/>
  <c r="J120" i="27" s="1"/>
  <c r="J96" i="27" s="1"/>
  <c r="BK124" i="15"/>
  <c r="J124" i="15"/>
  <c r="BK120" i="16"/>
  <c r="J120" i="16"/>
  <c r="K119" i="25"/>
  <c r="K97" i="25" s="1"/>
  <c r="K96" i="25"/>
  <c r="BK118" i="12"/>
  <c r="J118" i="12"/>
  <c r="BL118" i="17"/>
  <c r="K118" i="17" s="1"/>
  <c r="K96" i="17" s="1"/>
  <c r="BK120" i="24"/>
  <c r="J120" i="24"/>
  <c r="J96" i="24" s="1"/>
  <c r="BK130" i="21"/>
  <c r="J130" i="21"/>
  <c r="J96" i="11"/>
  <c r="BK118" i="33"/>
  <c r="J118" i="33"/>
  <c r="J96" i="33"/>
  <c r="K39" i="25"/>
  <c r="AN116" i="1"/>
  <c r="J96" i="23"/>
  <c r="J39" i="23"/>
  <c r="J39" i="20"/>
  <c r="J39" i="11"/>
  <c r="J39" i="10"/>
  <c r="AN99" i="1"/>
  <c r="J39" i="6"/>
  <c r="J39" i="5"/>
  <c r="J39" i="3"/>
  <c r="AN118" i="1"/>
  <c r="AU94" i="1"/>
  <c r="J30" i="15"/>
  <c r="AG108" i="1"/>
  <c r="J30" i="18"/>
  <c r="AG111" i="1"/>
  <c r="J30" i="31"/>
  <c r="AG124" i="1"/>
  <c r="J30" i="19"/>
  <c r="AG112" i="1"/>
  <c r="J30" i="28"/>
  <c r="AG121" i="1"/>
  <c r="AN121" i="1"/>
  <c r="AX94" i="1"/>
  <c r="J30" i="29"/>
  <c r="AG122" i="1"/>
  <c r="J30" i="12"/>
  <c r="AG105" i="1"/>
  <c r="K30" i="9"/>
  <c r="AG102" i="1"/>
  <c r="J30" i="30"/>
  <c r="AG123" i="1"/>
  <c r="J30" i="2"/>
  <c r="AG95" i="1"/>
  <c r="J30" i="8"/>
  <c r="AG101" i="1" s="1"/>
  <c r="AN101" i="1" s="1"/>
  <c r="AY94" i="1"/>
  <c r="J30" i="16"/>
  <c r="AG109" i="1"/>
  <c r="J30" i="21"/>
  <c r="AG114" i="1"/>
  <c r="J30" i="14"/>
  <c r="AG107" i="1"/>
  <c r="J30" i="32"/>
  <c r="AG125" i="1"/>
  <c r="AN125" i="1"/>
  <c r="AW94" i="1"/>
  <c r="AK30" i="1" s="1"/>
  <c r="J30" i="22"/>
  <c r="AG115" i="1"/>
  <c r="J30" i="26"/>
  <c r="AG119" i="1" s="1"/>
  <c r="J30" i="4"/>
  <c r="AG97" i="1"/>
  <c r="J30" i="7"/>
  <c r="AG100" i="1" s="1"/>
  <c r="AN100" i="1" s="1"/>
  <c r="J30" i="13"/>
  <c r="AG106" i="1"/>
  <c r="AN106" i="1" s="1"/>
  <c r="AZ94" i="1"/>
  <c r="W29" i="1" s="1"/>
  <c r="J39" i="29" l="1"/>
  <c r="J39" i="30"/>
  <c r="J39" i="12"/>
  <c r="J39" i="15"/>
  <c r="J39" i="21"/>
  <c r="J39" i="4"/>
  <c r="J39" i="14"/>
  <c r="J39" i="2"/>
  <c r="J39" i="26"/>
  <c r="K39" i="9"/>
  <c r="J39" i="31"/>
  <c r="J39" i="19"/>
  <c r="J39" i="16"/>
  <c r="J39" i="22"/>
  <c r="J39" i="18"/>
  <c r="J96" i="15"/>
  <c r="J96" i="12"/>
  <c r="J96" i="16"/>
  <c r="J96" i="21"/>
  <c r="J39" i="32"/>
  <c r="J39" i="28"/>
  <c r="J39" i="13"/>
  <c r="J39" i="8"/>
  <c r="J39" i="7"/>
  <c r="AN95" i="1"/>
  <c r="AN107" i="1"/>
  <c r="AN109" i="1"/>
  <c r="AN111" i="1"/>
  <c r="AN115" i="1"/>
  <c r="AN123" i="1"/>
  <c r="AN124" i="1"/>
  <c r="AN114" i="1"/>
  <c r="AN97" i="1"/>
  <c r="AN102" i="1"/>
  <c r="AN105" i="1"/>
  <c r="AN108" i="1"/>
  <c r="AN112" i="1"/>
  <c r="AN119" i="1"/>
  <c r="AN122" i="1"/>
  <c r="J30" i="24"/>
  <c r="AG117" i="1"/>
  <c r="J30" i="27"/>
  <c r="AG120" i="1"/>
  <c r="J30" i="33"/>
  <c r="AG126" i="1"/>
  <c r="K30" i="17"/>
  <c r="AG110" i="1"/>
  <c r="AV94" i="1"/>
  <c r="AK29" i="1" s="1"/>
  <c r="J39" i="27" l="1"/>
  <c r="J39" i="33"/>
  <c r="J39" i="24"/>
  <c r="K39" i="17"/>
  <c r="AN126" i="1"/>
  <c r="AN110" i="1"/>
  <c r="AN117" i="1"/>
  <c r="AN120" i="1"/>
  <c r="AG94" i="1"/>
  <c r="AT94" i="1"/>
  <c r="AN94" i="1" l="1"/>
  <c r="AK26" i="1"/>
  <c r="AK35" i="1" s="1"/>
</calcChain>
</file>

<file path=xl/sharedStrings.xml><?xml version="1.0" encoding="utf-8"?>
<sst xmlns="http://schemas.openxmlformats.org/spreadsheetml/2006/main" count="28923" uniqueCount="2668">
  <si>
    <t>Export Komplet</t>
  </si>
  <si>
    <t/>
  </si>
  <si>
    <t>2.0</t>
  </si>
  <si>
    <t>ZAMOK</t>
  </si>
  <si>
    <t>False</t>
  </si>
  <si>
    <t>{b568e115-63d6-463a-b4a0-ec9d6a5ab6ca}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</si>
  <si>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</si>
  <si>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</si>
  <si>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</si>
  <si>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</si>
  <si>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</si>
  <si>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</si>
  <si>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</si>
  <si>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</si>
  <si>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IMPORT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</si>
  <si>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</si>
  <si>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</si>
  <si>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24005 - Prirodni koupaci biotop Jilemnice (zadani) - uprava vyberove rizeni</t>
  </si>
  <si>
    <t>KSO:</t>
  </si>
  <si>
    <t>CC-CZ:</t>
  </si>
  <si>
    <t>Místo:</t>
  </si>
  <si>
    <t xml:space="preserve"> </t>
  </si>
  <si>
    <t>Datum:</t>
  </si>
  <si>
    <t>12. 2. 2024</t>
  </si>
  <si>
    <t>Zadavatel:</t>
  </si>
  <si>
    <t>IČ:</t>
  </si>
  <si>
    <t>05769370</t>
  </si>
  <si>
    <t>Sportovní centrum Jilemnice</t>
  </si>
  <si>
    <t>DIČ:</t>
  </si>
  <si>
    <t>Uchazeč:</t>
  </si>
  <si>
    <t>Vyplň údaj</t>
  </si>
  <si>
    <t>Projektant:</t>
  </si>
  <si>
    <t>26230283</t>
  </si>
  <si>
    <t>BAPO s.r.o.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</si>
  <si>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</si>
  <si>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</si>
  <si>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</si>
  <si>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</si>
  <si>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</si>
  <si>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</si>
  <si>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</si>
  <si>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</si>
  <si>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</si>
  <si>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</si>
  <si>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</si>
  <si>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</si>
  <si>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</si>
  <si>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</si>
  <si>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</si>
  <si>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</si>
  <si>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</si>
  <si>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</si>
  <si>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</si>
  <si>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</si>
  <si>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</si>
  <si>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</si>
  <si>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</si>
  <si>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</si>
  <si>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</si>
  <si>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</si>
  <si>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</si>
  <si>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</si>
  <si>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</si>
  <si>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</si>
  <si>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</si>
  <si>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</si>
  <si>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</si>
  <si>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</si>
  <si>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</si>
  <si>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</si>
  <si>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</si>
  <si>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</si>
  <si>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</si>
  <si>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</si>
  <si>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</si>
  <si>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</si>
  <si>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</si>
  <si>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</si>
  <si>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</si>
  <si>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{00000000-0000-0000-0000-000000000000}</t>
  </si>
  <si>
    <t>/</t>
  </si>
  <si>
    <t>SO 01</t>
  </si>
  <si>
    <t>Přírodní koupací ...</t>
  </si>
  <si>
    <t>STA</t>
  </si>
  <si>
    <t>1</t>
  </si>
  <si>
    <t>{a0e30820-a653-46e3-8185-062b0467c798}</t>
  </si>
  <si>
    <t>2</t>
  </si>
  <si>
    <t>SO 02</t>
  </si>
  <si>
    <t>Dopravní napojení...</t>
  </si>
  <si>
    <t>{9f784fce-66bb-4449-b4c0-3901badaa6f3}</t>
  </si>
  <si>
    <t>SO 02.1</t>
  </si>
  <si>
    <t>Dopravní napoje...</t>
  </si>
  <si>
    <t>{f055d53d-a927-4827-9c81-70f6459b9cff}</t>
  </si>
  <si>
    <t>SO 03</t>
  </si>
  <si>
    <t>Zpevněné plochy a...</t>
  </si>
  <si>
    <t>{30a6ca50-c12a-4865-a8e9-f30ee2bc26ae}</t>
  </si>
  <si>
    <t>SO 04</t>
  </si>
  <si>
    <t>Nezpevněné plochy...</t>
  </si>
  <si>
    <t>{32071867-1c6c-4a0d-8778-344e7d448fb5}</t>
  </si>
  <si>
    <t>SO 04.1</t>
  </si>
  <si>
    <t>závlahový systém</t>
  </si>
  <si>
    <t>{2b0500a7-7819-4006-8f0e-8760b522cee3}</t>
  </si>
  <si>
    <t>SO 05.1</t>
  </si>
  <si>
    <t>Areálové vedení...</t>
  </si>
  <si>
    <t>{5beb8ece-b879-4078-addc-4aadaa50f493}</t>
  </si>
  <si>
    <t>SO 05.2</t>
  </si>
  <si>
    <t>{664628af-b1d8-43e6-8146-54e26e609a08}</t>
  </si>
  <si>
    <t>SO 05.3</t>
  </si>
  <si>
    <t>{cca1db5d-182a-4c73-a1bb-9381184fa99c}</t>
  </si>
  <si>
    <t>SO 06</t>
  </si>
  <si>
    <t>Mobiliář. Vybaven...</t>
  </si>
  <si>
    <t>{3d6f1618-b1d5-4064-be71-5a0c09eea2ee}</t>
  </si>
  <si>
    <t>SO 07</t>
  </si>
  <si>
    <t>Oplocení areálu</t>
  </si>
  <si>
    <t>{4a079a14-6ae3-4f9b-852f-e5adaae82bff}</t>
  </si>
  <si>
    <t>SO 08</t>
  </si>
  <si>
    <t>Objekt zázemí - p...</t>
  </si>
  <si>
    <t>{a4d7d9ef-d64d-45be-b543-4bde999caddc}</t>
  </si>
  <si>
    <t>SO 08.1</t>
  </si>
  <si>
    <t>Objekt zázemí -...</t>
  </si>
  <si>
    <t>{588a36a7-18cf-46c9-93a0-583f107f9671}</t>
  </si>
  <si>
    <t>SO 08.2</t>
  </si>
  <si>
    <t>{3e70400d-aabd-4c46-8ecd-41e435fcacbc}</t>
  </si>
  <si>
    <t>SO 08.3</t>
  </si>
  <si>
    <t>{9cc2f2e1-dcb8-407f-a039-75760b7b9ff6}</t>
  </si>
  <si>
    <t>SO 08.4</t>
  </si>
  <si>
    <t>Objekkt zázemí ...</t>
  </si>
  <si>
    <t>{26d5d184-771f-452e-af5f-c0faf37aae6d}</t>
  </si>
  <si>
    <t>SO 08.5</t>
  </si>
  <si>
    <t>{397f26d9-75aa-4eed-9877-f0b6986eff89}</t>
  </si>
  <si>
    <t>SO 08.6</t>
  </si>
  <si>
    <t>{e0f9ca87-0505-4765-a45c-03a8531f3747}</t>
  </si>
  <si>
    <t>SO 08.7</t>
  </si>
  <si>
    <t>{cec0e2cf-0202-40f4-8aa3-ef92152e4f68}</t>
  </si>
  <si>
    <t>SO 09</t>
  </si>
  <si>
    <t>Objekt zázemí - o...</t>
  </si>
  <si>
    <t>{1f4c0856-23c2-4e0e-83e1-1b9b0550a2ac}</t>
  </si>
  <si>
    <t>SO 09.1</t>
  </si>
  <si>
    <t>{5ce4075a-4629-457d-b8f3-32bef4cd1a76}</t>
  </si>
  <si>
    <t>SO 09.2</t>
  </si>
  <si>
    <t>{98fa0118-ba5c-4bf0-9a03-a4c9d551e0d5}</t>
  </si>
  <si>
    <t>SO 09.3</t>
  </si>
  <si>
    <t>{981488c7-baf1-4a0d-9399-ff21cec647b0}</t>
  </si>
  <si>
    <t>SO 09.4</t>
  </si>
  <si>
    <t>{a66fcc0a-a4b8-41e7-84bb-1d3648aad8cd}</t>
  </si>
  <si>
    <t>SO 09.6</t>
  </si>
  <si>
    <t>{22908847-426f-430f-9449-a3f1dccd3113}</t>
  </si>
  <si>
    <t>SO 10</t>
  </si>
  <si>
    <t>Tobogán</t>
  </si>
  <si>
    <t>{b3271e87-9805-4daa-a771-d9551946a97f}</t>
  </si>
  <si>
    <t>SO 11</t>
  </si>
  <si>
    <t>Přípojka splaškov...</t>
  </si>
  <si>
    <t>{e44d09c2-1f92-45e4-811f-f56cfd36d360}</t>
  </si>
  <si>
    <t>SO 12</t>
  </si>
  <si>
    <t>Bourací práce, od...</t>
  </si>
  <si>
    <t>{00b7b401-5834-4849-b664-8a3eccf6fc08}</t>
  </si>
  <si>
    <t>SO 13</t>
  </si>
  <si>
    <t>Dětské hřiště</t>
  </si>
  <si>
    <t>{ebbe65fd-7e80-4789-b76f-3e30f860f6df}</t>
  </si>
  <si>
    <t>SO 14</t>
  </si>
  <si>
    <t>Vodní svět</t>
  </si>
  <si>
    <t>{2bfef597-ec88-4402-b1f1-c52d26a33bcf}</t>
  </si>
  <si>
    <t>SO 15</t>
  </si>
  <si>
    <t>Výustní objekt</t>
  </si>
  <si>
    <t>{ec0675f8-1a6c-4ea4-a62e-4a145c5b1c81}</t>
  </si>
  <si>
    <t>VRN</t>
  </si>
  <si>
    <t>Vedlejší rozpočtové...</t>
  </si>
  <si>
    <t>{f4595df3-daf4-4a5f-acb8-2170c0d6ef92}</t>
  </si>
  <si>
    <t>KRYCÍ LIST SOUPISU PRACÍ</t>
  </si>
  <si>
    <t>Objekt:</t>
  </si>
  <si>
    <t>SO 01 - Přírodní koupací ...</t>
  </si>
  <si>
    <t>REKAPITULACE ČLENĚNÍ SOUPISU PRACÍ</t>
  </si>
  <si>
    <t>Kód dílu - Popis</t>
  </si>
  <si>
    <t>Cena celkem [CZK]</t>
  </si>
  <si>
    <t>Náklady ze soupisu prací</t>
  </si>
  <si>
    <t>-1</t>
  </si>
  <si>
    <t>1 - Zemní práce</t>
  </si>
  <si>
    <t>181 - Sadové úpravy</t>
  </si>
  <si>
    <t>184 - Biologie</t>
  </si>
  <si>
    <t>2 - Základy a zvláštní zakládání</t>
  </si>
  <si>
    <t>3 - Svislé a kompletní konstrukce</t>
  </si>
  <si>
    <t>4 - Vodorovné konstrukce</t>
  </si>
  <si>
    <t>5 - Komunikace</t>
  </si>
  <si>
    <t>63 - Podlahy a podlahové konstrukce</t>
  </si>
  <si>
    <t>8 - Trubní vedení</t>
  </si>
  <si>
    <t>892 - Cirkulační rozvody</t>
  </si>
  <si>
    <t>895a - Soliterní kameny</t>
  </si>
  <si>
    <t>9.01 - Ostatní náklady</t>
  </si>
  <si>
    <t>9.02 - Mobiliář</t>
  </si>
  <si>
    <t>91 - Doplňující práce na komunikaci</t>
  </si>
  <si>
    <t>95 - Dokončovací konstrukce na pozemních stavbách</t>
  </si>
  <si>
    <t>99 - Staveništní přesun hmot</t>
  </si>
  <si>
    <t>711 - Izolace proti vodě</t>
  </si>
  <si>
    <t>713 - Izolace tepelné</t>
  </si>
  <si>
    <t>762 - Konstrukce tesařské</t>
  </si>
  <si>
    <t>764 - Konstrukce klempířské</t>
  </si>
  <si>
    <t>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</si>
  <si>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</si>
  <si>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</si>
  <si>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</si>
  <si>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</si>
  <si>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</si>
  <si>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</si>
  <si>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</si>
  <si>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</si>
  <si>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</si>
  <si>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</si>
  <si>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</si>
  <si>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</si>
  <si>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</si>
  <si>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Zemní práce</t>
  </si>
  <si>
    <t>ROZPOCET</t>
  </si>
  <si>
    <t>K</t>
  </si>
  <si>
    <t>122251103</t>
  </si>
  <si>
    <t>Odkopávky a prokopávky nezapažené v hornině třídy těžitelnosti I skupiny 3  strojně</t>
  </si>
  <si>
    <t>m3</t>
  </si>
  <si>
    <t>4</t>
  </si>
  <si>
    <t>VV</t>
  </si>
  <si>
    <t>biologická část</t>
  </si>
  <si>
    <t>(43*8)*0,8</t>
  </si>
  <si>
    <t>(33*8)*0,8</t>
  </si>
  <si>
    <t>(25*6)*0,8</t>
  </si>
  <si>
    <t>Součet</t>
  </si>
  <si>
    <t>162351103</t>
  </si>
  <si>
    <t>Vodorovné přemístění přes 50 do 500 m výkopku/sypaniny z horniny třídy těžitelnosti I skupiny 1 až 3</t>
  </si>
  <si>
    <t>606,4</t>
  </si>
  <si>
    <t>3</t>
  </si>
  <si>
    <t>131201111R00</t>
  </si>
  <si>
    <t>Hloubení nezapaž. jam hor.3 do 100 m3, STROJNĚ</t>
  </si>
  <si>
    <t>6</t>
  </si>
  <si>
    <t>technologická šachta</t>
  </si>
  <si>
    <t>(6,5*9)*2,2</t>
  </si>
  <si>
    <t>131201119R00</t>
  </si>
  <si>
    <t>Příplatek za lepivost - hloubení nezap.jam v hor.3</t>
  </si>
  <si>
    <t>8</t>
  </si>
  <si>
    <t>5</t>
  </si>
  <si>
    <t>132201111R00</t>
  </si>
  <si>
    <t>Hloubení rýh š.do 60 cm v hor.3 do 100 m3, STROJNĚ</t>
  </si>
  <si>
    <t>10</t>
  </si>
  <si>
    <t>132201119R00</t>
  </si>
  <si>
    <t>Přípl.za lepivost,hloubení rýh 60 cm,hor.3,STROJNĚ</t>
  </si>
  <si>
    <t>7</t>
  </si>
  <si>
    <t>132201212R00</t>
  </si>
  <si>
    <t>Hloubení rýh š.do 200 cm hor.3 do 1000m3,STROJNĚ</t>
  </si>
  <si>
    <t>14</t>
  </si>
  <si>
    <t>vedení technologie</t>
  </si>
  <si>
    <t>(1*2,2)*110</t>
  </si>
  <si>
    <t>(0,7*1,2)*70</t>
  </si>
  <si>
    <t>(0,5*1,2)*110</t>
  </si>
  <si>
    <t>(0,4*0,8)*70</t>
  </si>
  <si>
    <t>(0,5*1,2)*70</t>
  </si>
  <si>
    <t>132201219R00</t>
  </si>
  <si>
    <t>Přípl.za lepivost,hloubení rýh 200cm,hor.3,STROJNĚ</t>
  </si>
  <si>
    <t>16</t>
  </si>
  <si>
    <t>431,2/2</t>
  </si>
  <si>
    <t>9</t>
  </si>
  <si>
    <t>161101101R00</t>
  </si>
  <si>
    <t>Svislé přemístění výkopku z hor.1-4 do 2,5 m</t>
  </si>
  <si>
    <t>18</t>
  </si>
  <si>
    <t>431,2/3</t>
  </si>
  <si>
    <t>162301101R00</t>
  </si>
  <si>
    <t>Vodorovné přemístění výkopku z hor.1-4 do 500 m</t>
  </si>
  <si>
    <t>20</t>
  </si>
  <si>
    <t>11</t>
  </si>
  <si>
    <t>167101101R00</t>
  </si>
  <si>
    <t>Nakládání výkopku z hor.1-4 v množství do 100 m3</t>
  </si>
  <si>
    <t>22</t>
  </si>
  <si>
    <t>174101101R00</t>
  </si>
  <si>
    <t>Zásyp jam, rýh, šachet se zhutněním</t>
  </si>
  <si>
    <t>24</t>
  </si>
  <si>
    <t>128,7-((7,6*5,9)*2,2)</t>
  </si>
  <si>
    <t>(1*1,7)*110</t>
  </si>
  <si>
    <t>(0,7*0,8)*70</t>
  </si>
  <si>
    <t>(0,5*1)*110</t>
  </si>
  <si>
    <t>(0,4*0,6)*70</t>
  </si>
  <si>
    <t>(0,5*1)*70</t>
  </si>
  <si>
    <t>13</t>
  </si>
  <si>
    <t>175101101RT2</t>
  </si>
  <si>
    <t>Obsyp potrubí bez prohození sypaniny, s dodáním štěrkopísku frakce 0 - 22 mm</t>
  </si>
  <si>
    <t>26</t>
  </si>
  <si>
    <t>(1*0,5)*110</t>
  </si>
  <si>
    <t>(0,7*0,3)*70</t>
  </si>
  <si>
    <t>(0,5*0,3)*110</t>
  </si>
  <si>
    <t>(0,4*0,2)*70</t>
  </si>
  <si>
    <t>(0,5*0,2)*70</t>
  </si>
  <si>
    <t>181</t>
  </si>
  <si>
    <t>Sadové úpravy</t>
  </si>
  <si>
    <t>181 - 01</t>
  </si>
  <si>
    <t>Dodávka  Litorální porosty</t>
  </si>
  <si>
    <t>kus</t>
  </si>
  <si>
    <t>28</t>
  </si>
  <si>
    <t>15</t>
  </si>
  <si>
    <t>181 - 02</t>
  </si>
  <si>
    <t>Výsadba porostů</t>
  </si>
  <si>
    <t>30</t>
  </si>
  <si>
    <t>181 - 03</t>
  </si>
  <si>
    <t>Počáteční přihnojení litorálních porostů vč hnojiva</t>
  </si>
  <si>
    <t>m2</t>
  </si>
  <si>
    <t>32</t>
  </si>
  <si>
    <t>17</t>
  </si>
  <si>
    <t>181 - 06</t>
  </si>
  <si>
    <t>Dodávka balení startovacích bakterií</t>
  </si>
  <si>
    <t>balení</t>
  </si>
  <si>
    <t>34</t>
  </si>
  <si>
    <t>184</t>
  </si>
  <si>
    <t>Biologie</t>
  </si>
  <si>
    <t>181 - 07</t>
  </si>
  <si>
    <t>D+M plovoucí filtrační médium</t>
  </si>
  <si>
    <t>36</t>
  </si>
  <si>
    <t>9,8*4*1,2</t>
  </si>
  <si>
    <t>19</t>
  </si>
  <si>
    <t>181 - 08</t>
  </si>
  <si>
    <t>D+M  aerační rošt  prům. 50mm, vel. 1000x1000 mm</t>
  </si>
  <si>
    <t>ks</t>
  </si>
  <si>
    <t>38</t>
  </si>
  <si>
    <t>9*4</t>
  </si>
  <si>
    <t>327215221</t>
  </si>
  <si>
    <t>gabionový modul hrázek</t>
  </si>
  <si>
    <t>40</t>
  </si>
  <si>
    <t>(0,6*(2+1,7))*30</t>
  </si>
  <si>
    <t>Základy a zvláštní zakládání</t>
  </si>
  <si>
    <t>274313711</t>
  </si>
  <si>
    <t>Základové pásy z betonu tř. C 16/20</t>
  </si>
  <si>
    <t>42</t>
  </si>
  <si>
    <t>(0,5*0,5)*(41,1+4,6+41,1+4,6+4,6)</t>
  </si>
  <si>
    <t>(0,5*0,5)*(32,6+4,6+32,6+4,6)</t>
  </si>
  <si>
    <t>(0,5*0,5)*(18,5+3,5+18,5+3,5)</t>
  </si>
  <si>
    <t>274351121</t>
  </si>
  <si>
    <t>Zřízení bednění základových pasů rovného</t>
  </si>
  <si>
    <t>44</t>
  </si>
  <si>
    <t>0,5*(41,1+5,6+41,1+5,6+4,6+4,6+4,6+4,6+3,6+3,6+36+36)</t>
  </si>
  <si>
    <t>0,5*(32,6+5,6+32,6+5,6+4,6+31,6+4,6+31,6)</t>
  </si>
  <si>
    <t>0,5*(18,5+4,5+18,5+4,5+3,5+19,5+3,5+19,5)</t>
  </si>
  <si>
    <t>23</t>
  </si>
  <si>
    <t>274351122</t>
  </si>
  <si>
    <t>Odstranění bednění základových pasů rovného</t>
  </si>
  <si>
    <t>46</t>
  </si>
  <si>
    <t>275321511</t>
  </si>
  <si>
    <t>Základové patky ze ŽB bez zvýšených nároků na prostředí tř. C 25/30</t>
  </si>
  <si>
    <t>48</t>
  </si>
  <si>
    <t>tech. šachta</t>
  </si>
  <si>
    <t>((1*0,6)*0,2)*4</t>
  </si>
  <si>
    <t>skluzavka</t>
  </si>
  <si>
    <t>((1*0,7)*0,4)*2</t>
  </si>
  <si>
    <t>vodní hřib</t>
  </si>
  <si>
    <t>(0,8*0,8*0,8)*2</t>
  </si>
  <si>
    <t>25</t>
  </si>
  <si>
    <t>275351121</t>
  </si>
  <si>
    <t>Zřízení bednění základových patek</t>
  </si>
  <si>
    <t>50</t>
  </si>
  <si>
    <t>(((1+0,6)*2)*0,2)*4</t>
  </si>
  <si>
    <t>(((1+0,7)*2)*0,4)*2</t>
  </si>
  <si>
    <t>(((0,8+0,8)*2)*0,8)*2</t>
  </si>
  <si>
    <t>275351122</t>
  </si>
  <si>
    <t>Odstranění bednění základových patek</t>
  </si>
  <si>
    <t>52</t>
  </si>
  <si>
    <t>27</t>
  </si>
  <si>
    <t>279113131</t>
  </si>
  <si>
    <t>Základová zeď tl přes 100 do 150 mm z tvárnic ztraceného bednění včetně výplně z betonu tř. C 16/20</t>
  </si>
  <si>
    <t>54</t>
  </si>
  <si>
    <t>(6,88+1,5+3,39+6,88+3,39)*2,5</t>
  </si>
  <si>
    <t>plavecká část</t>
  </si>
  <si>
    <t>1,34*27,25</t>
  </si>
  <si>
    <t>279113132</t>
  </si>
  <si>
    <t>Základová zeď tl přes 150 do 200 mm z tvárnic ztraceného bednění včetně výplně z betonu tř. C 16/20</t>
  </si>
  <si>
    <t>56</t>
  </si>
  <si>
    <t>1,2*(23,9+3,5+3,5+3,5+23,9)</t>
  </si>
  <si>
    <t>0,7*(32,6+4,6+32,6+4,6)</t>
  </si>
  <si>
    <t>0,7*(41,1+4,6+41,1+4,6+4,6)</t>
  </si>
  <si>
    <t>(6,88*2,5)</t>
  </si>
  <si>
    <t>29</t>
  </si>
  <si>
    <t>279113134</t>
  </si>
  <si>
    <t>Základová zeď tl přes 250 do 300 mm z tvárnic ztraceného bednění včetně výplně z betonu tř. C 16/20</t>
  </si>
  <si>
    <t>58</t>
  </si>
  <si>
    <t>1,7*(32,6+4,6+32,6+4,6)</t>
  </si>
  <si>
    <t>1,5*(41,1+4,6+41,1+4,6+4,6)</t>
  </si>
  <si>
    <t>dopadiště tobogánu</t>
  </si>
  <si>
    <t>1,6*(27,4+9)</t>
  </si>
  <si>
    <t>27,4*2,8</t>
  </si>
  <si>
    <t>neplavecká část</t>
  </si>
  <si>
    <t>2,8*(27,4+27,5+12,5)</t>
  </si>
  <si>
    <t>1,5*28,6</t>
  </si>
  <si>
    <t>1,2*(12,5+11,8)</t>
  </si>
  <si>
    <t>1,5*24,8</t>
  </si>
  <si>
    <t>2,8*(24,8+14,2*14,2)</t>
  </si>
  <si>
    <t>brouzdaliště</t>
  </si>
  <si>
    <t>0,75*(14,4+14,4+7,8)</t>
  </si>
  <si>
    <t>279113135</t>
  </si>
  <si>
    <t>Základová zeď tl přes 300 do 400 mm z tvárnic ztraceného bednění včetně výplně z betonu tř. C 16/20</t>
  </si>
  <si>
    <t>60</t>
  </si>
  <si>
    <t>1,25*(18,5+3,5+18,5+3,5)</t>
  </si>
  <si>
    <t>31</t>
  </si>
  <si>
    <t>271532213</t>
  </si>
  <si>
    <t>Podsyp pod základové konstrukce se zhutněním z hrubého kameniva frakce 16-32 mm</t>
  </si>
  <si>
    <t>62</t>
  </si>
  <si>
    <t>technická šachta</t>
  </si>
  <si>
    <t>(8*6,5)*0,2</t>
  </si>
  <si>
    <t>273351121</t>
  </si>
  <si>
    <t>Zřízení bednění základových desek</t>
  </si>
  <si>
    <t>64</t>
  </si>
  <si>
    <t>(5,9+7,6+5,9+7,6)*0,3</t>
  </si>
  <si>
    <t>33</t>
  </si>
  <si>
    <t>273351122</t>
  </si>
  <si>
    <t>Odstranění bednění základových desek</t>
  </si>
  <si>
    <t>66</t>
  </si>
  <si>
    <t>273321511</t>
  </si>
  <si>
    <t>Základové desky ze ŽB bez zvýšených nároků na prostředí tř. C 25/30</t>
  </si>
  <si>
    <t>68</t>
  </si>
  <si>
    <t>(5,9*7,6)*0,2</t>
  </si>
  <si>
    <t>35</t>
  </si>
  <si>
    <t>273361821</t>
  </si>
  <si>
    <t>Výztuž betonářskou ocelí 10 505 (R)</t>
  </si>
  <si>
    <t>t</t>
  </si>
  <si>
    <t>70</t>
  </si>
  <si>
    <t xml:space="preserve">tabulka výztuže </t>
  </si>
  <si>
    <t>(2996,28+4026,12+2524,69+3284,12+736,37+3358,76+511,49)/1000</t>
  </si>
  <si>
    <t>(1459,09+902,6+2315,43+2117,14+5342,27+622,79+1880,97)/1000</t>
  </si>
  <si>
    <t>2,32+3,5</t>
  </si>
  <si>
    <t>Svislé a kompletní konstrukce</t>
  </si>
  <si>
    <t>212755215</t>
  </si>
  <si>
    <t>Trativody z drenážních trubek plastových flexibilních D 125 mm vč. lože a geotextilie</t>
  </si>
  <si>
    <t>m</t>
  </si>
  <si>
    <t>72</t>
  </si>
  <si>
    <t>32*7</t>
  </si>
  <si>
    <t>68+26</t>
  </si>
  <si>
    <t>37</t>
  </si>
  <si>
    <t>218111114</t>
  </si>
  <si>
    <t>Odvětrání radonu vodorovné drenážní kladené vč. štěrkového podsypu a geotextilie z plastových perforovaných trubek DN přes 100 do 125 mm</t>
  </si>
  <si>
    <t>74</t>
  </si>
  <si>
    <t>22,05*4+32</t>
  </si>
  <si>
    <t>26,705*6+32</t>
  </si>
  <si>
    <t>12,75*12+32</t>
  </si>
  <si>
    <t>7,705*3+32</t>
  </si>
  <si>
    <t>10,75*8</t>
  </si>
  <si>
    <t>6,705*5</t>
  </si>
  <si>
    <t>430321414</t>
  </si>
  <si>
    <t>Schodišťová konstrukce  ze ŽB tř. C 25/30 na terén  vč bednění a obednění</t>
  </si>
  <si>
    <t>76</t>
  </si>
  <si>
    <t>(13*0,27)*1,5*0,3</t>
  </si>
  <si>
    <t>((0,5*0,25)*7)*7</t>
  </si>
  <si>
    <t>neplavecká část - pláž</t>
  </si>
  <si>
    <t>(0,5*4)*10</t>
  </si>
  <si>
    <t>39</t>
  </si>
  <si>
    <t>430361821</t>
  </si>
  <si>
    <t>Výztuž schodišťové konstrukce a rampy</t>
  </si>
  <si>
    <t>78</t>
  </si>
  <si>
    <t>632481215</t>
  </si>
  <si>
    <t>Separační vrstva z geotextilie 300g/m2</t>
  </si>
  <si>
    <t>80</t>
  </si>
  <si>
    <t>6,5*8</t>
  </si>
  <si>
    <t>41</t>
  </si>
  <si>
    <t>311353111</t>
  </si>
  <si>
    <t>Zřízení oboustranného bednění šachet</t>
  </si>
  <si>
    <t>82</t>
  </si>
  <si>
    <t>(5,9+7,6+3,96+7,6)*2,5</t>
  </si>
  <si>
    <t>311353112</t>
  </si>
  <si>
    <t>Odstranění oboustranného bednění šachet</t>
  </si>
  <si>
    <t>84</t>
  </si>
  <si>
    <t>43</t>
  </si>
  <si>
    <t>311321411</t>
  </si>
  <si>
    <t>Nosná zeď ze ŽB tř. C 25/30 bez výztuže</t>
  </si>
  <si>
    <t>86</t>
  </si>
  <si>
    <t>(7,6+5,9+7,6+3,96)*(0,2*2,5)</t>
  </si>
  <si>
    <t>411321414</t>
  </si>
  <si>
    <t>Stropy deskové ze ŽB tř. C 25/30</t>
  </si>
  <si>
    <t>88</t>
  </si>
  <si>
    <t>(3,96*7,6)*0,2</t>
  </si>
  <si>
    <t>45</t>
  </si>
  <si>
    <t>411351011</t>
  </si>
  <si>
    <t>Zřízení bednění stropů deskových tl přes 5 do 25 cm</t>
  </si>
  <si>
    <t>90</t>
  </si>
  <si>
    <t>3,39*6,88</t>
  </si>
  <si>
    <t>411351012</t>
  </si>
  <si>
    <t>Odstranění bednění stropů deskových tl přes 5 do 25 cm</t>
  </si>
  <si>
    <t>92</t>
  </si>
  <si>
    <t>47</t>
  </si>
  <si>
    <t>411362021</t>
  </si>
  <si>
    <t>Výztuž stropů svařovanými sítěmi Kari</t>
  </si>
  <si>
    <t>94</t>
  </si>
  <si>
    <t>895270001</t>
  </si>
  <si>
    <t>drenážní šachta přečerpávací specifikace dle PD</t>
  </si>
  <si>
    <t>96</t>
  </si>
  <si>
    <t>49</t>
  </si>
  <si>
    <t>895270102</t>
  </si>
  <si>
    <t>Proplachovací a kontrolní šachta z PE-HD pro drenáže liniových staveb</t>
  </si>
  <si>
    <t>98</t>
  </si>
  <si>
    <t>Vodorovné konstrukce</t>
  </si>
  <si>
    <t>213141111</t>
  </si>
  <si>
    <t>Zřízení vrstvy z geotextilie v rovině nebo ve sklonu  500g/m2</t>
  </si>
  <si>
    <t>100</t>
  </si>
  <si>
    <t>4*8</t>
  </si>
  <si>
    <t>Komunikace</t>
  </si>
  <si>
    <t>51</t>
  </si>
  <si>
    <t>564211111R00</t>
  </si>
  <si>
    <t>Podklad ze štěrkopísku frakce 0 - 4 mm  po zhutnění tloušťky 5 cm</t>
  </si>
  <si>
    <t>102</t>
  </si>
  <si>
    <t>v neplavecké část</t>
  </si>
  <si>
    <t>29*12,5</t>
  </si>
  <si>
    <t>27*8,9</t>
  </si>
  <si>
    <t>25*9</t>
  </si>
  <si>
    <t>12*7</t>
  </si>
  <si>
    <t>20,4*4</t>
  </si>
  <si>
    <t>32*5</t>
  </si>
  <si>
    <t>36,3*5</t>
  </si>
  <si>
    <t>564861111R00</t>
  </si>
  <si>
    <t>Podklad ze štěrkodrti po zhutnění tloušťky 15 cm  frakce  8 - 16mm</t>
  </si>
  <si>
    <t>104</t>
  </si>
  <si>
    <t>53</t>
  </si>
  <si>
    <t>596811111RV2</t>
  </si>
  <si>
    <t>Kladení dlaždic kom.pro pěší, lože z kameniva těž., včetně dlažby betonové vymývané VMD 40/40/5 cm</t>
  </si>
  <si>
    <t>106</t>
  </si>
  <si>
    <t xml:space="preserve">okolo biotopu </t>
  </si>
  <si>
    <t>(2,4*30)+(3,2*78)+(3,2*30)+(6*30)+(2,4*30)+((16*13)-(7,3*6,5))+(64*3)</t>
  </si>
  <si>
    <t>5 - 02</t>
  </si>
  <si>
    <t>D+M  bazénový lem z tvarovek z dlažby</t>
  </si>
  <si>
    <t>bm</t>
  </si>
  <si>
    <t>108</t>
  </si>
  <si>
    <t>25+9+25+28+15+25+12+8</t>
  </si>
  <si>
    <t>55</t>
  </si>
  <si>
    <t>772528112</t>
  </si>
  <si>
    <t>Kladení dlažby na sucho na terče plochy  v terče přes 25 do 70 mm včetně dlaždic 40/40/5</t>
  </si>
  <si>
    <t>110</t>
  </si>
  <si>
    <t>4*7,6</t>
  </si>
  <si>
    <t>63</t>
  </si>
  <si>
    <t>Podlahy a podlahové konstrukce</t>
  </si>
  <si>
    <t>631311511</t>
  </si>
  <si>
    <t>Mazanina betonová tl. do 8 cm  C 12/15</t>
  </si>
  <si>
    <t>112</t>
  </si>
  <si>
    <t>(3,55*7,2)*0,06</t>
  </si>
  <si>
    <t>(3,6*1,75)*0,06</t>
  </si>
  <si>
    <t>Trubní vedení</t>
  </si>
  <si>
    <t>57</t>
  </si>
  <si>
    <t>894401211RT2</t>
  </si>
  <si>
    <t>Osazení betonových skruží rovných 29/100/9, včetně dodávky skruže betonové</t>
  </si>
  <si>
    <t>114</t>
  </si>
  <si>
    <t>899104111RT2</t>
  </si>
  <si>
    <t>Osazení poklopu s rámem nad 150 kg, včetně dodávky poklopu šachtového lit. D 650</t>
  </si>
  <si>
    <t>116</t>
  </si>
  <si>
    <t>59</t>
  </si>
  <si>
    <t>894201121R00</t>
  </si>
  <si>
    <t>Dno šachet z betonu C 25/30, tl. do 20 cm</t>
  </si>
  <si>
    <t>118</t>
  </si>
  <si>
    <t>894411311R00</t>
  </si>
  <si>
    <t>Osazení železobet. skruží rovných 80/119/9 cm</t>
  </si>
  <si>
    <t>120</t>
  </si>
  <si>
    <t>61</t>
  </si>
  <si>
    <t>899501111R00</t>
  </si>
  <si>
    <t>Stupadla vidlicová osazovaná při zdění a betonáži</t>
  </si>
  <si>
    <t>122</t>
  </si>
  <si>
    <t>89960 - 01</t>
  </si>
  <si>
    <t>Zákrytová žb deska šachty prům 1000 tl.150 s otvorem pro poklop 625</t>
  </si>
  <si>
    <t>124</t>
  </si>
  <si>
    <t>59224102R</t>
  </si>
  <si>
    <t>Skruž kanalizační TBS-Q 1000/500/90 mm</t>
  </si>
  <si>
    <t>126</t>
  </si>
  <si>
    <t>892</t>
  </si>
  <si>
    <t>Cirkulační rozvody</t>
  </si>
  <si>
    <t>892 - 01</t>
  </si>
  <si>
    <t>D+M ZV02 nerezový sběrač vody  boční - skimmer5-15m3/h s prodlužovacím nástavcem, ,  vč. napojení a obeton.</t>
  </si>
  <si>
    <t>128</t>
  </si>
  <si>
    <t>65</t>
  </si>
  <si>
    <t>892 - 02</t>
  </si>
  <si>
    <t>D+M sání vody ze skimmerů PVC  DN 80   d 90x2,8  při  PN6</t>
  </si>
  <si>
    <t>130</t>
  </si>
  <si>
    <t>892 - 03</t>
  </si>
  <si>
    <t>D+M potrubí PVC DN 150 d 160x6,2 při PN10 (skluzavka+tobogán) vč. armatur</t>
  </si>
  <si>
    <t>132</t>
  </si>
  <si>
    <t>67</t>
  </si>
  <si>
    <t>892 - 04</t>
  </si>
  <si>
    <t>D+M Štěrbinový filtr  (screenex)</t>
  </si>
  <si>
    <t>134</t>
  </si>
  <si>
    <t>892 - 05</t>
  </si>
  <si>
    <t>D+M PVC  d 125x3,2   při  PN6 (výtlak vody z čerpadel)</t>
  </si>
  <si>
    <t>136</t>
  </si>
  <si>
    <t>69</t>
  </si>
  <si>
    <t>892 - 06</t>
  </si>
  <si>
    <t>Instalace cirkulačních rozvodů a zařízení</t>
  </si>
  <si>
    <t>hod</t>
  </si>
  <si>
    <t>138</t>
  </si>
  <si>
    <t>892 - 07</t>
  </si>
  <si>
    <t>D+M  Ventily a armatury  80 - 150mm</t>
  </si>
  <si>
    <t>140</t>
  </si>
  <si>
    <t>71</t>
  </si>
  <si>
    <t>892 - 08</t>
  </si>
  <si>
    <t>D+M potrubí PVC  KG DN 150 (spodní vypouštění,)</t>
  </si>
  <si>
    <t>142</t>
  </si>
  <si>
    <t>892 - 09</t>
  </si>
  <si>
    <t>D+M potrubí PVC  DN 165   d 180x4,4  při  PN6 (nerez hřib)</t>
  </si>
  <si>
    <t>144</t>
  </si>
  <si>
    <t>73</t>
  </si>
  <si>
    <t>892 - 10</t>
  </si>
  <si>
    <t>D+M potrubí PVC   d 200x4,5  při  PN6  (spodní sání)</t>
  </si>
  <si>
    <t>146</t>
  </si>
  <si>
    <t>892 - 11</t>
  </si>
  <si>
    <t>D+M potrubí PVC  d 125x7,4 (přepad z bubnového filtru)</t>
  </si>
  <si>
    <t>148</t>
  </si>
  <si>
    <t>75</t>
  </si>
  <si>
    <t>892 - 12</t>
  </si>
  <si>
    <t>D+M potrubí PVC  KG DN 110 (spodní vypouštění,)</t>
  </si>
  <si>
    <t>150</t>
  </si>
  <si>
    <t>892 - 13</t>
  </si>
  <si>
    <t>D+M potrubí PVC  d 315x18,7 (přepad z bubnového filtru)</t>
  </si>
  <si>
    <t>152</t>
  </si>
  <si>
    <t>77</t>
  </si>
  <si>
    <t>892 - 14</t>
  </si>
  <si>
    <t>D+M spodní výpusť DN 110 včetně krycí mřížky, vč. obetonování</t>
  </si>
  <si>
    <t>154</t>
  </si>
  <si>
    <t>892 - 15</t>
  </si>
  <si>
    <t>D+M spodní výpusť DN 150 včetně krycí mřížky</t>
  </si>
  <si>
    <t>156</t>
  </si>
  <si>
    <t>79</t>
  </si>
  <si>
    <t>892 - 16</t>
  </si>
  <si>
    <t>D+M ovládání spodní výpusti DN 160 - šoupě</t>
  </si>
  <si>
    <t>158</t>
  </si>
  <si>
    <t>892 - 22</t>
  </si>
  <si>
    <t>D+M  PVC  sběrač v technologické šachtě vč. armatur</t>
  </si>
  <si>
    <t>160</t>
  </si>
  <si>
    <t>81</t>
  </si>
  <si>
    <t>892 - 30</t>
  </si>
  <si>
    <t>D+M oběhové čerpadlo Č1  biologie vs biotop  74m3/hod)</t>
  </si>
  <si>
    <t>162</t>
  </si>
  <si>
    <t>892 - 31</t>
  </si>
  <si>
    <t>D+M oběhové čerpadlo Č2  pro vodní atrakce (skut.průtok 70m3/hod) - pro hřiby</t>
  </si>
  <si>
    <t>164</t>
  </si>
  <si>
    <t>83</t>
  </si>
  <si>
    <t>892 - 33</t>
  </si>
  <si>
    <t>D+M oběhové čerpadlo Č3  pro vodní atrakce (skut.průtok 35,5m3/hod) - pro skluzavku</t>
  </si>
  <si>
    <t>166</t>
  </si>
  <si>
    <t>892 - 36</t>
  </si>
  <si>
    <t>D+M bubnový filtr  dle PD</t>
  </si>
  <si>
    <t>168</t>
  </si>
  <si>
    <t>85</t>
  </si>
  <si>
    <t>892 - 37</t>
  </si>
  <si>
    <t>D+M  Kompresor aerace  -  potřeba vzduchu 292,5m3/hod</t>
  </si>
  <si>
    <t>170</t>
  </si>
  <si>
    <t>895a</t>
  </si>
  <si>
    <t>Soliterní kameny</t>
  </si>
  <si>
    <t>895 - 01</t>
  </si>
  <si>
    <t>D+M Kamenné prvky v brouzdališti a mělkých částech vč. dopravy, pokládky a kotvení</t>
  </si>
  <si>
    <t>172</t>
  </si>
  <si>
    <t>9.01</t>
  </si>
  <si>
    <t>Ostatní náklady</t>
  </si>
  <si>
    <t>87</t>
  </si>
  <si>
    <t>9.01 - 01</t>
  </si>
  <si>
    <t>Součinnost při zpracování provozního řádu</t>
  </si>
  <si>
    <t>174</t>
  </si>
  <si>
    <t>9.01 - 02</t>
  </si>
  <si>
    <t>Zaškolení obsluhy</t>
  </si>
  <si>
    <t>176</t>
  </si>
  <si>
    <t>89</t>
  </si>
  <si>
    <t>9.01 - 03</t>
  </si>
  <si>
    <t>Následná péče o biologii</t>
  </si>
  <si>
    <t>178</t>
  </si>
  <si>
    <t>9.02</t>
  </si>
  <si>
    <t>Mobiliář</t>
  </si>
  <si>
    <t>9.02 - 01</t>
  </si>
  <si>
    <t>D+M  mobilní bazénový zvedák elektrický otočný o 380st, nosnost 135kg</t>
  </si>
  <si>
    <t>180</t>
  </si>
  <si>
    <t>91</t>
  </si>
  <si>
    <t>Doplňující práce na komunikaci</t>
  </si>
  <si>
    <t>916561111RT7</t>
  </si>
  <si>
    <t>Osazení záhon.obrubníků do lože z C 12/15 s opěrou, včetně obrubníku   100/5/20 cm</t>
  </si>
  <si>
    <t>182</t>
  </si>
  <si>
    <t>25+9+25+44+25+44+25+12+7+12+7</t>
  </si>
  <si>
    <t>918101111R00</t>
  </si>
  <si>
    <t>Lože pod obrubníky nebo obruby dlažeb z C 12/15</t>
  </si>
  <si>
    <t xml:space="preserve"> 235*0,30*0,20</t>
  </si>
  <si>
    <t>95</t>
  </si>
  <si>
    <t>Dokončovací konstrukce na pozemních stavbách</t>
  </si>
  <si>
    <t>93</t>
  </si>
  <si>
    <t>95 - 01</t>
  </si>
  <si>
    <t>Vodotěsné zapravení prostupů žb k-cí - bobtnavý bentonitový pásek a vodotěsná malta</t>
  </si>
  <si>
    <t>186</t>
  </si>
  <si>
    <t>95 - 02</t>
  </si>
  <si>
    <t>D+M pryžová podložka pod štěrbinový filtr  600/800/20</t>
  </si>
  <si>
    <t>188</t>
  </si>
  <si>
    <t>99</t>
  </si>
  <si>
    <t>Staveništní přesun hmot</t>
  </si>
  <si>
    <t>998151111R00</t>
  </si>
  <si>
    <t>Přesun hmot, zvláštní obj.</t>
  </si>
  <si>
    <t>190</t>
  </si>
  <si>
    <t>711</t>
  </si>
  <si>
    <t>Izolace proti vodě</t>
  </si>
  <si>
    <t>711111001</t>
  </si>
  <si>
    <t>Provedení izolace proti zemní vlhkosti vodorovné za studena 1x nátěr - včetně dodávky asfaltového laku</t>
  </si>
  <si>
    <t>192</t>
  </si>
  <si>
    <t>5,9*7,6</t>
  </si>
  <si>
    <t>97</t>
  </si>
  <si>
    <t>711112001RZ1</t>
  </si>
  <si>
    <t>Izolace proti vlhkosti svis. nátěr ALP, za studena, 1x nátěr - včetně dodávky asfaltového laku</t>
  </si>
  <si>
    <t>194</t>
  </si>
  <si>
    <t>(7,4+7,4+7,4+3,75+3,75+1,75)*2,5</t>
  </si>
  <si>
    <t>711141559</t>
  </si>
  <si>
    <t>Provedení izolace proti zemní vlhkosti pásy přitavením vodorovné NAIP</t>
  </si>
  <si>
    <t>196</t>
  </si>
  <si>
    <t>5,9*7,6*2</t>
  </si>
  <si>
    <t>711142559</t>
  </si>
  <si>
    <t>Provedení izolace proti zemní vlhkosti pásy přitavením svislé NAIP</t>
  </si>
  <si>
    <t>198</t>
  </si>
  <si>
    <t>(7,4+7,4+7,4+3,75+3,75+1,75)*2,5*2</t>
  </si>
  <si>
    <t>M</t>
  </si>
  <si>
    <t>62853003</t>
  </si>
  <si>
    <t>pás asfaltový natavitelný modifikovaný SBS s vložkou ze skleněné tkaniny a spalitelnou PE fólií nebo jemnozrnným minerálním posypem na horním povrchu tl 3,5mm</t>
  </si>
  <si>
    <t>200</t>
  </si>
  <si>
    <t>5,9*7,6*1,1</t>
  </si>
  <si>
    <t>(7,4+7,4+7,4+3,75+3,75+1,75)*2,5*1,1</t>
  </si>
  <si>
    <t>101</t>
  </si>
  <si>
    <t>62853004</t>
  </si>
  <si>
    <t>pás asfaltový natavitelný modifikovaný SBS s vložkou ze skleněné tkaniny a spalitelnou PE fólií nebo jemnozrnným minerálním posypem na horním povrchu tl 4,0mm</t>
  </si>
  <si>
    <t>202</t>
  </si>
  <si>
    <t>711482020RZ1</t>
  </si>
  <si>
    <t>Izolační systém nopové folie, svisle, včetně dodávky nopové fólie  s nakašírovanou geotextilií v 8mm a doplňků</t>
  </si>
  <si>
    <t>204</t>
  </si>
  <si>
    <t>(7,6+5,9+7,6+4)*2,5</t>
  </si>
  <si>
    <t>103</t>
  </si>
  <si>
    <t>206</t>
  </si>
  <si>
    <t>folie hráškově zelená tl. 1,5 mm</t>
  </si>
  <si>
    <t>dno</t>
  </si>
  <si>
    <t>25,2*9</t>
  </si>
  <si>
    <t>stěny</t>
  </si>
  <si>
    <t>(10,43*2)+(0,525*9)</t>
  </si>
  <si>
    <t>9,97*7</t>
  </si>
  <si>
    <t>schodiště</t>
  </si>
  <si>
    <t>3,25*7</t>
  </si>
  <si>
    <t>(15,2*2)+(1,395*7)</t>
  </si>
  <si>
    <t>hlavní bazén</t>
  </si>
  <si>
    <t>dno pláže a relax</t>
  </si>
  <si>
    <t>(12,851*17)+(8,51*10)</t>
  </si>
  <si>
    <t>5,754*10</t>
  </si>
  <si>
    <t>dno neplavci</t>
  </si>
  <si>
    <t>30,471*12,5</t>
  </si>
  <si>
    <t>dno plavci</t>
  </si>
  <si>
    <t>14,873*25</t>
  </si>
  <si>
    <t>stěny plavci</t>
  </si>
  <si>
    <t>(2,5*(15+25+15))+(1,12*12,5)</t>
  </si>
  <si>
    <t>stěny neplavci</t>
  </si>
  <si>
    <t>43,93+1,37*12,5+20,44</t>
  </si>
  <si>
    <t>stěny pláže a relax</t>
  </si>
  <si>
    <t>6,82+3,57</t>
  </si>
  <si>
    <t>stěny mola</t>
  </si>
  <si>
    <t>(2,68*12,5)+(1,66*2)+9,95</t>
  </si>
  <si>
    <t>Mezisoučet</t>
  </si>
  <si>
    <t>ztratné</t>
  </si>
  <si>
    <t>1789,065*0,05</t>
  </si>
  <si>
    <t>(20,4*4,5)+(((20,4+4)*2)*1,3)</t>
  </si>
  <si>
    <t>(32*5,4)+(((32+5)*2)*0,7)</t>
  </si>
  <si>
    <t>(36,3*5,4)+(((36,3+5)*2)*0,7)</t>
  </si>
  <si>
    <t>(4*5,4)+(((5+4)*2)*0,8)</t>
  </si>
  <si>
    <t>759,133*0,05</t>
  </si>
  <si>
    <t>711 - 01</t>
  </si>
  <si>
    <t>Pokládka hydroizolační folie vč. zkoušky vodotěsnosti svarů folie a kotvení do zídky</t>
  </si>
  <si>
    <t>208</t>
  </si>
  <si>
    <t>folie hráškově zelená tl. 2 mm</t>
  </si>
  <si>
    <t>brouzdaliště dno</t>
  </si>
  <si>
    <t>dopadiště tobogán</t>
  </si>
  <si>
    <t>105</t>
  </si>
  <si>
    <t>711 - 02</t>
  </si>
  <si>
    <t xml:space="preserve">Dod Hydroizolační folie hráškově zelená PVC tl 2,0 mm </t>
  </si>
  <si>
    <t>210</t>
  </si>
  <si>
    <t>1433,16*0,05</t>
  </si>
  <si>
    <t>711 - 03</t>
  </si>
  <si>
    <t xml:space="preserve">Dod Hydroizolační folie hráškově zelená PVC tl 1,5 mm </t>
  </si>
  <si>
    <t>212</t>
  </si>
  <si>
    <t>107</t>
  </si>
  <si>
    <t>711 - 04</t>
  </si>
  <si>
    <t>Dod Hydroizolační folie tmavě zelená PVC tl 1,5 mm</t>
  </si>
  <si>
    <t>-746956465</t>
  </si>
  <si>
    <t>stratné</t>
  </si>
  <si>
    <t>669,68*0,05</t>
  </si>
  <si>
    <t>712362114</t>
  </si>
  <si>
    <t>Povlaková krytina střech plochých na vodorovné ploše PVC folie odolná proti prorůstání kořínků</t>
  </si>
  <si>
    <t>214</t>
  </si>
  <si>
    <t>109</t>
  </si>
  <si>
    <t>998711201R00</t>
  </si>
  <si>
    <t>Přesun hmot pro izolace proti vodě, výšky do 6 m</t>
  </si>
  <si>
    <t>%</t>
  </si>
  <si>
    <t>216</t>
  </si>
  <si>
    <t>713</t>
  </si>
  <si>
    <t>Izolace tepelné</t>
  </si>
  <si>
    <t>713131141</t>
  </si>
  <si>
    <t>Montáž izolace tepelné stěn lepením celoplošně rohoží, pásů, dílců, desek</t>
  </si>
  <si>
    <t>218</t>
  </si>
  <si>
    <t>(7,4*2)-(1*2)</t>
  </si>
  <si>
    <t>111</t>
  </si>
  <si>
    <t>28376421</t>
  </si>
  <si>
    <t>deska XPS hrana polodrážková a hladký povrch 300kPA λ=0,035 tl 80mm</t>
  </si>
  <si>
    <t>220</t>
  </si>
  <si>
    <t>713141336</t>
  </si>
  <si>
    <t>Montáž izolace tepelné střech plochých lepené za studena nízkoexpanzní (PUR) pěnou, spádová vrstva</t>
  </si>
  <si>
    <t>222</t>
  </si>
  <si>
    <t>113</t>
  </si>
  <si>
    <t>28376141</t>
  </si>
  <si>
    <t>klín izolační spád do 5% EPS 100</t>
  </si>
  <si>
    <t>224</t>
  </si>
  <si>
    <t>30,4*((0,08+0,14)/2)</t>
  </si>
  <si>
    <t>762</t>
  </si>
  <si>
    <t>Konstrukce tesařské</t>
  </si>
  <si>
    <t>762 - 01</t>
  </si>
  <si>
    <t>D+M dřevěné molo vč. podkladních hranolů, pryžových podložek, dlaždic</t>
  </si>
  <si>
    <t>226</t>
  </si>
  <si>
    <t>84,29+17,2+23,08+28,1+20,98+47,65</t>
  </si>
  <si>
    <t>764</t>
  </si>
  <si>
    <t>Konstrukce klempířské</t>
  </si>
  <si>
    <t>115</t>
  </si>
  <si>
    <t>764212663</t>
  </si>
  <si>
    <t>Oplechování rovné okapové hrany z Pz s povrchovou úpravou rš 250 mm</t>
  </si>
  <si>
    <t>228</t>
  </si>
  <si>
    <t>7,6</t>
  </si>
  <si>
    <t>767</t>
  </si>
  <si>
    <t>Konstrukce zámečnické</t>
  </si>
  <si>
    <t>767 - 20</t>
  </si>
  <si>
    <t>D+M protidešťová žaluzie pod stropem tech. šachty - provedení dle PD - mřížka proti vletu hmyzu</t>
  </si>
  <si>
    <t>230</t>
  </si>
  <si>
    <t>117</t>
  </si>
  <si>
    <t>767 - 21</t>
  </si>
  <si>
    <t>odvodnění šachty - spodní výpusť s krycí mřížkou</t>
  </si>
  <si>
    <t>232</t>
  </si>
  <si>
    <t>767 - 22</t>
  </si>
  <si>
    <t>D+M plastový anglický dvorek  922 x 428,5 mm, v = 666,5 mm</t>
  </si>
  <si>
    <t>234</t>
  </si>
  <si>
    <t>119</t>
  </si>
  <si>
    <t>767 - 09</t>
  </si>
  <si>
    <t>D+M samofixační obruba FeZn tl. 1,5mm,  200x20cm</t>
  </si>
  <si>
    <t>236</t>
  </si>
  <si>
    <t>767 - 10</t>
  </si>
  <si>
    <t>D+M ZV01 Nerezové trubkové zábradlí 50x3 dvoutyčové vč. kotvení do beton.patek</t>
  </si>
  <si>
    <t>mb</t>
  </si>
  <si>
    <t>238</t>
  </si>
  <si>
    <t>7,6+2</t>
  </si>
  <si>
    <t>zábradlí v bazénu</t>
  </si>
  <si>
    <t>10,125+9,725</t>
  </si>
  <si>
    <t>121</t>
  </si>
  <si>
    <t>767 - 11</t>
  </si>
  <si>
    <t>D+M ZV04 a ZV05 nerezový sací koš vč. krytky sání a obetonování</t>
  </si>
  <si>
    <t>240</t>
  </si>
  <si>
    <t>767 - 12</t>
  </si>
  <si>
    <t>D+M ZV03  Nerezový žebřík Typ I dl. 1,765m včetně kotvení do opěrné žb zídky</t>
  </si>
  <si>
    <t>242</t>
  </si>
  <si>
    <t>123</t>
  </si>
  <si>
    <t>767 - 13</t>
  </si>
  <si>
    <t>D+M ZV06 nerezová krytka spodní výpusti  1000/390</t>
  </si>
  <si>
    <t>244</t>
  </si>
  <si>
    <t>767 - 14</t>
  </si>
  <si>
    <t>D+M  HP 01 dětská skluzavka ve tvaru slona, vč. kotvení bo žb patky</t>
  </si>
  <si>
    <t>246</t>
  </si>
  <si>
    <t>125</t>
  </si>
  <si>
    <t>767 - 15</t>
  </si>
  <si>
    <t>D+M Skluzavka  HP 02 velká</t>
  </si>
  <si>
    <t>248</t>
  </si>
  <si>
    <t>767 - 16</t>
  </si>
  <si>
    <t>D+M nerezový vodní hřib HP 03  v. 2,15m, prům.hlavy 840mm vč. kotvení do žb patky</t>
  </si>
  <si>
    <t>250</t>
  </si>
  <si>
    <t>127</t>
  </si>
  <si>
    <t>767 - 17</t>
  </si>
  <si>
    <t>D+M nerezový kryt sání vč. obetonování</t>
  </si>
  <si>
    <t>252</t>
  </si>
  <si>
    <t>998767201R00</t>
  </si>
  <si>
    <t>Přesun hmot pro zámečnické konstr., výšky do 6 m</t>
  </si>
  <si>
    <t>254</t>
  </si>
  <si>
    <t>SO 02 - Dopravní napojení...</t>
  </si>
  <si>
    <t>výkop</t>
  </si>
  <si>
    <t>670</t>
  </si>
  <si>
    <t>výměna podloží</t>
  </si>
  <si>
    <t>545</t>
  </si>
  <si>
    <t>171151103</t>
  </si>
  <si>
    <t>Uložení sypaniny z hornin soudržných do násypů zhutněných strojně</t>
  </si>
  <si>
    <t>násyp</t>
  </si>
  <si>
    <t>610</t>
  </si>
  <si>
    <t>výměna podloží, aktivní zóna - v násypu</t>
  </si>
  <si>
    <t>1430</t>
  </si>
  <si>
    <t>180401211R00</t>
  </si>
  <si>
    <t>Založení trávníku lučního výsevem v rovině</t>
  </si>
  <si>
    <t>181101102R00</t>
  </si>
  <si>
    <t>Úprava pláně v zářezech v hor. 1-4, se zhutněním</t>
  </si>
  <si>
    <t>181111112</t>
  </si>
  <si>
    <t>Rozprostření ornice,svah, tl. do 10 cm do 500m2</t>
  </si>
  <si>
    <t>181301101R00</t>
  </si>
  <si>
    <t>Rozprostření ornice, rovina, tl. do 10 cm do 500m2</t>
  </si>
  <si>
    <t>00572400R</t>
  </si>
  <si>
    <t>Směs travní parková I. běžná zátěž PROFI, á 25 kg</t>
  </si>
  <si>
    <t>kg</t>
  </si>
  <si>
    <t>(750+720)*0,020</t>
  </si>
  <si>
    <t>564681111R00</t>
  </si>
  <si>
    <t>Podklad z kameniva drceného 63-125 mm, tl. 30 cm</t>
  </si>
  <si>
    <t>564761111R00</t>
  </si>
  <si>
    <t>Podklad z kameniva drceného vel.0-63 mm,tl. 20 cm</t>
  </si>
  <si>
    <t>živice</t>
  </si>
  <si>
    <t>440+730</t>
  </si>
  <si>
    <t>564772111R00</t>
  </si>
  <si>
    <t>Podklad z kam.drceného 32-63 s výplň.kamen. 25 cm</t>
  </si>
  <si>
    <t>zatravnovací dlažba</t>
  </si>
  <si>
    <t>1281</t>
  </si>
  <si>
    <t>564851111RT2</t>
  </si>
  <si>
    <t>Podklad ze štěrkodrti po zhutnění tloušťky 15 cm, štěrkodrť frakce 0-32 mm</t>
  </si>
  <si>
    <t>místní komunikace</t>
  </si>
  <si>
    <t>217</t>
  </si>
  <si>
    <t>dlážděné plochy</t>
  </si>
  <si>
    <t>117+47+418+17</t>
  </si>
  <si>
    <t>564851114RT2</t>
  </si>
  <si>
    <t>Podklad ze štěrkodrti po zhutnění tloušťky 18 cm, štěrkodrť frakce 0-32 mm</t>
  </si>
  <si>
    <t>565155111</t>
  </si>
  <si>
    <t>Asfaltový beton vrstva podkladní ACP 16 (obalované kamenivo OKS) tl 70 mm š do 3 m</t>
  </si>
  <si>
    <t>567122111R00</t>
  </si>
  <si>
    <t>Podklad z kameniva zpev.cementem SC C8/10 tl.12 cm</t>
  </si>
  <si>
    <t>568111111R00</t>
  </si>
  <si>
    <t>Zřízení vrstvy z geotextilie skl.do 1:5, š.do 3 m</t>
  </si>
  <si>
    <t>569903311R00</t>
  </si>
  <si>
    <t>Zřízení zemních krajnic se zhutněním</t>
  </si>
  <si>
    <t>573211109</t>
  </si>
  <si>
    <t>Postřik živičný spojovací z asfaltu v množství 0,50 kg/m2</t>
  </si>
  <si>
    <t>577144121</t>
  </si>
  <si>
    <t>Asfaltový beton vrstva obrusná ACO 11+ (ABS) tř. I tl 50 mm š přes 3 m</t>
  </si>
  <si>
    <t>577144131</t>
  </si>
  <si>
    <t>Asfaltový beton vrstva obrusná ACO 11 (ABS) tl 50 mm š do 3 m probarvený asf. červený</t>
  </si>
  <si>
    <t>593532112</t>
  </si>
  <si>
    <t>Kladení dlažby z plastových vegetačních dlaždic pozemních komunikací</t>
  </si>
  <si>
    <t>596215021R00</t>
  </si>
  <si>
    <t>Kladení zámkové dlažby tl. 6 cm do drtě tl. 4 cm</t>
  </si>
  <si>
    <t>chodník</t>
  </si>
  <si>
    <t>418</t>
  </si>
  <si>
    <t>reliéfní dlažba</t>
  </si>
  <si>
    <t>596215040R00</t>
  </si>
  <si>
    <t>Kladení zámkové dlažby tl. 8 cm do drtě tl. 4 cm</t>
  </si>
  <si>
    <t>zpomalovací práh</t>
  </si>
  <si>
    <t>parkovací stání</t>
  </si>
  <si>
    <t>596215048R00</t>
  </si>
  <si>
    <t>Příplatek za více barev dlažby tl. 6 cm, do drtě</t>
  </si>
  <si>
    <t>59245110R</t>
  </si>
  <si>
    <t>Dlažba zámková 20x10x6 cm přírodní</t>
  </si>
  <si>
    <t>592451151R</t>
  </si>
  <si>
    <t>Dlažba  I SLP skladba 20x10x6 cm červená, dlažba pro nevidomé</t>
  </si>
  <si>
    <t>56245142</t>
  </si>
  <si>
    <t>dlažba zatravňovací recyklovaný PE nosnost 300t/m2 500x500x40mm</t>
  </si>
  <si>
    <t>1281*1,1</t>
  </si>
  <si>
    <t>592451170R</t>
  </si>
  <si>
    <t>Dlažba zámková 20x10x8 cm přírodní</t>
  </si>
  <si>
    <t>164*1,02</t>
  </si>
  <si>
    <t>69310660R</t>
  </si>
  <si>
    <t>Textilie  500 g/m2 š. 200 cm</t>
  </si>
  <si>
    <t>3100*1,2</t>
  </si>
  <si>
    <t>91 - 01</t>
  </si>
  <si>
    <t>D+M svislá dopravní značka dle PD</t>
  </si>
  <si>
    <t>91 - 02</t>
  </si>
  <si>
    <t>D+M svislá dopravní značka  s dodatkem  dle PD</t>
  </si>
  <si>
    <t>91 - 03</t>
  </si>
  <si>
    <t>D+M dodatková tabulka s textem</t>
  </si>
  <si>
    <t>91 - 04</t>
  </si>
  <si>
    <t>D+M vodorovné dopravní</t>
  </si>
  <si>
    <t>91 - 05</t>
  </si>
  <si>
    <t>D+M  Z11g - červený sloupek</t>
  </si>
  <si>
    <t>91 - 06</t>
  </si>
  <si>
    <t>D+M svislá dopravní značka IZ8a - IZ8b</t>
  </si>
  <si>
    <t>914001111R00</t>
  </si>
  <si>
    <t>Osazení sloupků dopr.značky vč. beton. základu</t>
  </si>
  <si>
    <t>404459502R</t>
  </si>
  <si>
    <t>Sloupek Fe pr.60 pozinkovaný, l= 2500 mm, vč. patice</t>
  </si>
  <si>
    <t>917862111RT5</t>
  </si>
  <si>
    <t>Osazení stojat. obrub.bet. s opěrou,lože z C 12/15, včetně obrubníku ABO 100/10/20</t>
  </si>
  <si>
    <t>917862111RU2</t>
  </si>
  <si>
    <t>Osazení stojat. obrub.bet. s opěrou,lože z C 12/15, včetně obrubníku CSB H 25 1000/150/250</t>
  </si>
  <si>
    <t>917862111RV3</t>
  </si>
  <si>
    <t>Osazení stojat. obrub.bet. s opěrou,lože z C 12/15, včetně obrubníku nájezdového CSB H 15 1000/150/150</t>
  </si>
  <si>
    <t xml:space="preserve">kolem chodníku </t>
  </si>
  <si>
    <t>208*0,30*0,20</t>
  </si>
  <si>
    <t xml:space="preserve">silniční obrubník </t>
  </si>
  <si>
    <t>270*0,30*0,20</t>
  </si>
  <si>
    <t xml:space="preserve">nájezdový obrubník </t>
  </si>
  <si>
    <t>545*0,30*0,20</t>
  </si>
  <si>
    <t>998223011R00</t>
  </si>
  <si>
    <t>Přesun hmot, pozemní komunikace, kryt dlážděný</t>
  </si>
  <si>
    <t>SO 02.1 - Dopravní napoje...</t>
  </si>
  <si>
    <t>Kód - Popis</t>
  </si>
  <si>
    <t>D1 - Nosný materiál</t>
  </si>
  <si>
    <t>D2 - Zemní práce při elektromontážních pracích</t>
  </si>
  <si>
    <t>D3 - Dodávky</t>
  </si>
  <si>
    <t>D4 - Uzemnění</t>
  </si>
  <si>
    <t>D5 - HZS</t>
  </si>
  <si>
    <t>D6 - VRN</t>
  </si>
  <si>
    <t>1R</t>
  </si>
  <si>
    <t>Svítidlo LED pro osvětlení komunikací, instalace na sloup/výložník D=60mm, Al tlakový odlitek, IP 66, IK09, kryt optické části ze skla, výkon 18W, světelný tok svítidla 2296 lm, 3000 K, s beztrátovým komunikačním portem pro připojení k systému CityTouch -</t>
  </si>
  <si>
    <t>2R</t>
  </si>
  <si>
    <t>Svítidlo LED pro osvětlení komunikací, instalace na sloup/výložník D=60mm, Al tlakový odlitek, IP 66, IK09, kryt optické části ze skla, výkon 41,5W, světelný tok svítidla 5139 lm, 3000 K, s beztrátovým komunikačním portem pro připojení k systému CityTouch</t>
  </si>
  <si>
    <t>210202016</t>
  </si>
  <si>
    <t>Montáž svítidlo výbojkové průmyslové nebo venkovní na sloup parkový</t>
  </si>
  <si>
    <t>0206011460R</t>
  </si>
  <si>
    <t>Stožár pozinkovaný bezpaticový třístupňový sadový 133/89/60mm, v=6m, vč. dopravy.</t>
  </si>
  <si>
    <t>0206011460.1R</t>
  </si>
  <si>
    <t>Stožár pozinkovaný bezpaticový třístupňový sadový 133/89/60mm, v=6m, atypický - s přípravu na instalaci kamer, vč. dopravy.</t>
  </si>
  <si>
    <t>210204011</t>
  </si>
  <si>
    <t>Montáž stožárů osvětlení ocelových samostatně stojících délky do 12 m</t>
  </si>
  <si>
    <t>721.25R</t>
  </si>
  <si>
    <t>Stožárová průchozí svorkovnice pro vodiče do průřezu 35mm2 s jedním jištěným vývodem - pojistkou a přepěťovou ochranou T2, IP 20</t>
  </si>
  <si>
    <t>721.25.1R</t>
  </si>
  <si>
    <t>Stožárová průchozí svorkovnice pro vodiče do průřezu 35mm2 s jedním jištěným vývodem - pojistkou a přepěťovou ochranou T2, IP 20, atypické provedení - s dodatečnými řadovými svorkami.</t>
  </si>
  <si>
    <t>210204201</t>
  </si>
  <si>
    <t>Montáž elektrovýzbroje stožárů osvětlení 1 okruh</t>
  </si>
  <si>
    <t>D1</t>
  </si>
  <si>
    <t>Nosný materiál</t>
  </si>
  <si>
    <t>34111030</t>
  </si>
  <si>
    <t>kabel instalační jádro Cu plné izolace PVC plášť PVC 450/750V (CYKY) 3x1,5mm2 Pozn.: Vnitřní kabeláž svítidla VO - od svorkovnice po vlastní svítidlo</t>
  </si>
  <si>
    <t>34111036</t>
  </si>
  <si>
    <t>Kabel instalační jádro Cu plné izolace PVC plášť PVC 450/750V (CYKY) 3x2,5mm2</t>
  </si>
  <si>
    <t>741122122</t>
  </si>
  <si>
    <t>Montáž kabel Cu plný kulatý žíla 3x1,5 až 6 mm2 zatažený v trubkách (CYKY)</t>
  </si>
  <si>
    <t>34112316</t>
  </si>
  <si>
    <t>kabel instalační jádro Al plné izolace PVC plášť PVC 450/750V (AYKY) 4x16mm2</t>
  </si>
  <si>
    <t>741123311</t>
  </si>
  <si>
    <t>Montáž kabel Al plný nebo laněný kulatý žíla 4x10 až 16 mm2 uložený pevně (např. AYKY)</t>
  </si>
  <si>
    <t>34571827</t>
  </si>
  <si>
    <t>Mikrotrubička HDPE zemní zodolněná vnitřní lubrikační vrstva D 10/6mm</t>
  </si>
  <si>
    <t>220182037</t>
  </si>
  <si>
    <t>Zafukování svazku mikrotrubiček HDPE do trubky do 5 trubiček</t>
  </si>
  <si>
    <t>34571350</t>
  </si>
  <si>
    <t>Trubka elektroinstalační ohebná dvouplášťová korugovaná (chránička) D 32/40mm, HDPE+LDPE</t>
  </si>
  <si>
    <t>34571352</t>
  </si>
  <si>
    <t>Trubka elektroinstalační ohebná dvouplášťová korugovaná (chránička) D 52/63mm, HDPE+LDPE</t>
  </si>
  <si>
    <t>34571355</t>
  </si>
  <si>
    <t>Trubka elektroinstalační ohebná dvouplášťová korugovaná (chránička) D 94/110mm, HDPE+LDPE</t>
  </si>
  <si>
    <t>220182039</t>
  </si>
  <si>
    <t>Uložení trubky HDPE pro optický kabel do výkopu bez zřízení lože a bez krytí průměru nad 20 mm</t>
  </si>
  <si>
    <t>69311308</t>
  </si>
  <si>
    <t>Pás varovný plný do výkopu š 220mm</t>
  </si>
  <si>
    <t>D2</t>
  </si>
  <si>
    <t>Zemní práce při elektromontážních pracích</t>
  </si>
  <si>
    <t>460161182</t>
  </si>
  <si>
    <t>Hloubení kabelových rýh ručně š 35 cm hl 90 cm v hornině tř I skupiny 3</t>
  </si>
  <si>
    <t>460161282</t>
  </si>
  <si>
    <t>Hloubení kabelových rýh ručně š 50 cm hl 90 cm v hornině tř I skupiny 3</t>
  </si>
  <si>
    <t>460661511</t>
  </si>
  <si>
    <t>Kabelové lože z písku pro kabely nn kryté plastovou fólií š lože do 25 cm</t>
  </si>
  <si>
    <t>460431192</t>
  </si>
  <si>
    <t>Zásyp kabelových rýh ručně se zhutněním š 35 cm hl 90 cm z horniny tř I skupiny 3</t>
  </si>
  <si>
    <t>460431292</t>
  </si>
  <si>
    <t>Zásyp kabelových rýh ručně se zhutněním š 50 cm hl 90 cm z horniny tř I skupiny 3</t>
  </si>
  <si>
    <t>D3</t>
  </si>
  <si>
    <t>Dodávky</t>
  </si>
  <si>
    <t>101R</t>
  </si>
  <si>
    <t>Betonový základ pro instalaci vetknutého stožáru osvětlení v=6m bez výložníku,  vč. výkopu, vystrojení a vybetonování základu, s úpravou terénu.</t>
  </si>
  <si>
    <t>D4</t>
  </si>
  <si>
    <t>Uzemnění</t>
  </si>
  <si>
    <t>35442062</t>
  </si>
  <si>
    <t>Pás zemnící 30x4mm FeZn</t>
  </si>
  <si>
    <t>741410021</t>
  </si>
  <si>
    <t>Montáž vodič uzemňovací pásek průřezu do 120 mm2</t>
  </si>
  <si>
    <t>35442135</t>
  </si>
  <si>
    <t>Drát D 10/13 mm FeZn + PVC</t>
  </si>
  <si>
    <t>741410003</t>
  </si>
  <si>
    <t>Montáž vodič uzemňovací drát nebo lano D do 10 mm na povrchu</t>
  </si>
  <si>
    <t>35441986</t>
  </si>
  <si>
    <t>Svorka odbočovací a spojovací pro pásek 30x4 mm, FeZn</t>
  </si>
  <si>
    <t>35441996</t>
  </si>
  <si>
    <t>Svorka odbočovací a spojovací pro spojování kruhových a páskových vodičů, FeZn</t>
  </si>
  <si>
    <t>741420022</t>
  </si>
  <si>
    <t>Montáž svorka hromosvodná se 3 a více šrouby</t>
  </si>
  <si>
    <t>35442036</t>
  </si>
  <si>
    <t>Svorka uzemnění nerez připojovací</t>
  </si>
  <si>
    <t>741420021</t>
  </si>
  <si>
    <t>Montáž svorka hromosvodná se 2 šrouby</t>
  </si>
  <si>
    <t>D5</t>
  </si>
  <si>
    <t>HZS</t>
  </si>
  <si>
    <t>HZS2231</t>
  </si>
  <si>
    <t>Hodinová zúčtovací sazba elektrikář - práce mimo ceníkové položky, dokončovací práce</t>
  </si>
  <si>
    <t>HZS4232</t>
  </si>
  <si>
    <t>Hodinová zúčtovací sazba technik odborný - vytyčení stávajících sítí</t>
  </si>
  <si>
    <t>HZS4212</t>
  </si>
  <si>
    <t>Hodinová zúčtovací sazba revizní technik specialista</t>
  </si>
  <si>
    <t>D6</t>
  </si>
  <si>
    <t>013254000</t>
  </si>
  <si>
    <t>Dokumentace skutečného provedení stavby</t>
  </si>
  <si>
    <t>SO 03 - Zpevněné plochy a...</t>
  </si>
  <si>
    <t>11 - 01</t>
  </si>
  <si>
    <t>Nákup vhodné zeminy</t>
  </si>
  <si>
    <t>9300-606,4-128,7-25,983-431,2</t>
  </si>
  <si>
    <t>11 - 03</t>
  </si>
  <si>
    <t>Modelace terénu - strojně</t>
  </si>
  <si>
    <t>1250</t>
  </si>
  <si>
    <t>11 - 04</t>
  </si>
  <si>
    <t>Úpravy terénu ručně</t>
  </si>
  <si>
    <t>teréní úpravy vč, zásypu původního bazénu</t>
  </si>
  <si>
    <t>9300</t>
  </si>
  <si>
    <t>439,8</t>
  </si>
  <si>
    <t>564740103</t>
  </si>
  <si>
    <t>Podklad z kameniva hrubého drceného vel. 16-32 mm plochy do 100 m2 tl 140 mm</t>
  </si>
  <si>
    <t>122,2+56,4</t>
  </si>
  <si>
    <t>55+67,2</t>
  </si>
  <si>
    <t>56,4</t>
  </si>
  <si>
    <t>Dlažba betonová dle PD</t>
  </si>
  <si>
    <t>122,2*1,02</t>
  </si>
  <si>
    <t>56,4*1,02</t>
  </si>
  <si>
    <t>762R101</t>
  </si>
  <si>
    <t>D+M terasy a dřevěné pochozí plochy okolo objektů zázemí provedení dle PD</t>
  </si>
  <si>
    <t>SO 04 - Nezpevněné plochy...</t>
  </si>
  <si>
    <t>111211101</t>
  </si>
  <si>
    <t>Odstranění křovin a stromů průměru kmene do 100 mm i s kořeny sklonu terénu do 1:5</t>
  </si>
  <si>
    <t>112251104</t>
  </si>
  <si>
    <t>Odstranění pařezů průměru přes 700 do 900 mm</t>
  </si>
  <si>
    <t>112251108</t>
  </si>
  <si>
    <t>Odstranění pařezů průměru přes 1300 do 1500 mm</t>
  </si>
  <si>
    <t>162201522</t>
  </si>
  <si>
    <t>Vodorovné přemístění pařezů</t>
  </si>
  <si>
    <t>1 - 01</t>
  </si>
  <si>
    <t>Urovnání plochy areálu po zkypření před osevem</t>
  </si>
  <si>
    <t>1 - 02</t>
  </si>
  <si>
    <t>Válcování křížem osetých ploch</t>
  </si>
  <si>
    <t>00572460R</t>
  </si>
  <si>
    <t>Směs travní , á 25 kg</t>
  </si>
  <si>
    <t>9850*0,015</t>
  </si>
  <si>
    <t>183101215R00</t>
  </si>
  <si>
    <t>Hloub. jamek s výměnou 50% půdy do 0,4m3 sv.1:5</t>
  </si>
  <si>
    <t>183551411R00</t>
  </si>
  <si>
    <t>Úprava půdy rot. kypřičem 15 cm, do 5 ha, do 5 st.</t>
  </si>
  <si>
    <t>ha</t>
  </si>
  <si>
    <t>184102111R00</t>
  </si>
  <si>
    <t>Výsadba dřevin s balem D do 20 cm, v rovině - keře</t>
  </si>
  <si>
    <t>184102114R00</t>
  </si>
  <si>
    <t>Výsadba listnatých stromů dle projektové dokumentace  180-220 mm včetně dodávky stromů</t>
  </si>
  <si>
    <t>184102115R00</t>
  </si>
  <si>
    <t>Výsadba jehličnatých stromů dle projektové dokumentace  180-220 mm včetně dodávky stromů</t>
  </si>
  <si>
    <t>184202112R00</t>
  </si>
  <si>
    <t>Osazení  3 kůlů k dřevině s uvázáním, dl. kůlů do 3 m</t>
  </si>
  <si>
    <t>184921093R00</t>
  </si>
  <si>
    <t>Mulčování rostlin borkou  tl. do 0,1 m rovina</t>
  </si>
  <si>
    <t>185802114R00</t>
  </si>
  <si>
    <t>Hnojení půdy um.hnojivem v rovině</t>
  </si>
  <si>
    <t>05217230</t>
  </si>
  <si>
    <t>Tyč jehličnatá jakost 4  tř.3 8-10 cm odkorněná 3m</t>
  </si>
  <si>
    <t>39*3</t>
  </si>
  <si>
    <t>185803111R00</t>
  </si>
  <si>
    <t>Ošetření trávníku v rovině</t>
  </si>
  <si>
    <t>185804312R00</t>
  </si>
  <si>
    <t>Zalití rostlin vodou plochy nad 20 m2</t>
  </si>
  <si>
    <t xml:space="preserve">předpoklad 50l/m2 : </t>
  </si>
  <si>
    <t>9850*0,050</t>
  </si>
  <si>
    <t>SO 04.1 - závlahový systém</t>
  </si>
  <si>
    <t>ZVL - ZÁVLAHOVÝ SYSTÉM</t>
  </si>
  <si>
    <t xml:space="preserve">    D1 - Výkopové práce</t>
  </si>
  <si>
    <t xml:space="preserve">    D2 - Potrubí a kabely</t>
  </si>
  <si>
    <t xml:space="preserve">    D3 - Řídící jednotka a elektroinstalace</t>
  </si>
  <si>
    <t xml:space="preserve">    D4 - Elektromagnetické ventily</t>
  </si>
  <si>
    <t xml:space="preserve">    D5 - Závlahové prvky</t>
  </si>
  <si>
    <t xml:space="preserve">    D6 - Filtr, zazimovací sestava a automatické dopouštění z vodovodního řadu</t>
  </si>
  <si>
    <t xml:space="preserve">    D7 - Čerpadlo</t>
  </si>
  <si>
    <t xml:space="preserve">    D8 - Šachty</t>
  </si>
  <si>
    <t xml:space="preserve">    D9 - Ostatní náklady</t>
  </si>
  <si>
    <t>ZVL</t>
  </si>
  <si>
    <t>ZÁVLAHOVÝ SYSTÉM</t>
  </si>
  <si>
    <t>Výkopové práce</t>
  </si>
  <si>
    <t>Pol22</t>
  </si>
  <si>
    <t>Hloubení rýh pro závlahy rýhovačem hloubky do 50 cm šířky do 15 cm délky do 400 m</t>
  </si>
  <si>
    <t>Pol23</t>
  </si>
  <si>
    <t>Hloubení rýh pro závlahy rýhovačem hloubky do 30 cm šířky do 15 cm délky přes 400 do 800 m</t>
  </si>
  <si>
    <t>Pol24</t>
  </si>
  <si>
    <t>Podsyp a obsyp potrubí - frakce 0 - 12 mm</t>
  </si>
  <si>
    <t xml:space="preserve"> 290*0,16*0,15+485*0,16*0,15</t>
  </si>
  <si>
    <t>Pol25</t>
  </si>
  <si>
    <t>Zásyp potrubí výkopkem včetně hutnění, v třídě těžitelnosti I., písčito hlinitá zemina</t>
  </si>
  <si>
    <t xml:space="preserve"> 290*0,16*0,35+485*0,16*0,2</t>
  </si>
  <si>
    <t>Pol26</t>
  </si>
  <si>
    <t>Ruční přesun hmot pro závlahy do 100 m</t>
  </si>
  <si>
    <t>Potrubí a kabely</t>
  </si>
  <si>
    <t>Pol27</t>
  </si>
  <si>
    <t>Potrubí HDPE 100 PE 63x3,8 PN 10</t>
  </si>
  <si>
    <t>* m</t>
  </si>
  <si>
    <t>Pol28</t>
  </si>
  <si>
    <t>Potrubí HDPE 100 PE 50x3,0 PN 10</t>
  </si>
  <si>
    <t>Pol29</t>
  </si>
  <si>
    <t>Potrubí HDPE 100 PE 50x3,0, 6m tyč</t>
  </si>
  <si>
    <t>Pol30</t>
  </si>
  <si>
    <t>Potrubí HDPE 100 PE 40x2,4 PN 10</t>
  </si>
  <si>
    <t>Pol31</t>
  </si>
  <si>
    <t>Potrubí LDPE 40 PE 32x2,9 PN6</t>
  </si>
  <si>
    <t>Pol32</t>
  </si>
  <si>
    <t>Spojovací materiál pro PE potrubí</t>
  </si>
  <si>
    <t>soub</t>
  </si>
  <si>
    <t>Pol33</t>
  </si>
  <si>
    <t>PE izolace potrubí d50 tl.13 mm</t>
  </si>
  <si>
    <t>Pol34</t>
  </si>
  <si>
    <t>PE izolace potrubí d32 tl.13 mm</t>
  </si>
  <si>
    <t>Pol35</t>
  </si>
  <si>
    <t>Elektrokoleno 90° PE100 SDR11 d50</t>
  </si>
  <si>
    <t>Pol36</t>
  </si>
  <si>
    <t>Elektrokoleno 90° PE100 SDR11 d32</t>
  </si>
  <si>
    <t>Pol37</t>
  </si>
  <si>
    <t>Elektropřechodka PE100 SDR11 d50x6/4"</t>
  </si>
  <si>
    <t>Pol38</t>
  </si>
  <si>
    <t>Elektropřechodka PE100 SDR11 d32x1"</t>
  </si>
  <si>
    <t>Pol39</t>
  </si>
  <si>
    <t>Kabel CYKY-J 3x1,5 metráž</t>
  </si>
  <si>
    <t>Pol40</t>
  </si>
  <si>
    <t>Kabel CYKY-J 5x1,5 metráž</t>
  </si>
  <si>
    <t>Pol41</t>
  </si>
  <si>
    <t>Chránička PVC KG 160 - délka 2 m</t>
  </si>
  <si>
    <t>Pol42</t>
  </si>
  <si>
    <t>Chránička na potrubí DN 40</t>
  </si>
  <si>
    <t>Pol43</t>
  </si>
  <si>
    <t>Fólie výstražná s bleskem š. 22 cm, d. 50 m</t>
  </si>
  <si>
    <t>Pol44</t>
  </si>
  <si>
    <t>Lišta vkládací 24 x 22 mm bílá, délka 2 m</t>
  </si>
  <si>
    <t>Pol45</t>
  </si>
  <si>
    <t>Spárovací hmota - tuba 310 ml</t>
  </si>
  <si>
    <t>Řídící jednotka a elektroinstalace</t>
  </si>
  <si>
    <t>Pol46</t>
  </si>
  <si>
    <t>Řídicí jednotka modulární pro 4-16 sekcí,  s možností vzdáleného přístupu přes Wi-Fi, umístění v interiéru, ovládací napětí AC-24 V, součástí je transformátor 220 V</t>
  </si>
  <si>
    <t>Pol47</t>
  </si>
  <si>
    <t>Modul- rozšíření řídicí jednotky o 4 stanice</t>
  </si>
  <si>
    <t>Pol48</t>
  </si>
  <si>
    <t>Wifi modul pro spojení s lokální Wifi</t>
  </si>
  <si>
    <t>Pol49</t>
  </si>
  <si>
    <t>Čidlo srážek, kabel 8 m</t>
  </si>
  <si>
    <t>Pol50</t>
  </si>
  <si>
    <t>Senzor vlhkosti půdy nastavitelný, 24VAC</t>
  </si>
  <si>
    <t>Pol51</t>
  </si>
  <si>
    <t>Elektrorozvaděč - dle specifikace v TZ</t>
  </si>
  <si>
    <t>Elektromagnetické ventily</t>
  </si>
  <si>
    <t>Pol52</t>
  </si>
  <si>
    <t>Elektromagnetický ventil 6/4" vnitřní závit, cívka AC-24 V, s regulací průtoku, pracovní tlak do 10 bar</t>
  </si>
  <si>
    <t>Pol53</t>
  </si>
  <si>
    <t>Elektromagnetický ventil 1" vnější závit, cívka AC-24 V, bez regulace průtoku, pracovní tlak do 12 bar</t>
  </si>
  <si>
    <t>Pol54</t>
  </si>
  <si>
    <t>Materiál pro instalaci sestavy dvou elektromagnetických ventilů pomocí mosazných tvarovek 1", včetně montáže</t>
  </si>
  <si>
    <t>Pol55</t>
  </si>
  <si>
    <t>Materiál pro instalaci sestavy dvou elektromagnetických ventilů pro závlahový systém 6/4" včetně montáže</t>
  </si>
  <si>
    <t>Pol56</t>
  </si>
  <si>
    <t>Materiál pro instalaci sestavy tří elektromagnetických ventilů pro závlahový systém 6/4" včetně montáže</t>
  </si>
  <si>
    <t>Pol57</t>
  </si>
  <si>
    <t>Přechodka 63x6/4" vni</t>
  </si>
  <si>
    <t>Pol58</t>
  </si>
  <si>
    <t>Přechodka 50x6/4" vni</t>
  </si>
  <si>
    <t>Pol59</t>
  </si>
  <si>
    <t>Kulový ventil vni x vni záv. 6/4"x6/4"</t>
  </si>
  <si>
    <t>Závlahové prvky</t>
  </si>
  <si>
    <t>Pol60</t>
  </si>
  <si>
    <t>Postřikovač rozprašovací, vstup 1/2", výsuv 10 cm, bez trysky</t>
  </si>
  <si>
    <t>Pol61</t>
  </si>
  <si>
    <t>Tryska pevná výseč, dostřik 3,6 m, 90°, vnější závit</t>
  </si>
  <si>
    <t>Pol62</t>
  </si>
  <si>
    <t>Tryska pevná výseč, dostřik 4,5 m, 90°, vnější závit</t>
  </si>
  <si>
    <t>Pol63</t>
  </si>
  <si>
    <t>Tryska pevná výseč, dostřik 4,5 m, 180°, vnější závit</t>
  </si>
  <si>
    <t>Pol64</t>
  </si>
  <si>
    <t>Tryska pevná výseč, dostřik 4,5 m, 270°, vnější závit</t>
  </si>
  <si>
    <t>Pol65</t>
  </si>
  <si>
    <t>Montáž a nastavení trysky pro postřikovač rozprašovací</t>
  </si>
  <si>
    <t>Pol66</t>
  </si>
  <si>
    <t>Postřikovač rotační, vstup 3/4", výsuv 12,7 cm, nastavitelný, součástí postřikovače je sada trysek, nastavení výšeče bez nář.</t>
  </si>
  <si>
    <t>Pol67</t>
  </si>
  <si>
    <t>Samostahovací hadice 16 mm pro napojení postřikovače, klubo 30 m</t>
  </si>
  <si>
    <t>Pol68</t>
  </si>
  <si>
    <t>Postřikovač rotační, vstup BSP 1" výsuv 12,7 cm, nastavitelný, součástí postřikovače je sada trysek, nastavení výšeče bez nář.</t>
  </si>
  <si>
    <t>Pol69</t>
  </si>
  <si>
    <t>Rychlopřípojný ventil pro ruční závlahu 3/4“</t>
  </si>
  <si>
    <t>Pol70</t>
  </si>
  <si>
    <t>Klíč k mosaznému rychlopříponému ventilu 3/4"</t>
  </si>
  <si>
    <t>Pol71</t>
  </si>
  <si>
    <t>Otočná koncovka pro  hydrant 3/4" x 3/4" mosaz RN</t>
  </si>
  <si>
    <t>Filtr, zazimovací sestava a automatické dopouštění z vodovodního řadu</t>
  </si>
  <si>
    <t>Pol72</t>
  </si>
  <si>
    <t>Filtr 6/4" - s mechanickým proplachem, 100 mikron</t>
  </si>
  <si>
    <t>Pol73</t>
  </si>
  <si>
    <t>Automatická řídící jednotka pro filtr, 230 V, IP 55</t>
  </si>
  <si>
    <t>Pol74</t>
  </si>
  <si>
    <t>Kulový uzávěr 1/2" vně x vni</t>
  </si>
  <si>
    <t>Pol75</t>
  </si>
  <si>
    <t>Suchoběžný vodoměr DN20, QW=4 m3/h, 1" s impulsním výstupem, délka kabelu 2 m</t>
  </si>
  <si>
    <t>Pol76</t>
  </si>
  <si>
    <t>Sestava pro zazimování</t>
  </si>
  <si>
    <t>D7</t>
  </si>
  <si>
    <t>Čerpadlo</t>
  </si>
  <si>
    <t>Pol77</t>
  </si>
  <si>
    <t>Ponorné čerpadlo s pracovním bodem 170 l/min při 7,0 bar, výkon 3,0 kW, napájení 400 V, s kabelem 15 m</t>
  </si>
  <si>
    <t>Pol78</t>
  </si>
  <si>
    <t>Kabel 4G2,5</t>
  </si>
  <si>
    <t>Pol79</t>
  </si>
  <si>
    <t>Mosazná vsuvka redukovaná vnější záv. 6/4" x 5/4"</t>
  </si>
  <si>
    <t>Pol80</t>
  </si>
  <si>
    <t>Mosazný zpětný ventil 6/4" vni</t>
  </si>
  <si>
    <t>Pol81</t>
  </si>
  <si>
    <t>Expanzivní nádoba stojatá s membránou 12 l 10 bar</t>
  </si>
  <si>
    <t>Pol82</t>
  </si>
  <si>
    <t>Mosazný T-kus 6/4"</t>
  </si>
  <si>
    <t>Pol83</t>
  </si>
  <si>
    <t>Mosazná spojka redukovaná 6/4" x 1" vně</t>
  </si>
  <si>
    <t>Pol84</t>
  </si>
  <si>
    <t>Mosazná pěticestná tvarovka 1"</t>
  </si>
  <si>
    <t>Pol85</t>
  </si>
  <si>
    <t>Manometr 0-10 bar, zadní vývod 1/4"</t>
  </si>
  <si>
    <t>Pol86</t>
  </si>
  <si>
    <t>Frekvenční měnič 4,0kW, vstup 3x400V a výstup 3x400V, výstupní proud 9A, bez snímače</t>
  </si>
  <si>
    <t>Pol87</t>
  </si>
  <si>
    <t>Snímač tlaku 180° 0-10 bar 4-20 Ma</t>
  </si>
  <si>
    <t>Pol88</t>
  </si>
  <si>
    <t>Silonový popruh 15 m</t>
  </si>
  <si>
    <t>Pol89</t>
  </si>
  <si>
    <t>Spojovací materiál pro pipojení čerpadla</t>
  </si>
  <si>
    <t>Pol90</t>
  </si>
  <si>
    <t>Montáž ponorného čerpadla</t>
  </si>
  <si>
    <t>D8</t>
  </si>
  <si>
    <t>Šachty</t>
  </si>
  <si>
    <t>Pol91</t>
  </si>
  <si>
    <t>Ventilová šachta zátěžová 64x50x30 cm</t>
  </si>
  <si>
    <t>Pol92</t>
  </si>
  <si>
    <t>Ventilová šachta velká zátěžová- prům. 32 cm</t>
  </si>
  <si>
    <t>D9</t>
  </si>
  <si>
    <t>Pol93</t>
  </si>
  <si>
    <t>Tlaková zkouška závlahového potrubí z LDPE nebo HDPE DN do 32</t>
  </si>
  <si>
    <t>Pol94</t>
  </si>
  <si>
    <t>Zprovoznění a odzkoušení závlahy přes 500 m2 zavlažované plochy</t>
  </si>
  <si>
    <t>Pol95</t>
  </si>
  <si>
    <t>Zazimování závlahy</t>
  </si>
  <si>
    <t>Pol96</t>
  </si>
  <si>
    <t>Ostatní instalační a spotřební materiál</t>
  </si>
  <si>
    <t>SO 05.1 - Areálové vedení...</t>
  </si>
  <si>
    <t xml:space="preserve">HSV - Práce a dodávky HSV   </t>
  </si>
  <si>
    <t xml:space="preserve">    1 - Zemní práce   </t>
  </si>
  <si>
    <t xml:space="preserve">    8 - Trubní vedení   </t>
  </si>
  <si>
    <t xml:space="preserve">PSV - Práce a dodávky PSV   </t>
  </si>
  <si>
    <t xml:space="preserve">    721 - Zdravotechnika - vnitřní kanalizace   </t>
  </si>
  <si>
    <t xml:space="preserve">    722 - Zdravotechnika - vnitřní vodovod   </t>
  </si>
  <si>
    <t xml:space="preserve">OST - Ostatní   </t>
  </si>
  <si>
    <t xml:space="preserve">    O01 - Ostatní   </t>
  </si>
  <si>
    <t>HSV</t>
  </si>
  <si>
    <t xml:space="preserve">Práce a dodávky HSV   </t>
  </si>
  <si>
    <t xml:space="preserve">Zemní práce   </t>
  </si>
  <si>
    <t>131301201</t>
  </si>
  <si>
    <t>Hloubení jam zapažených v hornině tř. 4 objemu do 100 m3</t>
  </si>
  <si>
    <t>132301101</t>
  </si>
  <si>
    <t>Hloubení rýh š do 600 mm v hornině tř. 4 objemu</t>
  </si>
  <si>
    <t>161101101</t>
  </si>
  <si>
    <t>Svislé přemístění výkopku z horniny tř. 1 až 4 hl výkopu do 2,5 m</t>
  </si>
  <si>
    <t>162701105</t>
  </si>
  <si>
    <t>Vodorovné přemístění do 25000 m výkopku z horniny tř. 1 až 4</t>
  </si>
  <si>
    <t>167101102</t>
  </si>
  <si>
    <t>Nakládání výkopku z hornin tř. 1 až 4 přes 100 m3</t>
  </si>
  <si>
    <t>1710001</t>
  </si>
  <si>
    <t>Poplatek za skládku zeminy</t>
  </si>
  <si>
    <t>171201201</t>
  </si>
  <si>
    <t>Uložení sypaniny na skládky</t>
  </si>
  <si>
    <t>174101101</t>
  </si>
  <si>
    <t>Zásyp jam, šachet rýh nebo kolem objektů sypaninou se zhutněním</t>
  </si>
  <si>
    <t>175101101</t>
  </si>
  <si>
    <t>Obsyp potrubí bez prohození sypaniny z hornin tř. 1 až 4 uloženým do 3 m od kraje výkopu</t>
  </si>
  <si>
    <t>1710002</t>
  </si>
  <si>
    <t>Kamenivo těžené, zásypový materiál</t>
  </si>
  <si>
    <t>899623161</t>
  </si>
  <si>
    <t>Obetonování potrubí nebo zdiva stok betonem prostým tř. C 20/25 v otevřeném výkopu</t>
  </si>
  <si>
    <t>998276101</t>
  </si>
  <si>
    <t>Přesun hmot pro trubní vedení z trub z plastických hmot otevřený výkop</t>
  </si>
  <si>
    <t xml:space="preserve">Trubní vedení   </t>
  </si>
  <si>
    <t>871265211</t>
  </si>
  <si>
    <t>Kanalizační potrubí z tvrdého PVC-systém KG tuhost třídy SN4 DN100</t>
  </si>
  <si>
    <t>871275211</t>
  </si>
  <si>
    <t>Kanalizační potrubí z tvrdého PVC-systém KG tuhost třídy SN4 DN125</t>
  </si>
  <si>
    <t>871315211</t>
  </si>
  <si>
    <t>Kanalizační potrubí z tvrdého PVC-systém KG tuhost třídy SN4 DN150</t>
  </si>
  <si>
    <t>PSV</t>
  </si>
  <si>
    <t xml:space="preserve">Práce a dodávky PSV   </t>
  </si>
  <si>
    <t>721</t>
  </si>
  <si>
    <t xml:space="preserve">Zdravotechnika - vnitřní kanalizace   </t>
  </si>
  <si>
    <t>72119400</t>
  </si>
  <si>
    <t>Vypouštěcí vodovodní šachta pro zimní údržbu, plastová šachta DN1000 + stupadla + lit. poklop + 2xUV DN50 s vyp. + 2xpřechod PE/DN + montáž</t>
  </si>
  <si>
    <t>72113</t>
  </si>
  <si>
    <t>Výtok pitné vody - pítko, včetně zemního šoupěte a odvodnění + montáž</t>
  </si>
  <si>
    <t>7211345</t>
  </si>
  <si>
    <t>ŠACHTA PLASTOVÁ DN315+MONTÁŽ</t>
  </si>
  <si>
    <t>7211346</t>
  </si>
  <si>
    <t>SPRCHA-ukončení a vypouštění SV-VENKOVNÍ PODLAHOVÁ VPUSŤ DN110; ŠACHTA ŠxDxH 600x400x1000; 1x přechodka d32/DN25; 1x KU DN25 s vypouštěním + MONTÁŽ</t>
  </si>
  <si>
    <t>7211347</t>
  </si>
  <si>
    <t>BETONOVÁ SAMONOSNÁ JÍMKA DEŠŤOVÝC VOD OBJEM 35m3, VSTUP SKRUŽ DN600 + LITINOVÝ POKLOP UZAMYKATELNÝ, NÁTKO I HAV. PŘEPAD DN150 POD STROPEM + 2x PE dN63 + MONTÁŽ</t>
  </si>
  <si>
    <t>721242115</t>
  </si>
  <si>
    <t>Lapač střešních splavenin z PP se zápachovou klapkou a lapacím košem DN 110</t>
  </si>
  <si>
    <t>721290112</t>
  </si>
  <si>
    <t>Zkouška těsnosti potrubí kanalizace vodou</t>
  </si>
  <si>
    <t>998721201</t>
  </si>
  <si>
    <t>Přesun hmot pro vnitřní kanalizace v objektech v do 6 m</t>
  </si>
  <si>
    <t>722</t>
  </si>
  <si>
    <t xml:space="preserve">Zdravotechnika - vnitřní vodovod   </t>
  </si>
  <si>
    <t>722290226</t>
  </si>
  <si>
    <t>Zkouška těsnosti vodovodního potrubí závitového do DN 50</t>
  </si>
  <si>
    <t>722290234</t>
  </si>
  <si>
    <t>Proplach a dezinfekce vodovodního potrubí do DN 80</t>
  </si>
  <si>
    <t>871161141</t>
  </si>
  <si>
    <t>Montáž potrubí z PE100 RC SDR 11 otevřený výkop svařovaných na tupo d 32 x 3,0 mm</t>
  </si>
  <si>
    <t>28613500</t>
  </si>
  <si>
    <t>potrubí vodovodní dvouvrstvé PE100 RC SDR11 32x3,0mm</t>
  </si>
  <si>
    <t>871211141</t>
  </si>
  <si>
    <t>Montáž potrubí z PE100 RC SDR 11 otevřený výkop svařovaných na tupo d 63 x 5,8 mm</t>
  </si>
  <si>
    <t>28613503</t>
  </si>
  <si>
    <t>potrubí vodovodní dvouvrstvé PE100 RC SDR11 63x5,8mm</t>
  </si>
  <si>
    <t>879161111</t>
  </si>
  <si>
    <t>Montáž vodovodní přípojky na potrubí DN 25</t>
  </si>
  <si>
    <t>879221111</t>
  </si>
  <si>
    <t>Montáž vodovodní přípojky na potrubí DN 63</t>
  </si>
  <si>
    <t>723100127</t>
  </si>
  <si>
    <t>Přecho PE / DN</t>
  </si>
  <si>
    <t>723100128</t>
  </si>
  <si>
    <t>EL. TVAROVKY d32d63</t>
  </si>
  <si>
    <t>72310014343</t>
  </si>
  <si>
    <t>Signalizační vodič + páska</t>
  </si>
  <si>
    <t>72310014348</t>
  </si>
  <si>
    <t>Napojení na stávající přípojku VODY</t>
  </si>
  <si>
    <t>72310014349</t>
  </si>
  <si>
    <t>Napojení na stáv. vystrojený vrt; ČERPADLO DLE SPECIFIKACI VRTU 400V+ TLAKOVÝ VENTIL + MONTÁŽ</t>
  </si>
  <si>
    <t>72310014350</t>
  </si>
  <si>
    <t>Dopojení Voda pro technologii UV DN50 s vyp.+ MONTÁŽ</t>
  </si>
  <si>
    <t>72310014351</t>
  </si>
  <si>
    <t>Dopouštění vody do jímky z vrtu při snížení hladiny pod 15,0m3 přes el. ventil DN25 s plovákovým ventilem v jímce + MONTÁŽ</t>
  </si>
  <si>
    <t>998722201</t>
  </si>
  <si>
    <t>Přesun hmot pro vnitřní vodovod v objektech v do 6 m</t>
  </si>
  <si>
    <t>OST</t>
  </si>
  <si>
    <t xml:space="preserve">Ostatní   </t>
  </si>
  <si>
    <t>O01</t>
  </si>
  <si>
    <t>0011</t>
  </si>
  <si>
    <t>Stavební výpomoc</t>
  </si>
  <si>
    <t>0012</t>
  </si>
  <si>
    <t>Nepředvídané práce</t>
  </si>
  <si>
    <t>0019</t>
  </si>
  <si>
    <t>GEODETICKÉ ZAMĚŘENÍ</t>
  </si>
  <si>
    <t>kpl</t>
  </si>
  <si>
    <t>0020</t>
  </si>
  <si>
    <t>Vytýčení sítí</t>
  </si>
  <si>
    <t>SO 05.2 - Areálové vedení...</t>
  </si>
  <si>
    <t>D2 - Zemní práce</t>
  </si>
  <si>
    <t>D3 - Uzemnění</t>
  </si>
  <si>
    <t>D4 - HZS</t>
  </si>
  <si>
    <t>D5 - VRN</t>
  </si>
  <si>
    <t>Svítidlo průmyslové, těleso svítidla polykarbonát, difuzor polykarbonát, nerezové uchycení, světelný zdroj LED, 29W, IP65, rozměr 1215x80x76mm. Kompletní dodávka včetně montáže a zapojení.</t>
  </si>
  <si>
    <t>Svítidlo průmyslové, těleso svítidla polykarbonát, difuzor polykarbonát, světelný zdroj LED, 32W,  IP65, rozměr ø390mm x 85mm. Kompletní dodávka včetně montáže a zapojení.</t>
  </si>
  <si>
    <t>3R</t>
  </si>
  <si>
    <t>Svítidlo nouzové, montáž nástěnná / stropní, těleso svítidla ABS, světelný zdroj LED, dohledová vzdálenost 20m, IP54.</t>
  </si>
  <si>
    <t>4R</t>
  </si>
  <si>
    <t>Svítidlo LED parkové 42W, 2700K, Al korpus, polykarbonátový kryt svítidla, IP 66, pro instalci na stožár d=60mm. Kompletní dodávka včetně montáže a zapojení.</t>
  </si>
  <si>
    <t>5R</t>
  </si>
  <si>
    <t>Stožár sadový bezpaticový, jedenkrát osazený, žárově pozinkovaný, v= 4m, vč. výzbroje (stožárové svorkovnice, pojistky a přepěťové ochrany T2), montáže a dopravy.</t>
  </si>
  <si>
    <t>10.051.448.2</t>
  </si>
  <si>
    <t>kabel s PVC izolací, požární charakteristika dle ČSN EN 60332-1-2: samozhášivost, částečně v kabelovém žlabu, v kabelových lištách a trubkách, v podlaze, pod omítkou, kompletní dodávka včetně montáže a zapojení</t>
  </si>
  <si>
    <t>10.048.186.1</t>
  </si>
  <si>
    <t>Kabel s PVC izolací, požární charakteristika dle ČSN EN 60332-1-2: samozhášivost, uložený v zemi, částečně v kabelových chráničkách, kompletní dodávka včetně montáže a zapojení</t>
  </si>
  <si>
    <t>10.048.186.2</t>
  </si>
  <si>
    <t>10.048.243.1</t>
  </si>
  <si>
    <t>10.048.482.2</t>
  </si>
  <si>
    <t>10.048.984.1</t>
  </si>
  <si>
    <t>10.049.643.1</t>
  </si>
  <si>
    <t>10.051.282.1</t>
  </si>
  <si>
    <t>10.048.484</t>
  </si>
  <si>
    <t>1227717</t>
  </si>
  <si>
    <t>10.049.725</t>
  </si>
  <si>
    <t>Kabel pohyblivý s gumovou izolací, volně do technologie,  kompletní dodávka včetně montáže a zapojení</t>
  </si>
  <si>
    <t>10.051.103</t>
  </si>
  <si>
    <t>10.049.365</t>
  </si>
  <si>
    <t>Kabel s PVC izolací, uložený v zemi, částečně v kabelových chráničkách, kompletní dodávka včetně montáže a zapojení</t>
  </si>
  <si>
    <t>11.006.249</t>
  </si>
  <si>
    <t>Kabel venkovní UTP cat.5e, PE, ÚV odolný, částečně v kabelovém žlabu, v kabelových trubkách nebo v podlaze, pod omítkou, kompletní dodávka včetně montáže a zapojení</t>
  </si>
  <si>
    <t>10.048.422</t>
  </si>
  <si>
    <t>Vodič s PVC izolací, pevně uložený, kompletní dodávka včetně montáže a zapojení</t>
  </si>
  <si>
    <t>10.048.546</t>
  </si>
  <si>
    <t>10.049.942</t>
  </si>
  <si>
    <t>10.075.397</t>
  </si>
  <si>
    <t>Plastová instalační lišta PVC 20x20, dodávka včetně montáže</t>
  </si>
  <si>
    <t>10.075.272</t>
  </si>
  <si>
    <t>Plastová instalační lišta PVC 40x20, dodávka včetně montáže</t>
  </si>
  <si>
    <t>10.075.033</t>
  </si>
  <si>
    <t>Plastová instalační lišta PVC 40x40, dodávka včetně montáže</t>
  </si>
  <si>
    <t>10.549.296</t>
  </si>
  <si>
    <t>Plastová instalační lišta PVC 80x40, dodávka včetně montáže</t>
  </si>
  <si>
    <t>10.075.261</t>
  </si>
  <si>
    <t>Plastová trubka tuhá, vysoká mechanická odolnost - 1250N/5cm, pevné uložení, d=32mm, dodávka včetně příchytek a montáže</t>
  </si>
  <si>
    <t>10.074.642</t>
  </si>
  <si>
    <t>Plastová trubka ohebná, pro uložení v zemi, d=40/32 mm, rudá, dodávka včetně montáže</t>
  </si>
  <si>
    <t>10.074.649</t>
  </si>
  <si>
    <t>Plastová trubka ohebná, pro uložení v zemi, d=63/52 mm, rudá, dodávka včetně montáže</t>
  </si>
  <si>
    <t>10.076.185</t>
  </si>
  <si>
    <t>Plastová trubka ohebná, pro uložení v zemi, d=90/75 mm, rudá, dodávka včetně montáže</t>
  </si>
  <si>
    <t>10.080.339</t>
  </si>
  <si>
    <t>Zásuvka jednoduchá nástěnná v hliníkovém provedení, 230V/16A, IP 55, s krytem, kompletní dodávka včetně montáže a zapojení</t>
  </si>
  <si>
    <t>10.071.693</t>
  </si>
  <si>
    <t>Spínač řazení 1, nástěnný, šedý, 10 A, IP 54, kompletní dodávka včetně montáže a zapojení</t>
  </si>
  <si>
    <t>10.074.357</t>
  </si>
  <si>
    <t>Spínač řazení 6, nástěnný, šedý, 10 A, IP 54, kompletní dodávka včetně montáže a zapojení</t>
  </si>
  <si>
    <t>11.248.506</t>
  </si>
  <si>
    <t>Spínač vačkový 400V/16A nástěnný, IP 65, kompletní dodávka včetně montáže a zapojení</t>
  </si>
  <si>
    <t>10.074.495</t>
  </si>
  <si>
    <t>Rozbočovací krabice plastová na omítku se svorkami, IP 67. Kompletní dodávka včetně montáže a zapojení</t>
  </si>
  <si>
    <t>10.074.905</t>
  </si>
  <si>
    <t>Ekvipotenciální svorkovnice, kompletní dodávka včetně montáže a zapojení</t>
  </si>
  <si>
    <t>Výkop a zához rýhy hl. 90cm š. 35cm - v nezpevněné ploše, včetně zřízení kabelového lože, fólie, vytýčení, s úpravou terénu</t>
  </si>
  <si>
    <t>460161182.1</t>
  </si>
  <si>
    <t>Výkop a zához rýhy hl. 90cm š. 50cm - v nezpevněné ploše, včetně zřízení kabelového lože, fólie, vytýčení, s úpravou terénu</t>
  </si>
  <si>
    <t>Betonový základ pro instalaci vetknutého stožáru osvětlení v=4m bez výložníku,  vč. výkopu, vystrojení a vybetonování základu, s úpravou terénu.</t>
  </si>
  <si>
    <t>10.074.580</t>
  </si>
  <si>
    <t>Pásovina FeZn 30x4 mm, uložená v zemi pro uzemnění elektroinstalace, dodávka včetně montáže</t>
  </si>
  <si>
    <t>10.343.768</t>
  </si>
  <si>
    <t>Drát FeZn s PVC izolací d=10/13 mm pro vývody k zkušebním svorkám, dodávka včetně montáže.</t>
  </si>
  <si>
    <t>10.046.740</t>
  </si>
  <si>
    <t>Svorka hromosvodová páska/páska, pozinkovaná, dodávka včetně montáže.</t>
  </si>
  <si>
    <t>10.046.498</t>
  </si>
  <si>
    <t>Svorka hromosvodová páska/drát, pozinkovaná, dodávka včetně montáže.</t>
  </si>
  <si>
    <t>10.578.254</t>
  </si>
  <si>
    <t>Svorka hromosvodová připojovací, nerezová, dodávka včetně montáže.</t>
  </si>
  <si>
    <t>Hodinová zúčtovací sazba elektrikář</t>
  </si>
  <si>
    <t>hod.</t>
  </si>
  <si>
    <t>Hdinová zúčtovací sazba technik odborný</t>
  </si>
  <si>
    <t>13254000</t>
  </si>
  <si>
    <t>Dokumentace skutečného provedení</t>
  </si>
  <si>
    <t>SO 05.3 - Areálové vedení...</t>
  </si>
  <si>
    <t>Označení - Popis</t>
  </si>
  <si>
    <t>Označení</t>
  </si>
  <si>
    <t>RE</t>
  </si>
  <si>
    <t>Elektroměrový rozváděč v typizovaném kompaktním pilířovém provedení pro dvoutarifní přímé měření, určený pro připojení k distribuční soustavě společnosti ČEZ. Hlavní jistič 3x63A, rozváděč dimenzován na hl. jistič 80A.   Bližší popis - viz technická zpráv</t>
  </si>
  <si>
    <t>RS</t>
  </si>
  <si>
    <t>Kompaktní pilířová rozvodnice, vyzbrojená, IP 44/20 - viz výkres č. 05.07 .</t>
  </si>
  <si>
    <t>RT</t>
  </si>
  <si>
    <t>Plastový rozváděč IP 55/20 - viz výkres č. 05.08.</t>
  </si>
  <si>
    <t>RVF</t>
  </si>
  <si>
    <t>Plastový rozváděč IP 55/20  - viz výkres č. 05.09.</t>
  </si>
  <si>
    <t>ZS 1</t>
  </si>
  <si>
    <t>Zásuvková rozvodnice, IP 44/20 - viz výkres č. 05.11.</t>
  </si>
  <si>
    <t>ZS 2</t>
  </si>
  <si>
    <t>Zásuvková rozvodnice, IP 44/20 - viz výkres č. 05.12.</t>
  </si>
  <si>
    <t>ZS 3</t>
  </si>
  <si>
    <t>Zásuvková rozvodnice, IP 44/20 - viz výkres č. 05.13.</t>
  </si>
  <si>
    <t>Pol19</t>
  </si>
  <si>
    <t>Záplavová sonda</t>
  </si>
  <si>
    <t>Pol20</t>
  </si>
  <si>
    <t>Komplet hladinového spínače, stykače a motorové ochrany, IP 55</t>
  </si>
  <si>
    <t>Pol21</t>
  </si>
  <si>
    <t>Čidlo hladinového spínače nerezové</t>
  </si>
  <si>
    <t>SO 06 - Mobiliář. Vybaven...</t>
  </si>
  <si>
    <t>733 - Rozvod potrubí</t>
  </si>
  <si>
    <t>122201101R00</t>
  </si>
  <si>
    <t>Odkopávky nezapažené v hor. 3 do 100 m3</t>
  </si>
  <si>
    <t>(2,2*1,2*0,5)*5</t>
  </si>
  <si>
    <t>122201109R00</t>
  </si>
  <si>
    <t>Příplatek za lepivost - odkopávky v hor. 3</t>
  </si>
  <si>
    <t>139601103R00</t>
  </si>
  <si>
    <t>Ruční výkop jam, rýh a šachet v hornině tř. 4</t>
  </si>
  <si>
    <t>sprchy</t>
  </si>
  <si>
    <t>((0,4*0,4*0,8)*2)*5</t>
  </si>
  <si>
    <t>162201102R00</t>
  </si>
  <si>
    <t>Vodorovné přemístění výkopku z hor.1-4 do 50 m</t>
  </si>
  <si>
    <t>211531111R00</t>
  </si>
  <si>
    <t>Výplň odvodňovacích žeber kam. hrubě drcen. 63 mm</t>
  </si>
  <si>
    <t>(1,2*2,2*0,2)*5</t>
  </si>
  <si>
    <t>275313711R00</t>
  </si>
  <si>
    <t>Beton základových patek prostý C 25/30</t>
  </si>
  <si>
    <t>patky pro sprchy</t>
  </si>
  <si>
    <t>(0,4*0,4*0,8)*2*5</t>
  </si>
  <si>
    <t>275351215R00</t>
  </si>
  <si>
    <t>Bednění stěn základových patek - zřízení</t>
  </si>
  <si>
    <t>(((0,4+0,4)*2)*0,8)*2*5</t>
  </si>
  <si>
    <t>275351216R00</t>
  </si>
  <si>
    <t>Bednění stěn základových patek - odstranění</t>
  </si>
  <si>
    <t>289970111R00</t>
  </si>
  <si>
    <t>D+M  Vrstva geotextilie  300g/m2</t>
  </si>
  <si>
    <t>kabinky</t>
  </si>
  <si>
    <t>1*1*9</t>
  </si>
  <si>
    <t>564 - 01</t>
  </si>
  <si>
    <t>D+M soliterní kameny</t>
  </si>
  <si>
    <t xml:space="preserve">dle TZ : </t>
  </si>
  <si>
    <t>Podklad ze štěrkopísku po zhutnění tloušťky 5 cm</t>
  </si>
  <si>
    <t xml:space="preserve">vč 05.01 - sprchy : </t>
  </si>
  <si>
    <t>2,2*1,2*5</t>
  </si>
  <si>
    <t xml:space="preserve">vč 05.02 - převlékací kabiny : </t>
  </si>
  <si>
    <t>564231111R00</t>
  </si>
  <si>
    <t>Podklad ze štěrkopísku po zhutnění tloušťky 10 cm</t>
  </si>
  <si>
    <t>596811111R00</t>
  </si>
  <si>
    <t>Kladení dlaždic kom.pro pěší, lože z kameniva těž.</t>
  </si>
  <si>
    <t xml:space="preserve"> převlékací kabiny : </t>
  </si>
  <si>
    <t>0,80*0,80*9</t>
  </si>
  <si>
    <t>59245323R</t>
  </si>
  <si>
    <t>Dlaždice betonová  40x40x4,5 cm šedá</t>
  </si>
  <si>
    <t>0,80*0,80*9*1,05</t>
  </si>
  <si>
    <t>9.02 - 02</t>
  </si>
  <si>
    <t>D+M Kovový odpadkový koš  objem 65 l  vč. kovového sloupku a betonové patky</t>
  </si>
  <si>
    <t>9.02 - 03</t>
  </si>
  <si>
    <t>D+M parková lavička ocelo - betonová s dřvěnou výplní z exotického dřeva, vč. betonové patky</t>
  </si>
  <si>
    <t>9.02 - 04</t>
  </si>
  <si>
    <t>D+M odkládací skříňka na cennosti uzamykatelná</t>
  </si>
  <si>
    <t>916241112</t>
  </si>
  <si>
    <t>Osazení obrubníku kamenného ležatého bez boční opěry do lože z betonu prostého</t>
  </si>
  <si>
    <t>(1,2+2+1,2)*5</t>
  </si>
  <si>
    <t>58380374</t>
  </si>
  <si>
    <t>obrubník kamenný štípaný  100x200x400 mm</t>
  </si>
  <si>
    <t>11*5</t>
  </si>
  <si>
    <t xml:space="preserve"> - sprchy : </t>
  </si>
  <si>
    <t>(1,2+2+1,2)*5*0,30*0,20</t>
  </si>
  <si>
    <t>95 - 03</t>
  </si>
  <si>
    <t>D+M  bezpečnostní cedule - rozmístění dle PD</t>
  </si>
  <si>
    <t>95 - 05</t>
  </si>
  <si>
    <t>D+M dřevěná převlékací kabina opláštěná s kyvnými dveřmi</t>
  </si>
  <si>
    <t>998011001R00</t>
  </si>
  <si>
    <t>Přesun hmot</t>
  </si>
  <si>
    <t>733</t>
  </si>
  <si>
    <t>Rozvod potrubí</t>
  </si>
  <si>
    <t>733 - 01</t>
  </si>
  <si>
    <t>D+M spodní výpusť DN 110</t>
  </si>
  <si>
    <t>935932113</t>
  </si>
  <si>
    <t>Odvodňovací  žlab pro zatížení A15 vnitřní š 100 mm s roštem můstkovým z Pz oceli</t>
  </si>
  <si>
    <t>2*5</t>
  </si>
  <si>
    <t>767 - 03</t>
  </si>
  <si>
    <t>D+M venkovní dvojsprcha s časovačem</t>
  </si>
  <si>
    <t>5*2</t>
  </si>
  <si>
    <t>767 - 04</t>
  </si>
  <si>
    <t>D+M ocelový stojan pro 6 kol galvanicky pozink. vč. kotvení</t>
  </si>
  <si>
    <t>SO 07 - Oplocení areálu</t>
  </si>
  <si>
    <t>HSV - Práce a dodávky HSV</t>
  </si>
  <si>
    <t xml:space="preserve">    3 - Svislé a kompletní konstrukce</t>
  </si>
  <si>
    <t>Práce a dodávky HSV</t>
  </si>
  <si>
    <t>131111333</t>
  </si>
  <si>
    <t>Vrtání jamek pro plotové sloupky Ddo 300 mm ručně s motorovým vrtákem</t>
  </si>
  <si>
    <t>177+4</t>
  </si>
  <si>
    <t>3101R101</t>
  </si>
  <si>
    <t>materiál potřebný k provedení oplocení - tráty, napínák atd</t>
  </si>
  <si>
    <t>338171113</t>
  </si>
  <si>
    <t>Osazování sloupků a vzpěr plotových ocelových v do 2 m se zabetonováním</t>
  </si>
  <si>
    <t>530/3</t>
  </si>
  <si>
    <t>zaokrouhlení</t>
  </si>
  <si>
    <t>0,333</t>
  </si>
  <si>
    <t>55342243</t>
  </si>
  <si>
    <t>sloupek plotový Pz 2500/48x1,5mm</t>
  </si>
  <si>
    <t>55342190</t>
  </si>
  <si>
    <t>plotová  vzpěra  dl 2,0-2,5m povrchová úprava Pz a komaxit</t>
  </si>
  <si>
    <t>177/3</t>
  </si>
  <si>
    <t>348172215</t>
  </si>
  <si>
    <t>vjezdová brána dvoukřídlá včetně nosných sloupků</t>
  </si>
  <si>
    <t>348401130</t>
  </si>
  <si>
    <t>Montáž oplocení ze strojového pletiva s napínacími dráty v přes 1,6 do 2,0 m</t>
  </si>
  <si>
    <t>oplocení biologie</t>
  </si>
  <si>
    <t>153</t>
  </si>
  <si>
    <t>areál</t>
  </si>
  <si>
    <t>377</t>
  </si>
  <si>
    <t>31327506</t>
  </si>
  <si>
    <t>pletivo drátěné plastifikované se čtvercovými oky 50/2,7 mm v 1800mm</t>
  </si>
  <si>
    <t>767 - 05</t>
  </si>
  <si>
    <t>Plotový napínák poplastovaný zelený</t>
  </si>
  <si>
    <t>(530/10)*3</t>
  </si>
  <si>
    <t>998232110</t>
  </si>
  <si>
    <t>Přesun hmot pro oplocení zděné z cihel nebo tvárnic v do 3 m</t>
  </si>
  <si>
    <t>mal</t>
  </si>
  <si>
    <t>malby</t>
  </si>
  <si>
    <t>319,573</t>
  </si>
  <si>
    <t>SO 08 - Objekt zázemí - p...</t>
  </si>
  <si>
    <t xml:space="preserve">    1 - Zemní práce</t>
  </si>
  <si>
    <t xml:space="preserve">    2 - Zakládání</t>
  </si>
  <si>
    <t xml:space="preserve">    6 - Úpravy povrchů, podlahy a osazování výplní</t>
  </si>
  <si>
    <t xml:space="preserve">    784 - Dokončovací práce - malby </t>
  </si>
  <si>
    <t>PSV - Práce a dodávky PSV</t>
  </si>
  <si>
    <t xml:space="preserve">    711 - Izolace proti vodě, vlhkosti a plynům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</si>
  <si>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</si>
  <si>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</si>
  <si>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</si>
  <si>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</si>
  <si>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767 - Konstrukce zámečnické</t>
  </si>
  <si>
    <t xml:space="preserve">    771 - Podlahy z dlaždic</t>
  </si>
  <si>
    <t xml:space="preserve">    781 - Dokončovací práce - obklady</t>
  </si>
  <si>
    <t>132251103</t>
  </si>
  <si>
    <t>Hloubení rýh nezapažených š do 800 mm v hornině třídy těžitelnosti I skupiny 3  strojně</t>
  </si>
  <si>
    <t>(0,6*0,8)*(28,1+28,1+(4,9*8))</t>
  </si>
  <si>
    <t>45,792*2 "Přepočtené koeficientem množství</t>
  </si>
  <si>
    <t>167151101</t>
  </si>
  <si>
    <t>Nakládání výkopku z hornin třídy těžitelnosti I skupiny 1 až 3 do 100 m3</t>
  </si>
  <si>
    <t>174151102</t>
  </si>
  <si>
    <t>Zásyp v prostoru s omezeným pohybem stroje sypaninou se zhutněním</t>
  </si>
  <si>
    <t>(27*4,9)*1,3</t>
  </si>
  <si>
    <t>Zakládání</t>
  </si>
  <si>
    <t>272313811</t>
  </si>
  <si>
    <t>Základové pasy z betonu tř. C 25/30</t>
  </si>
  <si>
    <t>(0,6*0,5)*(28,1+28,1+(4,9*8))</t>
  </si>
  <si>
    <t>1,5*(28,1+28,1+(4,9*8))</t>
  </si>
  <si>
    <t>279361821</t>
  </si>
  <si>
    <t>Výztuž základových zdí nosných betonářskou ocelí 10 505</t>
  </si>
  <si>
    <t>143,1*12/1000</t>
  </si>
  <si>
    <t>213141112</t>
  </si>
  <si>
    <t>Zřízení vrstvy separační a filtrační vrstvy z netkané geotextilie 300 g/m2</t>
  </si>
  <si>
    <t>28,1*6,1</t>
  </si>
  <si>
    <t>271532212</t>
  </si>
  <si>
    <t>Podsyp pod základové konstrukce se zhutněním z hrubého kameniva frakce 16 až 32 mm</t>
  </si>
  <si>
    <t>171*0,1</t>
  </si>
  <si>
    <t>273321311</t>
  </si>
  <si>
    <t>podkladní beton</t>
  </si>
  <si>
    <t>171,4*0,15</t>
  </si>
  <si>
    <t>273362021</t>
  </si>
  <si>
    <t>Výztuž podkladního betonu svařovanými sítěmi Kari</t>
  </si>
  <si>
    <t>171*8/1000</t>
  </si>
  <si>
    <t>Úpravy povrchů, podlahy a osazování výplní</t>
  </si>
  <si>
    <t>631311116</t>
  </si>
  <si>
    <t>Mazanina tl přes 50 do 80 mm z betonu prostého bez zvýšených nároků na prostředí tř. C 25/30</t>
  </si>
  <si>
    <t>171,41*0,06</t>
  </si>
  <si>
    <t>631362021</t>
  </si>
  <si>
    <t>Výztuž mazanin svařovanými sítěmi Kari</t>
  </si>
  <si>
    <t>171,4*4/1000</t>
  </si>
  <si>
    <t>632481213</t>
  </si>
  <si>
    <t>Separační vrstva z PE fólie</t>
  </si>
  <si>
    <t>713121111</t>
  </si>
  <si>
    <t>Montáž izolace tepelné - kladené na podsip z jemného písku nebo lepidla ( nesmí vzniknout vzduchové kapsy pod TI )</t>
  </si>
  <si>
    <t>28372306</t>
  </si>
  <si>
    <t>deska EPS 100 pro konstrukce s běžným zatížením λ=0,037 tl 60mm</t>
  </si>
  <si>
    <t>637121111</t>
  </si>
  <si>
    <t>Okapový chodník z kačírku tl 80 mmfr. 16-32 vč. netkané textilie a štěrkodrti fr. 16-32 mm tl. 120 mm</t>
  </si>
  <si>
    <t>32*1,5</t>
  </si>
  <si>
    <t>783947161</t>
  </si>
  <si>
    <t>Krycí dvojnásobný polyuretanový vodou ředitelný nátěr betonové podlahy</t>
  </si>
  <si>
    <t>11,49+14,92</t>
  </si>
  <si>
    <t>784</t>
  </si>
  <si>
    <t xml:space="preserve">Dokončovací práce - malby </t>
  </si>
  <si>
    <t>783827105</t>
  </si>
  <si>
    <t>uzavírací nátěr stěn</t>
  </si>
  <si>
    <t>1212885018</t>
  </si>
  <si>
    <t>místnost 113</t>
  </si>
  <si>
    <t>2,6*(4,88+1,3+4,88+2,3)</t>
  </si>
  <si>
    <t>místnost 114</t>
  </si>
  <si>
    <t>2,6*(4,88+2,05+4,88+0,5+0,5)</t>
  </si>
  <si>
    <t>784181101</t>
  </si>
  <si>
    <t>Základní akrylátová jednonásobná bezbarvá penetrace podkladu v místnostech v do 3,80 m</t>
  </si>
  <si>
    <t>1897307082</t>
  </si>
  <si>
    <t>strop</t>
  </si>
  <si>
    <t>142,52</t>
  </si>
  <si>
    <t>chodba, sklad, šatna, pokladna + plavčík,chodba</t>
  </si>
  <si>
    <t>2,6*6*2</t>
  </si>
  <si>
    <t>((2,85+1,835)*2,6)*2</t>
  </si>
  <si>
    <t>((3,465+2,85)*2,6)*2</t>
  </si>
  <si>
    <t>(0,6+3,065+3,65+2,3)*2,6</t>
  </si>
  <si>
    <t>0,6*(1+1+2)</t>
  </si>
  <si>
    <t>0,6*(3,165+4,03+1,175+1,29+4,03)</t>
  </si>
  <si>
    <t>0,6*(4,03+2,135+4,03+1,16)</t>
  </si>
  <si>
    <t>0,6*(4,03+1,325+1,14+4,03+3,165)</t>
  </si>
  <si>
    <t>0,6*(1,16+4,03+2,135+4,03)</t>
  </si>
  <si>
    <t>784221001</t>
  </si>
  <si>
    <t>Jednonásobné bílé malby ze směsí za sucha dobře otěruvzdorných v místnostech do 3,80 m</t>
  </si>
  <si>
    <t>1013582839</t>
  </si>
  <si>
    <t>Práce a dodávky PSV</t>
  </si>
  <si>
    <t>Izolace proti vodě, vlhkosti a plynům</t>
  </si>
  <si>
    <t>Zřízení ochranné vrstvy z geotextilie 500g/m2</t>
  </si>
  <si>
    <t>171,41*2</t>
  </si>
  <si>
    <t>(1,5*(28+28+6+6))*2</t>
  </si>
  <si>
    <t>-728039100</t>
  </si>
  <si>
    <t>62855001</t>
  </si>
  <si>
    <t>pás asfaltový natavitelný modifikovaný SBS s vložkou z polyesterové rohože a spalitelnou PE fólií nebo jemnozrnným minerálním posypem na horním povrchu tl 4,0mm</t>
  </si>
  <si>
    <t>-167879517</t>
  </si>
  <si>
    <t>290,51*1,1 "Přepočtené koeficientem množství</t>
  </si>
  <si>
    <t>711411011</t>
  </si>
  <si>
    <t>Provedení izolace proti voděasfaltovou penetrační emulzí</t>
  </si>
  <si>
    <t>vodorovně</t>
  </si>
  <si>
    <t>171,41</t>
  </si>
  <si>
    <t>svisle</t>
  </si>
  <si>
    <t>1,5*(28+28+6+6)</t>
  </si>
  <si>
    <t>998711201</t>
  </si>
  <si>
    <t>Přesun hmot procentní pro izolace proti vodě, vlhkosti a plynům v objektech v do 6 m</t>
  </si>
  <si>
    <t>622511112.WBR.001</t>
  </si>
  <si>
    <t>Tenkovrstvá akrylátová omítka weberpas marmolit střednězrnný vnějších stěn</t>
  </si>
  <si>
    <t>0,7*(28+6+28+6)</t>
  </si>
  <si>
    <t>713111111</t>
  </si>
  <si>
    <t>Montáž izolace tepelné  stropů vložena mezi spodní pásnice zbíjených vazníků</t>
  </si>
  <si>
    <t>7,24*28</t>
  </si>
  <si>
    <t>713111121</t>
  </si>
  <si>
    <t>Montáž izolace tepelné spodem stropů s uchycením drátem rohoží, pásů, dílců, desek</t>
  </si>
  <si>
    <t>63148105</t>
  </si>
  <si>
    <t>deska tepelně izolační minerální univerzální λ=0,038-0,039 tl 120mm</t>
  </si>
  <si>
    <t>202,72*2</t>
  </si>
  <si>
    <t>ISV.4003973067472</t>
  </si>
  <si>
    <t>parotěsná zábrana, kotveno ke krokvovím nádstavcům</t>
  </si>
  <si>
    <t>713123211</t>
  </si>
  <si>
    <t>Montáž tepelné izolace z XPS tepelně izolačního systému svisle 1 vrstva do 100 mm</t>
  </si>
  <si>
    <t>28376441</t>
  </si>
  <si>
    <t>deska XPS , 1250x600x60 mm strukturovaný povrch 300kPA λ=0,033</t>
  </si>
  <si>
    <t>713132311</t>
  </si>
  <si>
    <t>izolace tepelné do roštu, latě 40x60 mm s vloženou deskovou izolací z minerální vlny  tl. 40 mm</t>
  </si>
  <si>
    <t>3*(28+6+6+28+(6*6))</t>
  </si>
  <si>
    <t>odpočet otvorů</t>
  </si>
  <si>
    <t>-((2,4*1,25)+((1*2)*8)+((1,75*2,4)*8)+(2*2,5))</t>
  </si>
  <si>
    <t>998713201</t>
  </si>
  <si>
    <t>Přesun hmot procentní pro izolace tepelné v objektech v do 6 m</t>
  </si>
  <si>
    <t>762341027</t>
  </si>
  <si>
    <t>Bednění střech  šroubovaných na krokve</t>
  </si>
  <si>
    <t>(5,08+5,08)*28,6</t>
  </si>
  <si>
    <t>762342511</t>
  </si>
  <si>
    <t>Montáž kontralatí na podklad bez tepelné izolace</t>
  </si>
  <si>
    <t>5,08*34*2</t>
  </si>
  <si>
    <t>60514106</t>
  </si>
  <si>
    <t>řezivo jehličnaté lať pevnostní třída S10-13 průřez 40x60mm</t>
  </si>
  <si>
    <t>345,44*(0,04*0,06)</t>
  </si>
  <si>
    <t>766417523</t>
  </si>
  <si>
    <t>Montáž difúzní paropropustné fólie s lepenými přesahy</t>
  </si>
  <si>
    <t>28329266</t>
  </si>
  <si>
    <t>fólie kontaktní</t>
  </si>
  <si>
    <t>290,576*1,05 "Přepočtené koeficientem množství</t>
  </si>
  <si>
    <t>766621001</t>
  </si>
  <si>
    <t>dřevěné výplně otvorů - okna -  výšky do 1,5 m s rámem do dřevěné konstrukce specifikace dle PD</t>
  </si>
  <si>
    <t>2,4*1,25</t>
  </si>
  <si>
    <t>766621522</t>
  </si>
  <si>
    <t>dřevěné výplně otvorů, vertikálně posuvných, specifikace dle PD</t>
  </si>
  <si>
    <t>(1,75*2,4)*4</t>
  </si>
  <si>
    <t>998762201</t>
  </si>
  <si>
    <t>Přesun hmot procentní pro kce tesařské v objektech v do 6 m</t>
  </si>
  <si>
    <t>763</t>
  </si>
  <si>
    <t>Konstrukce suché výstavby</t>
  </si>
  <si>
    <t>762332131</t>
  </si>
  <si>
    <t>pozednice     60*160mm</t>
  </si>
  <si>
    <t>28,6*2</t>
  </si>
  <si>
    <t>763111316</t>
  </si>
  <si>
    <t>SDK příčka tl 125 mm profil CW+UW 100 desky 1xA 12,5 s izolací EI 30 Rw do 48 dB</t>
  </si>
  <si>
    <t>2,65*(4,88+4,03+4,03+3,3+2,85+5,43)</t>
  </si>
  <si>
    <t>763131411</t>
  </si>
  <si>
    <t>SDK podhled desky 1xA 12,5 bez izolace dvouvrstvá spodní kce profil CD+UD</t>
  </si>
  <si>
    <t>-209255755</t>
  </si>
  <si>
    <t>763215215</t>
  </si>
  <si>
    <t>lehká obvodová stěna, svislé dřevěné sloupky 60/160mm s vloženou minerální izolací a parozábranou. požární odolnost REI, REW 15 DP2</t>
  </si>
  <si>
    <t>763732113</t>
  </si>
  <si>
    <t>Montáž střešní konstrukce z příhradových vazníků konstrukční dl do 9 m</t>
  </si>
  <si>
    <t>34*7,1</t>
  </si>
  <si>
    <t>60512200</t>
  </si>
  <si>
    <t>příhradový vazník sedlový sušený neimpregnovaný dl do 9m</t>
  </si>
  <si>
    <t>766414221</t>
  </si>
  <si>
    <t>obložení stěn z modřínu 23/146 mm, horizontálně včetně kontralatí</t>
  </si>
  <si>
    <t>ostění</t>
  </si>
  <si>
    <t>(((2,4+1,25*2))+(((1+2)*2)*8)+(((1,75+2,4)*2)*8)+((2+2,5)*2))*0,2</t>
  </si>
  <si>
    <t>766414222</t>
  </si>
  <si>
    <t>Montáž štítů z modřínu 23/146, vertikálně včetně kontralatí</t>
  </si>
  <si>
    <t>1186297092</t>
  </si>
  <si>
    <t>(3,2*6)/2*2</t>
  </si>
  <si>
    <t>766417523.1</t>
  </si>
  <si>
    <t>difúzní paropropustné fólie s lepenými přesahy</t>
  </si>
  <si>
    <t>766660102</t>
  </si>
  <si>
    <t>dveře vnitřní dřevěné do rámové zárubně</t>
  </si>
  <si>
    <t>783213021</t>
  </si>
  <si>
    <t>nátěr tesařských prvků nezabudovaných do konstrukce - proti dřevokazným houbám - stříkáním - nátěr obkladů</t>
  </si>
  <si>
    <t>254,4+16,2</t>
  </si>
  <si>
    <t>998763200</t>
  </si>
  <si>
    <t>Přesun hmot procentní pro dřevostavby v objektech v do 6 m</t>
  </si>
  <si>
    <t>764121443</t>
  </si>
  <si>
    <t>Krytina střechy rovné ze šablon z Al plechu do 4 ks/m2 sklonu přes 30 do 60°</t>
  </si>
  <si>
    <t>764521404</t>
  </si>
  <si>
    <t>Žlab podokapní půlkruhový z Al plechu rš 330 mm</t>
  </si>
  <si>
    <t>764521444</t>
  </si>
  <si>
    <t>Kotlík oválný (trychtýřový) pro podokapní žlaby z Al plechu 330/100 mm</t>
  </si>
  <si>
    <t>764528422</t>
  </si>
  <si>
    <t>Svody kruhové včetně objímek, kolen, odskoků z Al plechu průměru 100 mm</t>
  </si>
  <si>
    <t>3*4</t>
  </si>
  <si>
    <t>998764311</t>
  </si>
  <si>
    <t>Přesun hmot procentní pro konstrukce klempířské ruční v objektech v do 6 m</t>
  </si>
  <si>
    <t>348172111</t>
  </si>
  <si>
    <t>Montáž  branky a brány -  provedení dle PD</t>
  </si>
  <si>
    <t>15945001</t>
  </si>
  <si>
    <t>branka jednokřídlá  š.1000 mm, provedení dle PD</t>
  </si>
  <si>
    <t>55342360</t>
  </si>
  <si>
    <t>brána dvoukřídlá Pz s PVC vrstvou  š.2300 mm , provedení dle PD</t>
  </si>
  <si>
    <t>767101R01</t>
  </si>
  <si>
    <t>hlavní vstupní brána dvoukřídlá š. 5000 mm  provedení dle PD</t>
  </si>
  <si>
    <t>767641711</t>
  </si>
  <si>
    <t>Montáž turniketu</t>
  </si>
  <si>
    <t>sada</t>
  </si>
  <si>
    <t>55431140</t>
  </si>
  <si>
    <t>turniket elektromechanický provedení dle PD</t>
  </si>
  <si>
    <t>767651111</t>
  </si>
  <si>
    <t>vrata garážová sekční  zajížděcí pod strop</t>
  </si>
  <si>
    <t>771</t>
  </si>
  <si>
    <t>Podlahy z dlaždic</t>
  </si>
  <si>
    <t>771474113</t>
  </si>
  <si>
    <t>Montáž soklů z dlaždic keramických rovných lepených cementovým flexibilním lepidlem</t>
  </si>
  <si>
    <t>(5,43+3,065)*2</t>
  </si>
  <si>
    <t>2,85+2,05+2,05+0,76+0,76</t>
  </si>
  <si>
    <t>1,835+2,085+2,085+0,86</t>
  </si>
  <si>
    <t>5,43+1,75+3,43</t>
  </si>
  <si>
    <t>3,43+4+3,43+3,3+3,3+0,125+0,125</t>
  </si>
  <si>
    <t>3,43+5,43+1,75</t>
  </si>
  <si>
    <t>771574434</t>
  </si>
  <si>
    <t>Montáž podlah keramických  lepených  flexibilním lepidlem včetně lišt a spárování</t>
  </si>
  <si>
    <t>10,95+3,83+5,28+1,92+16,75+11,61+13+8,85+11,61+13+8,85+10,46</t>
  </si>
  <si>
    <t>59761150</t>
  </si>
  <si>
    <t>dlažba keramická slinutá mrazuvzdorná do interiéru i exteriéru R9  tl do 10mm přes 4 do 6ks/m2</t>
  </si>
  <si>
    <t>116,11*1,03</t>
  </si>
  <si>
    <t>71,255/3</t>
  </si>
  <si>
    <t>771591112</t>
  </si>
  <si>
    <t>Izolace pod dlažbu nátěrem nebo stěrkou ve dvou vrstvách</t>
  </si>
  <si>
    <t>998771201</t>
  </si>
  <si>
    <t>Přesun hmot procentní pro podlahy z dlaždic v objektech v do 6 m</t>
  </si>
  <si>
    <t>781</t>
  </si>
  <si>
    <t>Dokončovací práce - obklady</t>
  </si>
  <si>
    <t>781131112</t>
  </si>
  <si>
    <t>Izolace  nátěrem nebo stěrkou</t>
  </si>
  <si>
    <t>1,5*1,2</t>
  </si>
  <si>
    <t>2,02*(1+1+2)</t>
  </si>
  <si>
    <t>2,02*(3,165+4,03+1,175+1,29+4,03)</t>
  </si>
  <si>
    <t>2,02*(4,03+2,135+4,03+1,16)</t>
  </si>
  <si>
    <t>2,02*(4,03+1,325+1,14+4,03+3,165)</t>
  </si>
  <si>
    <t>2,02*(1,16+4,03+2,135+4,03)</t>
  </si>
  <si>
    <t>781474222</t>
  </si>
  <si>
    <t>Montáž obkladů vnitřních keramických z dekorů přes 6 do 9 ks/m2 lepených flexibilním lepidlem včetně lišt a spárování</t>
  </si>
  <si>
    <t>59761065</t>
  </si>
  <si>
    <t>obklad keramický reliéfní pro interiér přes 4 do 6ks/m2</t>
  </si>
  <si>
    <t>111,062*1,03</t>
  </si>
  <si>
    <t>998781201</t>
  </si>
  <si>
    <t>Přesun hmot procentní pro obklady keramické v objektech v do 6 m</t>
  </si>
  <si>
    <t>SO 08.1 - Objekt zázemí -...</t>
  </si>
  <si>
    <t>D1 - Název - dodávka materiálu</t>
  </si>
  <si>
    <t>D2 - D2</t>
  </si>
  <si>
    <t>Název - dodávka materiálu</t>
  </si>
  <si>
    <t>Pol2</t>
  </si>
  <si>
    <t>JT1,0 včetně svorek a příslušenství</t>
  </si>
  <si>
    <t>Pol7</t>
  </si>
  <si>
    <t>OÚ (ochranný úhelník / trubka) vč.držáků</t>
  </si>
  <si>
    <t>Pol8</t>
  </si>
  <si>
    <t>Svorka ( univerzální, SS, křížová)</t>
  </si>
  <si>
    <t>Pol9</t>
  </si>
  <si>
    <t>SZ (svorka zkušební)</t>
  </si>
  <si>
    <t>Pol10</t>
  </si>
  <si>
    <t>Izotmel (ochrana proti korozi)</t>
  </si>
  <si>
    <t>Pol11</t>
  </si>
  <si>
    <t>AlMgSi 8mm POLOTVRDÝ (jímací vedení a svody včetně podpěr a příslušenství)</t>
  </si>
  <si>
    <t>Pol14</t>
  </si>
  <si>
    <t>štítek označení svodu</t>
  </si>
  <si>
    <t>Pol15</t>
  </si>
  <si>
    <t>Drobný spotřební materiál a nespecifikovaný materiál ve výkazu/výměr vč.montáže  pro kompletní zhotovení díla v souladu s ČSN 62 305-3ed.2</t>
  </si>
  <si>
    <t>Pol16</t>
  </si>
  <si>
    <t>PPV-ostatní režijní nákady,doprava,koordinace s ostatními profesemi,plošiny ,lešení, apod.,pro kompletní zhotovení díla v souladu s ČSN 62 305ed.2</t>
  </si>
  <si>
    <t>Pol17</t>
  </si>
  <si>
    <t>Prováděcí projektová dokumentace a dokumentace skutečného provedení dle ČSN 62 305ed.2</t>
  </si>
  <si>
    <t>Pol18</t>
  </si>
  <si>
    <t>Výchozí revize dle ČSN 62 305ed.2 a ČSN 33 1500</t>
  </si>
  <si>
    <t>SO 08.2 - Objekt zázemí -...</t>
  </si>
  <si>
    <t xml:space="preserve">    725 - Zdravotechnika - zařizovací předměty   </t>
  </si>
  <si>
    <t>72105</t>
  </si>
  <si>
    <t>Montáž zápachových uzávěrek</t>
  </si>
  <si>
    <t>72586009</t>
  </si>
  <si>
    <t>Sifon umyvadl.40 chromový</t>
  </si>
  <si>
    <t>72586016</t>
  </si>
  <si>
    <t>Sifon dřezový DN50 samočist.</t>
  </si>
  <si>
    <t>725860161</t>
  </si>
  <si>
    <t>Sifon podomítkový DN32/50 samočist.</t>
  </si>
  <si>
    <t>721173401</t>
  </si>
  <si>
    <t>Potrubí kanalizační z PVC hrdlové ležaté vnitřní DN 100 systém KG</t>
  </si>
  <si>
    <t>721173402</t>
  </si>
  <si>
    <t>Potrubí kanalizační z PVC hrdlové ležaté vnitřní DN 125 systém KG</t>
  </si>
  <si>
    <t>721173403</t>
  </si>
  <si>
    <t>Potrubí kanalizační z PVC hrdlové ležaté vnitřní DN 150 systém KG</t>
  </si>
  <si>
    <t>721174025</t>
  </si>
  <si>
    <t>Potrubí kanalizační z PP odpadní systém HT DN 100</t>
  </si>
  <si>
    <t>721174041</t>
  </si>
  <si>
    <t>Potrubí kanalizační z PP připojovací DN 32</t>
  </si>
  <si>
    <t>721174043</t>
  </si>
  <si>
    <t>Potrubí kanalizační z PP připojovací systém HT DN 50</t>
  </si>
  <si>
    <t>Montáž vpustí a odvodňovacích žlabů</t>
  </si>
  <si>
    <t>Podlahová vpusť DN50 nerezová mřížka</t>
  </si>
  <si>
    <t>72119401</t>
  </si>
  <si>
    <t>Montáž větrací a přivzdušňovací hlavice</t>
  </si>
  <si>
    <t>72150</t>
  </si>
  <si>
    <t>Větrací hlavice odpadní DN50/100</t>
  </si>
  <si>
    <t>721194104</t>
  </si>
  <si>
    <t>Vyvedení a upevnění odpadních výpustek DN 40</t>
  </si>
  <si>
    <t>721194105</t>
  </si>
  <si>
    <t>Vyvedení a upevnění odpadních výpustek DN 50</t>
  </si>
  <si>
    <t>721194109</t>
  </si>
  <si>
    <t>Vyvedení a upevnění odpadních výpustek DN 100</t>
  </si>
  <si>
    <t>722175002</t>
  </si>
  <si>
    <t>Potrubí vodovodní plastové PP-RCT svar polyfúze D 20x2,8 mm</t>
  </si>
  <si>
    <t>722175003</t>
  </si>
  <si>
    <t>Potrubí vodovodní plastové PP-RCT svar polyfúze D 25x3,5 mm</t>
  </si>
  <si>
    <t>722175004</t>
  </si>
  <si>
    <t>Potrubí vodovodní plastové PP-RCT svar polyfúze D 32x4,4 mm</t>
  </si>
  <si>
    <t>722175005</t>
  </si>
  <si>
    <t>Potrubí vodovodní plastové PP-RCT svar polyfúze D 40x5,5 mm</t>
  </si>
  <si>
    <t>722181231</t>
  </si>
  <si>
    <t>Ochrana vodovodního potrubí přilepenými tepelně izolačními trubicemi z PE tl do 15 mm DN do 22 mm</t>
  </si>
  <si>
    <t>722181232</t>
  </si>
  <si>
    <t>Ochrana vodovodního potrubí přilepenými tepelně izolačními trubicemi z PE tl do 15 mm DN do 42 mm</t>
  </si>
  <si>
    <t>722224115</t>
  </si>
  <si>
    <t>Kohout plnicí nebo vypouštěcí G 1/2 PN 10 s jedním závitem</t>
  </si>
  <si>
    <t>722230103</t>
  </si>
  <si>
    <t>Ventil přímý G 1" se dvěma závity</t>
  </si>
  <si>
    <t>722230115</t>
  </si>
  <si>
    <t>Ventil přímý G 6/4" s odvodněním a dvěma závity</t>
  </si>
  <si>
    <t>722231073</t>
  </si>
  <si>
    <t>Ventil zpětný G 3/4 PN 10 do 110°C se dvěma závity</t>
  </si>
  <si>
    <t>722231074</t>
  </si>
  <si>
    <t>Ventil zpětný mosazný G 1" PN 10 do 110°C se dvěma závity</t>
  </si>
  <si>
    <t>722231252</t>
  </si>
  <si>
    <t>Ventil pojistný mosazný s vnitřním x vnějším závitem PN 6, T 100°C G 1" k bojleru</t>
  </si>
  <si>
    <t>722232044</t>
  </si>
  <si>
    <t>Kohout kulový přímý G 3/4 PN 42 do 185°C vnitřní závit</t>
  </si>
  <si>
    <t>722232045</t>
  </si>
  <si>
    <t>Kohout kulový přímý G 1" PN 42 do 185°C vnitřní závit</t>
  </si>
  <si>
    <t>722232063</t>
  </si>
  <si>
    <t>VYVAŽOVACÍ VENTIL DN15-SV</t>
  </si>
  <si>
    <t>722234264</t>
  </si>
  <si>
    <t>Filtr mosazný s 2x vnitřním závitem PN 16, T 120 °C G 3/4"</t>
  </si>
  <si>
    <t>7220002</t>
  </si>
  <si>
    <t>ČERPADLO CIRKULAČNÍ DN20/60 N</t>
  </si>
  <si>
    <t>7220006</t>
  </si>
  <si>
    <t>Tlakoměr</t>
  </si>
  <si>
    <t>7230003</t>
  </si>
  <si>
    <t>Montáž potrubí PE</t>
  </si>
  <si>
    <t>7231001</t>
  </si>
  <si>
    <t>Potrubí PE d40</t>
  </si>
  <si>
    <t>723100112</t>
  </si>
  <si>
    <t>Potrubí PE d63</t>
  </si>
  <si>
    <t>72310014344</t>
  </si>
  <si>
    <t>ZÁVĚSNÝ EL. OHŘÍVAČ TV OBJEM 200l, PŘÍKON 2-6kW 1 PE-N 400/50 + MONTÁŽ</t>
  </si>
  <si>
    <t>7230003562</t>
  </si>
  <si>
    <t>Montáž ohřívačů TV + uvedení do provozu</t>
  </si>
  <si>
    <t>732331613</t>
  </si>
  <si>
    <t>Nádoba tlaková expanzní s membránou závitové připojení PN 0,6 o objemu 24 l</t>
  </si>
  <si>
    <t>soubor</t>
  </si>
  <si>
    <t>732331921</t>
  </si>
  <si>
    <t>Příslušenství k expanzním nádobám bezpečnostní uzávěr G 3/4 k měření tlaku</t>
  </si>
  <si>
    <t>734411103</t>
  </si>
  <si>
    <t>Teploměr technický s pevným stonkem a jímkou zadní připojení průměr 63 mm délky 100 mm</t>
  </si>
  <si>
    <t>725</t>
  </si>
  <si>
    <t xml:space="preserve">Zdravotechnika - zařizovací předměty   </t>
  </si>
  <si>
    <t>7250002</t>
  </si>
  <si>
    <t>Montáž předstěnového systému</t>
  </si>
  <si>
    <t>7250003</t>
  </si>
  <si>
    <t>Předstěnový systém samonosný WC + ovl. tlačítko bílá</t>
  </si>
  <si>
    <t>725113123</t>
  </si>
  <si>
    <t>Montáž klozetových mís</t>
  </si>
  <si>
    <t>7250001</t>
  </si>
  <si>
    <t>WC závěsné + sedátko, bílé</t>
  </si>
  <si>
    <t>7251010</t>
  </si>
  <si>
    <t>WC závěsné invalidní + sedátko, bílé + odálené ovládání</t>
  </si>
  <si>
    <t>725121527</t>
  </si>
  <si>
    <t>Pisoárový záchodek automatický s integrovaným napájecím zdrojem</t>
  </si>
  <si>
    <t>725215102</t>
  </si>
  <si>
    <t>Montáž umyvadla připevněného na šrouby do zdiva</t>
  </si>
  <si>
    <t>7251012</t>
  </si>
  <si>
    <t>Umyvadlo ker. 55cm, bílé</t>
  </si>
  <si>
    <t>725101212</t>
  </si>
  <si>
    <t>umyvadlo LINIOVÉ dL. 2,4m</t>
  </si>
  <si>
    <t>72510121</t>
  </si>
  <si>
    <t>Umyvadlo invalidní</t>
  </si>
  <si>
    <t>725249101</t>
  </si>
  <si>
    <t>Montáž šterbinového odtokového žlabu sprchy</t>
  </si>
  <si>
    <t>7250008</t>
  </si>
  <si>
    <t>Šterbinový odtokový žlab sprchy</t>
  </si>
  <si>
    <t>725249103</t>
  </si>
  <si>
    <t>Montáž koutu sprchového</t>
  </si>
  <si>
    <t>7250009</t>
  </si>
  <si>
    <t>Sprchový kout</t>
  </si>
  <si>
    <t>725331111</t>
  </si>
  <si>
    <t>Výlevka bez výtokových armatur keramická se sklopnou plastovou mřížkou + horní nádržka</t>
  </si>
  <si>
    <t>725819401</t>
  </si>
  <si>
    <t>Montáž ventilů rohových G 1/2 s připojovací trubičkou</t>
  </si>
  <si>
    <t>7251001</t>
  </si>
  <si>
    <t>Ventil rohový 1/2"  + připojovací thadičky</t>
  </si>
  <si>
    <t>725822721</t>
  </si>
  <si>
    <t>Montáž baterie umyvadlové stojánkové G 1/2</t>
  </si>
  <si>
    <t>7251002</t>
  </si>
  <si>
    <t>Baterie umyvadlová stoj. páková</t>
  </si>
  <si>
    <t>7251002253</t>
  </si>
  <si>
    <t>Baterie umyvadlová stoj. páková invalidní</t>
  </si>
  <si>
    <t>725831411</t>
  </si>
  <si>
    <t>Montáž baterie výlevkové</t>
  </si>
  <si>
    <t>7251003</t>
  </si>
  <si>
    <t>Baterie výlevková páková</t>
  </si>
  <si>
    <t>725841411</t>
  </si>
  <si>
    <t>Montáž baterie sprchové</t>
  </si>
  <si>
    <t>7251004</t>
  </si>
  <si>
    <t>Baterie sprchová nást. páková + příslušenství</t>
  </si>
  <si>
    <t>72510055</t>
  </si>
  <si>
    <t>Baterie dřezová nást. páková</t>
  </si>
  <si>
    <t>7258414123</t>
  </si>
  <si>
    <t>Montáž baterie dřezové</t>
  </si>
  <si>
    <t>998725201</t>
  </si>
  <si>
    <t>Přesun hmot pro zařizovací předměty v objektech v do 6 m</t>
  </si>
  <si>
    <t>0013</t>
  </si>
  <si>
    <t>Konstrukce pro uchycení rozvodů</t>
  </si>
  <si>
    <t>0014</t>
  </si>
  <si>
    <t>Madla pro invalidní WC</t>
  </si>
  <si>
    <t>0015</t>
  </si>
  <si>
    <t>Madla pro invalidní umyvadlo</t>
  </si>
  <si>
    <t>0016</t>
  </si>
  <si>
    <t>Madla pro invalidní sprchu</t>
  </si>
  <si>
    <t>0017</t>
  </si>
  <si>
    <t>Revize tlakových nádob</t>
  </si>
  <si>
    <t>SO 08.3 - Objekt zázemí -...</t>
  </si>
  <si>
    <t xml:space="preserve">    VZT - VZT   </t>
  </si>
  <si>
    <t>VZT</t>
  </si>
  <si>
    <t xml:space="preserve">VZT   </t>
  </si>
  <si>
    <t>01</t>
  </si>
  <si>
    <t>EL. ODTAHOVÝ VENTILÁTOR ZE ZPĚTNOU KLAPKOU DN100</t>
  </si>
  <si>
    <t>02356</t>
  </si>
  <si>
    <t>EL. ODTAHOVÝ VENTILÁTOR DO POTRUBÍ DN150</t>
  </si>
  <si>
    <t>02222</t>
  </si>
  <si>
    <t>Protidešťová žaluzie NEREZ DN110/125/150</t>
  </si>
  <si>
    <t>02223</t>
  </si>
  <si>
    <t>TALÍŘOVÝ VENTIL ODVODNÍ DN100 + MONTÁŽ</t>
  </si>
  <si>
    <t>03</t>
  </si>
  <si>
    <t>Montáž el. ventilátoru</t>
  </si>
  <si>
    <t>05</t>
  </si>
  <si>
    <t>Montáž protidešťové žaluzie</t>
  </si>
  <si>
    <t>721174005</t>
  </si>
  <si>
    <t>Potrubí kanalizační z PP ležaté DN 100</t>
  </si>
  <si>
    <t>721174007</t>
  </si>
  <si>
    <t>Potrubí kanalizační z PP svodné DN 150</t>
  </si>
  <si>
    <t>721273153</t>
  </si>
  <si>
    <t>Hlavice ventilační polypropylen PP DN 150</t>
  </si>
  <si>
    <t>SO 08.4 - Objekkt zázemí ...</t>
  </si>
  <si>
    <t xml:space="preserve">D1 - </t>
  </si>
  <si>
    <t xml:space="preserve">    Kód - Popis</t>
  </si>
  <si>
    <t>10.048.984</t>
  </si>
  <si>
    <t>kabel s PVC izolací, požární charakteristika dle ČSN EN 60332-1-2: samozhášivost,  částečně v kabelovém žlabu, v kabelových trubkách nebo v podlaze, pod omítkou,  kompletní dodávka včetně montáže a zapojení</t>
  </si>
  <si>
    <t>10.048.403</t>
  </si>
  <si>
    <t>10.048.482</t>
  </si>
  <si>
    <t>10.048.243</t>
  </si>
  <si>
    <t>10.051.448</t>
  </si>
  <si>
    <t>10.048.186</t>
  </si>
  <si>
    <t>10.048.284</t>
  </si>
  <si>
    <t>kabel pohyblivý s gumovou izolací, částečně  v kabelových trubkách a volně do technologie,  kompletní dodávka včetně montáže a zapojení</t>
  </si>
  <si>
    <t>11.126.339</t>
  </si>
  <si>
    <t>kabel s funkčností kabelové trasy pro venkovní použití i do země, B2ca s1d1a1, kompletní dodávka včetně montáže a zapojení.</t>
  </si>
  <si>
    <t>10.050.258</t>
  </si>
  <si>
    <t>Vodič (lano) s PVC izolací, volně, ve zdi nebo v podlaze  kompletní dodávka včetně montáže a zapojení</t>
  </si>
  <si>
    <t>Vodič s PVC izolací, volně, ve zdi nebo v podlaze  kompletní dodávka včetně montáže a zapojení</t>
  </si>
  <si>
    <t>10.075.736</t>
  </si>
  <si>
    <t>Plastová trubka ohebná PVC 25 do zdi, dodávka včetně montáže</t>
  </si>
  <si>
    <t>10.062.945</t>
  </si>
  <si>
    <t>Plastová trubka ohebná, pro uložení v zemi, d=125/108 mm, rudá, dodávka včetně montáže</t>
  </si>
  <si>
    <t>Plastový instalační kanál PVC 80x40, dodávka včetně montáže</t>
  </si>
  <si>
    <t>10.652.852</t>
  </si>
  <si>
    <t>Plastový instalační kanál PVC 120x40, dodávka včetně montáže</t>
  </si>
  <si>
    <t>10.075.408</t>
  </si>
  <si>
    <t>Plastový instalační kanál PVC 180x60, dodávka včetně montáže</t>
  </si>
  <si>
    <t>10.945.542</t>
  </si>
  <si>
    <t>Příchytka pro protipožární trasy pozinkovaná jednostranná, kompletní dodávka včetně montáže</t>
  </si>
  <si>
    <t>10.071.422</t>
  </si>
  <si>
    <t>Spínač řazení 1, zápustný, bílý, 10 A, montáž s krytem jednotlivě nebo s jiným zařízením, kompletní dodávka včetně montáže a zapojení</t>
  </si>
  <si>
    <t>10.071.423</t>
  </si>
  <si>
    <t>Spínač řazení 5, zápustný, bílý, 10 A, montáž s krytem jednotlivě nebo s jiným zařízením, kompletní dodávka včetně montáže a zapojení</t>
  </si>
  <si>
    <t>10.069.833</t>
  </si>
  <si>
    <t>Spínač řazení 6, zápustný, bílý, 10 A, montáž s krytem jednotlivě nebo s jiným zařízením, kompletní dodávka včetně montáže a zapojení</t>
  </si>
  <si>
    <t>11.412.528</t>
  </si>
  <si>
    <t>Spínač řazení 6, zápustný, bílý, 10 A, IP 44, montáž s krytem jednotlivě nebo s jiným zařízením, kompletní dodávka včetně montáže a zapojení</t>
  </si>
  <si>
    <t>10.070.756</t>
  </si>
  <si>
    <t>Spínač 400V/16A nástěnný, kompletní dodávka včetně montáže a zapojení</t>
  </si>
  <si>
    <t>11.005.747</t>
  </si>
  <si>
    <t>Infrapasivní automatický spínač stropní, 10A, s reléovým výstupem, bílý, kompletní dodávka včetně montáže a zapojení</t>
  </si>
  <si>
    <t>10.927.177</t>
  </si>
  <si>
    <t>Infrapasivní automatický spínač stropní, 10A, IP 44, s reléovým výstupem, bílý, kompletní dodávka včetně montáže a zapojení</t>
  </si>
  <si>
    <t>10.079.558</t>
  </si>
  <si>
    <t>Zásuvka jednoduchá vestavná bílá se clonkami, 230V/16A, kompletní dodávka včetně montáže a zapojení</t>
  </si>
  <si>
    <t>10.079.613</t>
  </si>
  <si>
    <t>Dvojzásuvka vestavná bílá se clonkami, 230V/16 A, s natočenou dutinou, kompletní dodávka včetně montáže a zapojení</t>
  </si>
  <si>
    <t>10.079.876</t>
  </si>
  <si>
    <t>Dvojzásuvka vestavná, bílá, se clonkami a natočenou dutinou, 230V/16 A, s přepěťovou ochranou T3, kompletní dodávka včetně montáže a zapojení</t>
  </si>
  <si>
    <t>10.079.670</t>
  </si>
  <si>
    <t>Zásuvka 400V/16A/5 nástěnná, s odklápěcím krytem, IP 67, kompletní dodávka včetně montáže a zapojení</t>
  </si>
  <si>
    <t>10.042.119</t>
  </si>
  <si>
    <t>Tepelně izolační podložka pod vypínač, popř. zásuvku</t>
  </si>
  <si>
    <t>10.042.119.1</t>
  </si>
  <si>
    <t>Tepelně izolační podložka tl. 5mm</t>
  </si>
  <si>
    <t>10.042.119.2</t>
  </si>
  <si>
    <t>Tepelně izolační podložka tl. 10mm</t>
  </si>
  <si>
    <t>11.225.036</t>
  </si>
  <si>
    <t>Přístrojová krabice plastová pro zapuštěnou montáž jednoho nebo více přístrojů vedle sebe, určená k montáži do hořlavých materiálů třídy reakce na oheň A1-F. Kompletní dodávka včetně montáže</t>
  </si>
  <si>
    <t>10.061.397</t>
  </si>
  <si>
    <t>Přístrojová krabice plastová pro povrchovou montáž. Kompletní dodávka včetně montáže</t>
  </si>
  <si>
    <t>11.225.040</t>
  </si>
  <si>
    <t>Přístrojová krabice plastová pro zapuštěnou montáž bez svorkovnice s víčkem, určená k montáži do hořlavých materiálů třídy reakce na oheň A1-F. Kompletní dodávka včetně montáže</t>
  </si>
  <si>
    <t>10.075.933</t>
  </si>
  <si>
    <t>Rozbočovací krabice plastová pro povrchovou montáž se svorkovnicí nebo svorkami, určená k montáži na stěnu. Kompletní dodávka včetně montáže a zapojení</t>
  </si>
  <si>
    <t>10.075.295</t>
  </si>
  <si>
    <t>Rozbočovací krabice plastová pro zapuštěnou montáž bez svorkovnice s víčkem (větší kruhová), určená k montáži do hořlavých materiálů třídy reakce na oheň A1-F. Kompletní dodávka včetně montáže a zapojení</t>
  </si>
  <si>
    <t>10.039.561</t>
  </si>
  <si>
    <t>Rozbočovací krabice plastová pro zapuštěnou montáž s víčkem větší čtveratá, určená  určená k montáži do hořlavých materiálů třídy reakce na oheň A1-F. Kompletní dodávka včetně montáže a zapojení</t>
  </si>
  <si>
    <t>Rozbočovací krabice plastová na omítku se svorkami. Kompletní dodávka včetně montáže a zapojení</t>
  </si>
  <si>
    <t>10.681.313</t>
  </si>
  <si>
    <t>Svorka 3x0,5-2,5mm spojovací. Kompletní dodávka včetně montáže a zapojení</t>
  </si>
  <si>
    <t>10.357.687</t>
  </si>
  <si>
    <t>10.076.458</t>
  </si>
  <si>
    <t>Svorka pospojovací pro rozvody trubkových instalací vody.... Kompletní dodávka včetně montáže a zapojení</t>
  </si>
  <si>
    <t>59081026.1</t>
  </si>
  <si>
    <t>Zátka protipožární kabelová pro max. průměr otvoru 107mm, dodávka vč. montáže</t>
  </si>
  <si>
    <t>59081029.1</t>
  </si>
  <si>
    <t>Zátka protipožární kabelová pro max. průměr otvoru 202mm,dodávka vč. montáže</t>
  </si>
  <si>
    <t>SO 08.5 - Objekkt zázemí ...</t>
  </si>
  <si>
    <t>5 Mpx dome IP kamera, exteriérová, Day/Night s mechanickým IR filtrem, IR LED s dosvitem 50 m, 1/2.7" progressive scan CMOS, rozlišení 2960 × 1668 px @ 25/30 fps, citlivost s IR: 0 lx, bez IR: 0,0009 lx @ F1.6 (Color, 30 IRE), 0,0005 lx @ F1.6 (B/W, 30 IR</t>
  </si>
  <si>
    <t>5 Mpx kompaktní IP kamera, exteriérová, Day/Night s mechanickým IR filtrem, Smart IR LED s dosvitem 60 m, 1/2.7" 5Megapixel progressive CMOS, rozlišení 2592 x 1944 px @ 20 fps, citlivost 0,008 lx / F1.5, motor zoom objektiv 2,7–13,5 mm, úhel záběru H: 100</t>
  </si>
  <si>
    <t>Přídavný límec pro kamery</t>
  </si>
  <si>
    <t>Dvoustupňová přepěťová ochrana Ethernetu v kombinaci s ochranou napájení po této lince na rozhraní zón LPZ 0 a LPZ 1.</t>
  </si>
  <si>
    <t>Držák kamery na sloup</t>
  </si>
  <si>
    <t>6R</t>
  </si>
  <si>
    <t>Videorekordér IP síťový 8kanálový, podporované formáty H.264 / H.265 / MJPEG / MPEG4, záznam max. do 384 Mbps, maximální rozlišení 32 Mpx na kameru, alarm I/O 4/2, 2x SATA III 3,5" HDD max. 16 TB na disk (bez HDD), videoanalýza, AI by NVR - 4 kanály pro P</t>
  </si>
  <si>
    <t>7R</t>
  </si>
  <si>
    <t>HDD 4TB RAID, 24/7</t>
  </si>
  <si>
    <t>8R</t>
  </si>
  <si>
    <t>28" UHD CCTV LED LCD monitor pro použití v podmínkách 24/7, max. rozlišení 3840 x 2160 px, poměr stran 16:9, pozorovací úhel 178°/178° doba odezvy 5 ms, 2x reproduktor 2 W, 2x HDMI vstup, 1x DP vstup, 1x USB pro nabíjení zařízení, kontrast 1000:1, jas 300</t>
  </si>
  <si>
    <t>9R</t>
  </si>
  <si>
    <t>CCTV switch 8x 100 Mbps PoE, 2x 10/100/1000 Mbit uplink, podpora PoE pro 8 portů, podpora PoE na vzdálenost 250 metrů, celkově na všechny porty max. 96 W</t>
  </si>
  <si>
    <t>10R</t>
  </si>
  <si>
    <t>Sloupek pro kameru nerez 3m</t>
  </si>
  <si>
    <t>11R</t>
  </si>
  <si>
    <t>Rozvaděč datový nástěnný 12U, hloubka 45mm</t>
  </si>
  <si>
    <t>12R</t>
  </si>
  <si>
    <t>Napájecí panel, 3m, 19", 8x230V,1U, vypínač, přepěťová ochrana</t>
  </si>
  <si>
    <t>13R</t>
  </si>
  <si>
    <t>19" Patch panel CAT5E UTP 24xRJ45 1U s vyvazovací lištou</t>
  </si>
  <si>
    <t>14R</t>
  </si>
  <si>
    <t>Instalační materiál /konektory, svorky, patch kabely…</t>
  </si>
  <si>
    <t>15R</t>
  </si>
  <si>
    <t>Montáž kabeláže</t>
  </si>
  <si>
    <t>16R</t>
  </si>
  <si>
    <t>Montáž</t>
  </si>
  <si>
    <t>17R</t>
  </si>
  <si>
    <t>Oživení a programové nastavení</t>
  </si>
  <si>
    <t>18R</t>
  </si>
  <si>
    <t>Dokončovací práce</t>
  </si>
  <si>
    <t>SO 08.6 - Objekkt zázemí ...</t>
  </si>
  <si>
    <t>Svítidlo průmyslové, těleso svítidla polykarbonát, difuzor polykarbonát, nerezové uchycení, světelný zdroj LED, 29W, IP65, rozměr 1215x80x76mm.</t>
  </si>
  <si>
    <t>Svítidlo průmyslové, těleso svítidla polykarbonát, difuzor polykarbonát, světelný zdroj LED, 32W,  IP65, rozměr ø390mm x 85mm.</t>
  </si>
  <si>
    <t>svítidlo průmyslové, těleso svítidla polykarbonát, difuzor polykarbonát, světelný zdroj LED, 32W,  IP65, rozměr ø390mm x 85mm, s čidlem pohybu.</t>
  </si>
  <si>
    <t>Svítidlo přisazené,korpus svítidla hliník/ocelový plech, difuzor akrylát / polystyren, UGR 19, světelný zdroj LED 37W, IP20/44, rozměr 612x612x52m.</t>
  </si>
  <si>
    <t>Svítidlo nouzové KORIDOR stropní, přisazené / vestavné, těleso svítidla PC, optický systém methakrylát, světelný zdroj LED, výměnný optický systém, IP65.</t>
  </si>
  <si>
    <t>Svítidlo nouzové pro osvětlení zdůrazněných míst stropní, přisazené / vestavné, těleso svítidla PC, optický systém methakrylát, světelný zdroj LED, výměnný optický systém, IP65.</t>
  </si>
  <si>
    <t>Svítidlo přisazené, těleso svítidla hliník, antracit, difuzor polykarbonát, světelný zdroj LED, 25W, IP54, Ø240x45mm.</t>
  </si>
  <si>
    <t>SO 08.7 - Objekt zázemí -...</t>
  </si>
  <si>
    <t>Kód - rozvaděče + osoušeče</t>
  </si>
  <si>
    <t>D1 - HZS</t>
  </si>
  <si>
    <t>D3 - VRN</t>
  </si>
  <si>
    <t>rozvaděče + osoušeče</t>
  </si>
  <si>
    <t>OCPP rozváděč IP 40/20 Viz výkres č. 05</t>
  </si>
  <si>
    <t>102R</t>
  </si>
  <si>
    <t>Rozvodnice na hořlavé povrchy, IP 30/20 Viz výkres č. 06</t>
  </si>
  <si>
    <t>103R</t>
  </si>
  <si>
    <t>Rozvodnice na hořlavé povrchy, IP 30/20 Viz výkres č. 07</t>
  </si>
  <si>
    <t>104R</t>
  </si>
  <si>
    <t>Nouzový systém pro invalidy Základní konfigurace: 1x Napájecí zdroj + akumulátor pro zálohování provozu 1x Více zónová řídící jednotka volacího systému 3x Tahový spínač 2x Resetovací jednotka s akustickou signalizací 4x Indikační prvek s akustickou signal</t>
  </si>
  <si>
    <t>105R</t>
  </si>
  <si>
    <t>Přepážková indukční smyčka - kompaktní, mobilní, napájení 230V</t>
  </si>
  <si>
    <t>106R</t>
  </si>
  <si>
    <t>Osoušeč rukou nástěnný 230V, bezdotykový, včetně montáže a recyklačních poplatků</t>
  </si>
  <si>
    <t>107R</t>
  </si>
  <si>
    <t>Tlačítkový hlásič požáru, nástěnná montáž IP55, s jedním přepínacím kontaktem 250V.</t>
  </si>
  <si>
    <t>hodinová zúčtovací sazba elektrikář - dokončovací práce</t>
  </si>
  <si>
    <t>Hodinová zúčtovací sazba technik odborný - Spolupráce s ostatními profesemi, spolupráce s investorem</t>
  </si>
  <si>
    <t>302,501</t>
  </si>
  <si>
    <t>SO 09 - Objekt zázemí - o...</t>
  </si>
  <si>
    <t xml:space="preserve">    766 - Konstrukce truhlářské</t>
  </si>
  <si>
    <t>(0,6*0,8)*(24,3+24,3+(4,9*6))</t>
  </si>
  <si>
    <t>37,44*2</t>
  </si>
  <si>
    <t>(24,6*4,9)*1,3</t>
  </si>
  <si>
    <t>24,3*6,1</t>
  </si>
  <si>
    <t>148,23*0,1</t>
  </si>
  <si>
    <t>(0,6*0,5)*(24,6+24,6+(4,9*6))</t>
  </si>
  <si>
    <t>148,23*0,15</t>
  </si>
  <si>
    <t>148,23*8/1000</t>
  </si>
  <si>
    <t>1,5*(24,3+24,3+(4,9*6))</t>
  </si>
  <si>
    <t>117*12/1000</t>
  </si>
  <si>
    <t>148,23*0,06</t>
  </si>
  <si>
    <t>148,23*4/1000</t>
  </si>
  <si>
    <t>(5,63+4,6+4,6)*1,5</t>
  </si>
  <si>
    <t>148,23*2</t>
  </si>
  <si>
    <t>(1,5*(24,5+24,5+6+6))*2</t>
  </si>
  <si>
    <t>-540507612</t>
  </si>
  <si>
    <t>239,73*1,1 "Přepočtené koeficientem množství</t>
  </si>
  <si>
    <t>804212204</t>
  </si>
  <si>
    <t>148,23</t>
  </si>
  <si>
    <t>(1,5*(24,5+24,5+6+6))</t>
  </si>
  <si>
    <t>0,7*(24,5+6+24,5+6)</t>
  </si>
  <si>
    <t>24,5*7,24</t>
  </si>
  <si>
    <t>177,38*2</t>
  </si>
  <si>
    <t>1,5*(24,5+24,5+6+6)</t>
  </si>
  <si>
    <t>3*(24,5+6+24,5+6)</t>
  </si>
  <si>
    <t>-(((1,92*2,4)*2)+((3,93*2,4)*2)+((1,75*2,4)*6))</t>
  </si>
  <si>
    <t>47276270</t>
  </si>
  <si>
    <t>125,7</t>
  </si>
  <si>
    <t>stěn - místnost 101,102,103,105,106</t>
  </si>
  <si>
    <t>2,6*((2,35+3,89)*2)</t>
  </si>
  <si>
    <t>2,6*((1,84+3,89)*2)</t>
  </si>
  <si>
    <t>2,6*(2,155+2+5,6+2+1,8+1,8)</t>
  </si>
  <si>
    <t>(2,5*0,6)*2</t>
  </si>
  <si>
    <t>0,6*(1+1+3,89+2,89)</t>
  </si>
  <si>
    <t>0,6*(3,165+4,03+1,175+1,85+4,03)</t>
  </si>
  <si>
    <t>0,6*(2,905+2,168+2,905+1,135)</t>
  </si>
  <si>
    <t>1,1*(2,138+1+1+1,135)</t>
  </si>
  <si>
    <t>0,6*(4,03+1,325+1,7+4,03+3,165)</t>
  </si>
  <si>
    <t>0,6*(1,135+4,03+2,135+4,03)</t>
  </si>
  <si>
    <t>-593809419</t>
  </si>
  <si>
    <t>(5,08+5,08)*25,1</t>
  </si>
  <si>
    <t>5,08*30*2</t>
  </si>
  <si>
    <t>304,8*(0,04*0,06)</t>
  </si>
  <si>
    <t>255,016*1,05 "Přepočtené koeficientem množství</t>
  </si>
  <si>
    <t>1,92*2,4</t>
  </si>
  <si>
    <t>(1,75*2,4)*6</t>
  </si>
  <si>
    <t>(3,93*2,4)*2</t>
  </si>
  <si>
    <t>24,5*2</t>
  </si>
  <si>
    <t>2,65*(5,43+1,8+3,89+3,86+4,03+2,135+2,93+4,03)</t>
  </si>
  <si>
    <t>-1408661020</t>
  </si>
  <si>
    <t>3*(24,5+6+24,5+6+(6*4))</t>
  </si>
  <si>
    <t>-((2,4*1,92)+((3,93*2,4)*2)+((1,75*2,4)*6)+((1*2)*7))</t>
  </si>
  <si>
    <t>30*7,1</t>
  </si>
  <si>
    <t>(((2,4+1,92)*2)+(((3,93+2,4)*2)*2)+(((1,75+2,4)*2)*6)+(((1+2)*2)*7))*0,2</t>
  </si>
  <si>
    <t>1643528295</t>
  </si>
  <si>
    <t>192,328+19,2</t>
  </si>
  <si>
    <t>25,1*2</t>
  </si>
  <si>
    <t>766</t>
  </si>
  <si>
    <t>Konstrukce truhlářské</t>
  </si>
  <si>
    <t>(1+3,89)*2</t>
  </si>
  <si>
    <t>3,89+2,335+0,71+3,89+0,625</t>
  </si>
  <si>
    <t>3,89+0,86+3,89+0,84</t>
  </si>
  <si>
    <t>4,43+3,43</t>
  </si>
  <si>
    <t>3,43+3,43+2,93+0,125+2,93+0,125</t>
  </si>
  <si>
    <t>125,7*1,03</t>
  </si>
  <si>
    <t>51,54/3</t>
  </si>
  <si>
    <t>2,5*1,2</t>
  </si>
  <si>
    <t>(2,5*2,02)*2</t>
  </si>
  <si>
    <t>2,02*(1+1+3,89+2,89)</t>
  </si>
  <si>
    <t>2,02*(3,165+4,03+1,175+1,85+4,03)</t>
  </si>
  <si>
    <t>2,02*(2,905+2,168+2,905+1,135)</t>
  </si>
  <si>
    <t>1,5*(2,138+1+1+1,135)</t>
  </si>
  <si>
    <t>2,02*(4,03+1,325+1,7+4,03+3,165)</t>
  </si>
  <si>
    <t>2,02*(1,135+4,03+2,135+4,03)</t>
  </si>
  <si>
    <t>SO 09.1 - Objekt zázemí -...</t>
  </si>
  <si>
    <t>SO 09.2 - Objekt zázemí -...</t>
  </si>
  <si>
    <t>722221135</t>
  </si>
  <si>
    <t>Ventil výtokový G 3/4" s jedním závitem</t>
  </si>
  <si>
    <t>Ventil pojistný mosazný s vnitřním x vnějším závitem PN 6, T 100°C G 3/4" k bojleru</t>
  </si>
  <si>
    <t>722232043</t>
  </si>
  <si>
    <t>Kohout kulový přímý G 1/2" PN 42 do 185°C vnitřní závit</t>
  </si>
  <si>
    <t>7222320631</t>
  </si>
  <si>
    <t>TERM.CIRKULAČNÍ VENTIL DN15</t>
  </si>
  <si>
    <t>Filtr mosazný s 2x vnitřním závitem PN 16, T 120 °C G 1/2"</t>
  </si>
  <si>
    <t>ČERPADLO CIRKULAČNÍ DN15/15 N</t>
  </si>
  <si>
    <t>ZÁVĚSNÝ EL. OHŘÍVAČ TV PLOCHÝ 100l, PŘÍKON 2,0kW 1 PE-N 230/50 + MONTÁŽ</t>
  </si>
  <si>
    <t>Nádoba tlaková expanzní s membránou závitové připojení PN 0,6 o objemu 12 l</t>
  </si>
  <si>
    <t>725311121</t>
  </si>
  <si>
    <t>Dřez jednoduchý nerezový se zápachovou uzávěrkou s odkapávací plochou 560x480 mm a miskou</t>
  </si>
  <si>
    <t>SO 09.3 - Objekt zázemí -...</t>
  </si>
  <si>
    <t>SO 09.4 - Objekt zázemí -...</t>
  </si>
  <si>
    <t>10.048.827</t>
  </si>
  <si>
    <t>SO 09.6 - Objekt zázemí -...</t>
  </si>
  <si>
    <t>SO 10 - Tobogán</t>
  </si>
  <si>
    <t xml:space="preserve">    769 - Prvky z laminátu pro zkluzavky</t>
  </si>
  <si>
    <t>tobogán</t>
  </si>
  <si>
    <t>(1,6*1,6)*0,5*4</t>
  </si>
  <si>
    <t>(0,9*0,9)*0,9*4</t>
  </si>
  <si>
    <t>(1,4*1,4)*0,5*5</t>
  </si>
  <si>
    <t>(0,9*0,9)*1*5</t>
  </si>
  <si>
    <t>0,6*0,8*1,8</t>
  </si>
  <si>
    <t>(((1,6+1,6)*2)*0,5)*4</t>
  </si>
  <si>
    <t>(((0,9+0,9)*2)*0,9)*4</t>
  </si>
  <si>
    <t>(((1,4+1,4)*2)*0,5)*5</t>
  </si>
  <si>
    <t>(((0,9+0,9)*2)*1)*5</t>
  </si>
  <si>
    <t>((0,6+1,8)*2)*0,8</t>
  </si>
  <si>
    <t>4*212,1/1000</t>
  </si>
  <si>
    <t>5*168,7/1000</t>
  </si>
  <si>
    <t>0,25</t>
  </si>
  <si>
    <t>769</t>
  </si>
  <si>
    <t>Prvky z laminátu pro zkluzavky</t>
  </si>
  <si>
    <t>769101r01</t>
  </si>
  <si>
    <t>D+M laminátových prvků pro skluzavku</t>
  </si>
  <si>
    <t>D+M ocelové konstrukce tobogánu vč. lečení a nátěru</t>
  </si>
  <si>
    <t>SO 11 - Přípojka splaškov...</t>
  </si>
  <si>
    <t>171000242</t>
  </si>
  <si>
    <t>Odstranění stávajících povrchů a jejich obnova</t>
  </si>
  <si>
    <t>871310320</t>
  </si>
  <si>
    <t>Montáž kanalizačního potrubí hladkého plnostěnného SN 12 z polypropylenu DN 150</t>
  </si>
  <si>
    <t>28617025</t>
  </si>
  <si>
    <t>trubka kanalizační PP plnostěnná třívrstvá DN 150x1000mm SN12</t>
  </si>
  <si>
    <t>ŠACHTA  DN1000, dno DN150 PPL+ poklop litinový V. 1,81m+MONTÁŽ</t>
  </si>
  <si>
    <t>Napojení přípojky kanalizace na  řad vysazení odbočky</t>
  </si>
  <si>
    <t>GEODETICKÉ ZAMĚŘENÍ + vytýčení sítí</t>
  </si>
  <si>
    <t>001948</t>
  </si>
  <si>
    <t>Demontáže a ekologická likvicace</t>
  </si>
  <si>
    <t>SO 12 - Bourací práce, od...</t>
  </si>
  <si>
    <t>D96 - Přesuny suti a vybouraných hmot</t>
  </si>
  <si>
    <t>113106121R00</t>
  </si>
  <si>
    <t>Rozebrání dlažeb z betonových dlaždic</t>
  </si>
  <si>
    <t>720</t>
  </si>
  <si>
    <t>966071822</t>
  </si>
  <si>
    <t>Rozebrání oplocení z drátěného pletiva se čtvercovými oky v přes 1,6 do 2,0 m</t>
  </si>
  <si>
    <t>981011416</t>
  </si>
  <si>
    <t>Demolice budov zděných na MC nebo z betonu , postupným rozebíráním</t>
  </si>
  <si>
    <t>17*3*3</t>
  </si>
  <si>
    <t>6*4*3</t>
  </si>
  <si>
    <t>4*3*2,5</t>
  </si>
  <si>
    <t>D96</t>
  </si>
  <si>
    <t>Přesuny suti a vybouraných hmot</t>
  </si>
  <si>
    <t>979081111R00</t>
  </si>
  <si>
    <t>Odvoz suti a vybour. hmot na skládku do 1 km</t>
  </si>
  <si>
    <t>979081121R00</t>
  </si>
  <si>
    <t>Příplatek k odvozu za každý další 1 km</t>
  </si>
  <si>
    <t>celkem vzdálenost 11 km</t>
  </si>
  <si>
    <t>343,716*10</t>
  </si>
  <si>
    <t>979990001R00</t>
  </si>
  <si>
    <t>Poplatek za skládku stavební suti</t>
  </si>
  <si>
    <t>SO 13 - Dětské hřiště</t>
  </si>
  <si>
    <t>998 - Přesun hmot</t>
  </si>
  <si>
    <t>13,4*11*0,2</t>
  </si>
  <si>
    <t>564710001</t>
  </si>
  <si>
    <t>Podklad ze štěrkodrti - podklad pod granulát  frakce 0-4 mm</t>
  </si>
  <si>
    <t>13,4*11</t>
  </si>
  <si>
    <t>579231312</t>
  </si>
  <si>
    <t xml:space="preserve">Ručně litý pryžový povrch  20 mm tlumící vrstva + 10 mm EPDM 1 barva na terén do 300 m2 </t>
  </si>
  <si>
    <t>916231213</t>
  </si>
  <si>
    <t>Osazení  obrubníku betonového stojatého s boční opěrou do lože z betonu prostého</t>
  </si>
  <si>
    <t>13,4+11+13,4+11</t>
  </si>
  <si>
    <t>59217060</t>
  </si>
  <si>
    <t>obrubník parkový betonový 1000x50x200mm přírodní</t>
  </si>
  <si>
    <t>998</t>
  </si>
  <si>
    <t>998222012</t>
  </si>
  <si>
    <t>Přesun hmot pro tělovýchovné plochy</t>
  </si>
  <si>
    <t>SO 14 - Vodní svět</t>
  </si>
  <si>
    <t>2 - Základy,zvláštní zakládání</t>
  </si>
  <si>
    <t>M21 - Elektromontáž, řízení, osvětlení</t>
  </si>
  <si>
    <t>M35 - Montáž čerpadel, kompresorů</t>
  </si>
  <si>
    <t>M99 - Ostatní dodávky a práce "M"</t>
  </si>
  <si>
    <t>132201211R00</t>
  </si>
  <si>
    <t>Hloubení rýh š.do 200 cm hor.3 do 100 m3,STROJNĚ</t>
  </si>
  <si>
    <t>175101101RXX</t>
  </si>
  <si>
    <t>Obsyp potrubí bez prohození sypaniny, s dodáním písku frakce 0 - 4 mm</t>
  </si>
  <si>
    <t>162701101R00</t>
  </si>
  <si>
    <t>Vodorovné přemístění výkopku z hor.1-4 do 6000 m</t>
  </si>
  <si>
    <t>167101102R00</t>
  </si>
  <si>
    <t>Nakládání výkopku z hor. 1 ÷ 4 v množství nad 100 m3</t>
  </si>
  <si>
    <t>171201101RXX</t>
  </si>
  <si>
    <t>Uložení sypaniny na skládku</t>
  </si>
  <si>
    <t>199000002R00</t>
  </si>
  <si>
    <t>Poplatek za skládku horniny 1- 4, č. dle katal. odpadů 17 05 04</t>
  </si>
  <si>
    <t>Základy,zvláštní zakládání</t>
  </si>
  <si>
    <t>273313511R00</t>
  </si>
  <si>
    <t>Beton základových desek prostý C 12/15</t>
  </si>
  <si>
    <t>328311114R00</t>
  </si>
  <si>
    <t>Konstrukce šachet z bet. prostého C 25/30 XA2</t>
  </si>
  <si>
    <t>311351105R00</t>
  </si>
  <si>
    <t>Bednění nadzákladových zdí, oboustranné - zřízení</t>
  </si>
  <si>
    <t>311351106R00</t>
  </si>
  <si>
    <t>Bednění nadzákladových zdí, oboustranné - odstranění</t>
  </si>
  <si>
    <t>311361921R00</t>
  </si>
  <si>
    <t>Výztuž nadzákladových zdí ze svařovaných sítí</t>
  </si>
  <si>
    <t>M21</t>
  </si>
  <si>
    <t>Elektromontáž, řízení, osvětlení</t>
  </si>
  <si>
    <t>00001</t>
  </si>
  <si>
    <t>Podružný elektrorozvaděč technologie RM1 v provedení jako sestava plastových rozvodnic na omítku, krytí IP55</t>
  </si>
  <si>
    <t>00002</t>
  </si>
  <si>
    <t>Nucené odvětrání strojovny odtahovým radiálním ventilátorem D100mm, průtok vzduchu min. 100m3/h</t>
  </si>
  <si>
    <t>kompl.</t>
  </si>
  <si>
    <t>00003</t>
  </si>
  <si>
    <t>Stropní svítidlo strojovny 100W s krycím sklem, IP44, 230V</t>
  </si>
  <si>
    <t>00004</t>
  </si>
  <si>
    <t>Drobný elektroinstalační materiál</t>
  </si>
  <si>
    <t>00005</t>
  </si>
  <si>
    <t>Elektroinstalační práce</t>
  </si>
  <si>
    <t>00006</t>
  </si>
  <si>
    <t>Revizní zpráva</t>
  </si>
  <si>
    <t>M35</t>
  </si>
  <si>
    <t>Montáž čerpadel, kompresorů</t>
  </si>
  <si>
    <t>315111114</t>
  </si>
  <si>
    <t>Montáž technologie</t>
  </si>
  <si>
    <t>03511234</t>
  </si>
  <si>
    <t>Tlakové zkoušky</t>
  </si>
  <si>
    <t>03511235</t>
  </si>
  <si>
    <t>Kompletace, uvedení do provozu</t>
  </si>
  <si>
    <t>03511236</t>
  </si>
  <si>
    <t>M99</t>
  </si>
  <si>
    <t>Ostatní dodávky a práce "M"</t>
  </si>
  <si>
    <t>3511238</t>
  </si>
  <si>
    <t>Návod na obsluhu a údržbu</t>
  </si>
  <si>
    <t>3519999</t>
  </si>
  <si>
    <t>Vedlejší náklady</t>
  </si>
  <si>
    <t>3511239</t>
  </si>
  <si>
    <t>PD ve stupni realizační, Dílenská dokumentace</t>
  </si>
  <si>
    <t>3511240</t>
  </si>
  <si>
    <t>Autorský dozor</t>
  </si>
  <si>
    <t>3511241/1</t>
  </si>
  <si>
    <t>Doprava</t>
  </si>
  <si>
    <t>3511241/2</t>
  </si>
  <si>
    <t>Doprava- jednoplášťová strojovna technologie</t>
  </si>
  <si>
    <t>EKO 700 B</t>
  </si>
  <si>
    <t>Kompozitní poklop 600x600mm, třída zatížení B125, vč. těsnění a uzamykání</t>
  </si>
  <si>
    <t>atyp.plast 01</t>
  </si>
  <si>
    <t>PP jednoplášťová strojovna technologie, vnitřní rozměry 3,0x2,0x2,0m, s integrovanou retenční nádrží o rozměrech 1,0x2,0x2,0m, 2x vstupní otvor 600x600mm, vč. těsněných prostupů, žebříků a čerpací jímky, bez poklopu</t>
  </si>
  <si>
    <t>atyp.plast 02</t>
  </si>
  <si>
    <t>PP zachycovač nečistot s nerezovým sítem</t>
  </si>
  <si>
    <t>atyp.plast 03</t>
  </si>
  <si>
    <t>PP podstavec čerpadla</t>
  </si>
  <si>
    <t>atyp.plast 04</t>
  </si>
  <si>
    <t>PP svařovaná záchytná vana chemikálií pro 2 kanystry</t>
  </si>
  <si>
    <t>atyp.plast/nerez 01</t>
  </si>
  <si>
    <t>PP šachtička odvětrání s nerezovou krycí mřížkou</t>
  </si>
  <si>
    <t>atyp.dřevo/nerez 01</t>
  </si>
  <si>
    <t>Kompletní sestava vodního prvku 1 dle přílohy č.01 vodní prvek 1</t>
  </si>
  <si>
    <t>atyp.dřevo/nerez 02</t>
  </si>
  <si>
    <t>Kompletní sestava vodního prvku 2 dle přílohy č.02 vodní prvek 2</t>
  </si>
  <si>
    <t>atyp.nerez 01</t>
  </si>
  <si>
    <t>Nerezový atypický odtokový žlab 150x150x2000mm, krycí nerezová mřížka, gravitační odtok DN100, vč. kotvení</t>
  </si>
  <si>
    <t>atyp.nerez 02</t>
  </si>
  <si>
    <t>Nerezový odtoková armatura 300x300x150mm, nerezová krycí  mřížka, gravitační odtok DN100, vč. nerezového kotvení</t>
  </si>
  <si>
    <t>570211N</t>
  </si>
  <si>
    <t>Plastové čerpadlo s integrovaným zachycovačem nečistot připojení DN50/DN40, výkon 0,3 kW; Q=7m³/h při 8 mvs, 230V</t>
  </si>
  <si>
    <t>570418</t>
  </si>
  <si>
    <t>Odstředivé plastové čerpadlo filtrace s integrovaným zachycovačem nečistot, připojení DN50/DN40, výkon 0,45 kW; Q=12m³/h při 8 mvs, 230V</t>
  </si>
  <si>
    <t>15782</t>
  </si>
  <si>
    <t>Pískový plastový filtr s bočním připojením 11/2", vnitřní průměr D500, průtok 9m³/h</t>
  </si>
  <si>
    <t>00596</t>
  </si>
  <si>
    <t>Filtrační písek 0,6-1 mm</t>
  </si>
  <si>
    <t>32581</t>
  </si>
  <si>
    <t>Automatický ovládací 6-ti cestný ventil s bočním připojením na filtr, připojení 11/2"</t>
  </si>
  <si>
    <t>1214</t>
  </si>
  <si>
    <t>Automatická dávkovací stanice- měření a udržování pH a koncentrace chloru</t>
  </si>
  <si>
    <t>12130</t>
  </si>
  <si>
    <t>Kanystr s korektorem pH, 20l</t>
  </si>
  <si>
    <t>12075</t>
  </si>
  <si>
    <t>Kanystr s chlornanem sodným, 20l</t>
  </si>
  <si>
    <t>DOC3GT</t>
  </si>
  <si>
    <t>Ponorné kalové čerpadlo, nerezové, výkon 0,25kW, Q=6m3/h při 3,7mvs, 230V</t>
  </si>
  <si>
    <t>WK 120</t>
  </si>
  <si>
    <t>Jednoduchý kabinetní změkčovací filtr s objemovým řízením s kapacitou 120°dHxm³, vč. nádoby na sůl</t>
  </si>
  <si>
    <t>SD-1</t>
  </si>
  <si>
    <t>Sestava dopouštění včetně By-passu - 1" a nerezových ponorných sond</t>
  </si>
  <si>
    <t>EVPI 2020</t>
  </si>
  <si>
    <t>Elektromagnetický ventil 1", 230V</t>
  </si>
  <si>
    <t>RA109P421</t>
  </si>
  <si>
    <t>Kartušový filtr G 1 včetně filtrační vložky 50 mic</t>
  </si>
  <si>
    <t>02713</t>
  </si>
  <si>
    <t>Tr PVC D110,dl.6m,PN 10</t>
  </si>
  <si>
    <t>02710</t>
  </si>
  <si>
    <t>Tr PVC D 63,dl.5m, PN 10</t>
  </si>
  <si>
    <t>02709</t>
  </si>
  <si>
    <t>Tr PVC D 50,dl.5m, PN 10</t>
  </si>
  <si>
    <t>02724</t>
  </si>
  <si>
    <t>Tr PVC D 32,dl.5m,PN 10</t>
  </si>
  <si>
    <t>0560063</t>
  </si>
  <si>
    <t>Kohout kulový D 63 PVC</t>
  </si>
  <si>
    <t>0560050</t>
  </si>
  <si>
    <t>Kohout kulový D 50 PVC</t>
  </si>
  <si>
    <t>0567050</t>
  </si>
  <si>
    <t>Ventil zpětný D 50 PVC</t>
  </si>
  <si>
    <t>0560032</t>
  </si>
  <si>
    <t>Kohout kulový D 32 PVC</t>
  </si>
  <si>
    <t>PV01050AP</t>
  </si>
  <si>
    <t>Koleno D 50/90° PVC PN16</t>
  </si>
  <si>
    <t>PV02050AP</t>
  </si>
  <si>
    <t>Koleno D 50/45° PN 16, PVC</t>
  </si>
  <si>
    <t>0503110</t>
  </si>
  <si>
    <t>T-kus D110 PVC lepení</t>
  </si>
  <si>
    <t>0216600050</t>
  </si>
  <si>
    <t>T-kus D 50/90° lep.PVC</t>
  </si>
  <si>
    <t>0551463</t>
  </si>
  <si>
    <t>Šroubení D 63x2"ext.PVC</t>
  </si>
  <si>
    <t>0551250</t>
  </si>
  <si>
    <t>Šroubení D 50x6/4"ex.těsn</t>
  </si>
  <si>
    <t>0506112</t>
  </si>
  <si>
    <t>Redukce kr.D110x63 PVC</t>
  </si>
  <si>
    <t>0225606350</t>
  </si>
  <si>
    <t>Redukce kr.63x50 PVC</t>
  </si>
  <si>
    <t>0225605032</t>
  </si>
  <si>
    <t>Redukce kr.50x32 PVC</t>
  </si>
  <si>
    <t>0505832</t>
  </si>
  <si>
    <t>Nátrubek D 32x1"int.kov</t>
  </si>
  <si>
    <t>150/1</t>
  </si>
  <si>
    <t>Kanalizační trubky SN4 DN 150 1m</t>
  </si>
  <si>
    <t>100/1</t>
  </si>
  <si>
    <t>Kanalizační trubky SN4 DN 100 1m</t>
  </si>
  <si>
    <t>HT150/500</t>
  </si>
  <si>
    <t>Trubka PP HT   DN 150 500m</t>
  </si>
  <si>
    <t>HT100/1000</t>
  </si>
  <si>
    <t>Trubka PP HT DN100 1000mm</t>
  </si>
  <si>
    <t>HT100/250</t>
  </si>
  <si>
    <t>Trubka PP HT   DN 100 250m</t>
  </si>
  <si>
    <t>KGB150/87</t>
  </si>
  <si>
    <t>Koleno DN 150 87°</t>
  </si>
  <si>
    <t>KGB150/45</t>
  </si>
  <si>
    <t>Koleno DN 150 45°</t>
  </si>
  <si>
    <t>KGB100/87</t>
  </si>
  <si>
    <t>Koleno DN 100 87°</t>
  </si>
  <si>
    <t>KGB100/45</t>
  </si>
  <si>
    <t>Koleno DN 100 45°</t>
  </si>
  <si>
    <t>KGEA150/100/45</t>
  </si>
  <si>
    <t>Jednoduchá odbočka 45° DN 150 DN 100</t>
  </si>
  <si>
    <t>KGR150/100</t>
  </si>
  <si>
    <t>Redukce DN 150 DN 100</t>
  </si>
  <si>
    <t>HTEA150/150/87</t>
  </si>
  <si>
    <t>Jednoduchá odbočka PP HT  87° DN 150 DN 150</t>
  </si>
  <si>
    <t>HTEA100/40/87</t>
  </si>
  <si>
    <t>Jednoduchá odbočka PP HT  87° DN 100 DN 40</t>
  </si>
  <si>
    <t>HTR150/100</t>
  </si>
  <si>
    <t>Redukce PP HT DN 150 DN 100</t>
  </si>
  <si>
    <t>HTR100/40</t>
  </si>
  <si>
    <t>Redukce PP HT DN 100 DN 40</t>
  </si>
  <si>
    <t>0590300</t>
  </si>
  <si>
    <t>Čistič PVC</t>
  </si>
  <si>
    <t>litr</t>
  </si>
  <si>
    <t>900102</t>
  </si>
  <si>
    <t>Teflonová páska</t>
  </si>
  <si>
    <t>0590101</t>
  </si>
  <si>
    <t>Lepidlo PVC-U</t>
  </si>
  <si>
    <t>KM pozink. plast</t>
  </si>
  <si>
    <t>Kotvící materiál, úchyty</t>
  </si>
  <si>
    <t>SO 15 - Výustní objekt</t>
  </si>
  <si>
    <t xml:space="preserve">    8 - Trubní vedení</t>
  </si>
  <si>
    <t>132251102</t>
  </si>
  <si>
    <t>Hloubení rýh nezapažených š do 800 mm v hornině třídy těžitelnosti I skupiny 3 objem do 50 m3 strojně</t>
  </si>
  <si>
    <t>0,8*1,4*15,3</t>
  </si>
  <si>
    <t>275320050RA0</t>
  </si>
  <si>
    <t>Základové patky ze železobetonu včetně bednění z betonu C 25/30 (B 30), výztuž 90 kg/m3, štěrkopískový podklad 100 mm</t>
  </si>
  <si>
    <t>5,4*1,1*0,65</t>
  </si>
  <si>
    <t>5,4*1,25*0,4</t>
  </si>
  <si>
    <t>2,722*2,5</t>
  </si>
  <si>
    <t>451317777R00</t>
  </si>
  <si>
    <t>Podklad nebo lože pod dlažbu (přídlažbu) z betonu C -/7,5/C 8/10</t>
  </si>
  <si>
    <t>2,5*2,722</t>
  </si>
  <si>
    <t>1,1*(1,21+2+1,21)</t>
  </si>
  <si>
    <t>594411111R00</t>
  </si>
  <si>
    <t>Dlažba nebo přídlažba z lomového kamene do lože z cementové malty tloušťky 50 mm, včetně dodávky kamene tloušťky 20cm, třídy 1</t>
  </si>
  <si>
    <t>871360410</t>
  </si>
  <si>
    <t>Montáž kanalizačního potrubí korugovaného SN 10 z polypropylenu DN 250</t>
  </si>
  <si>
    <t>OSM.224130</t>
  </si>
  <si>
    <t>KGEM Trubka DN 250/3000, plnostěnná SN10 EN 1401-1</t>
  </si>
  <si>
    <t>891362521</t>
  </si>
  <si>
    <t>Montáž koncových klapek nerezových na kolmou stěnu DN 250</t>
  </si>
  <si>
    <t>42283112</t>
  </si>
  <si>
    <t>klapka koncová nerezová ocel DN 250</t>
  </si>
  <si>
    <t>VRN - Vedlejší rozpočtové...</t>
  </si>
  <si>
    <t>VRN - Vedlejší rozpočtové náklady</t>
  </si>
  <si>
    <t xml:space="preserve">    VRN3 - Zařízení staveniště</t>
  </si>
  <si>
    <t>Vedlejší rozpočtové náklady</t>
  </si>
  <si>
    <t>VRN3</t>
  </si>
  <si>
    <t>Zařízení staveniště</t>
  </si>
  <si>
    <t>VN-01</t>
  </si>
  <si>
    <t>VN-02</t>
  </si>
  <si>
    <t>Geodetické práce - vytýčení stavby</t>
  </si>
  <si>
    <t>VN-03</t>
  </si>
  <si>
    <t>Vytyčení stávajících IS</t>
  </si>
  <si>
    <t>VN-04</t>
  </si>
  <si>
    <t>Zábor veřejných ploch vč. značení a zábran</t>
  </si>
  <si>
    <t>VN-05</t>
  </si>
  <si>
    <t>Zkoušky a revize (technologie biotopu)</t>
  </si>
  <si>
    <t>VN-06</t>
  </si>
  <si>
    <t>Geodetické zaměření skutečného provedení (1xdigitálně, 3xtisk)</t>
  </si>
  <si>
    <t>VN-07</t>
  </si>
  <si>
    <t>Geometrický plán stavby (1xdigitálně, 6xtisk)</t>
  </si>
  <si>
    <t>VN-08</t>
  </si>
  <si>
    <t>Projekt skutečného provedení (1xdigitálně, 4xtisk)</t>
  </si>
  <si>
    <t>VN-09</t>
  </si>
  <si>
    <t>Provozní řád (1xdigitálně, 2xtisk)</t>
  </si>
  <si>
    <t>VN-10</t>
  </si>
  <si>
    <t>SEZNAM FIGUR</t>
  </si>
  <si>
    <t>Výměra</t>
  </si>
  <si>
    <t>Použití figury:</t>
  </si>
  <si>
    <t>Srovnatelný příklad</t>
  </si>
  <si>
    <t>CYKY J 5x4 Cu</t>
  </si>
  <si>
    <t xml:space="preserve">CYKY J 3x2,5 Cu </t>
  </si>
  <si>
    <t>CYKY J 5x1,5 Cu</t>
  </si>
  <si>
    <t xml:space="preserve">CYKY J 3x1,5 Cu </t>
  </si>
  <si>
    <t xml:space="preserve">CYKY O 3x1,5 Cu </t>
  </si>
  <si>
    <t xml:space="preserve">CYSY J 3x2,5 Cu </t>
  </si>
  <si>
    <t xml:space="preserve">CYSY J 5x2,5 Cu </t>
  </si>
  <si>
    <t>PRAFlaDur + 3x1,5</t>
  </si>
  <si>
    <t>H07V-K 25 Cu (CYA)</t>
  </si>
  <si>
    <t>H07V-U 10 Cu (CY)</t>
  </si>
  <si>
    <t>H07V-U 4 Cu (CY)</t>
  </si>
  <si>
    <t>CYKY J 5x2,5 Cu</t>
  </si>
  <si>
    <t>A1</t>
  </si>
  <si>
    <t>B1</t>
  </si>
  <si>
    <t>N4</t>
  </si>
  <si>
    <t>CYKY J 3x1,5</t>
  </si>
  <si>
    <t>CYKY O 3x1,5</t>
  </si>
  <si>
    <t>CYKY J 5x1,5</t>
  </si>
  <si>
    <t>CYKY J 3x2,5</t>
  </si>
  <si>
    <t>CYKY J 5x4</t>
  </si>
  <si>
    <t>CYKY J 5x6</t>
  </si>
  <si>
    <t>CYKY J 5x10</t>
  </si>
  <si>
    <t>CYKY J 4x25</t>
  </si>
  <si>
    <t>AYKY J 5x50</t>
  </si>
  <si>
    <t xml:space="preserve">CYSY J 3x1,5 Cu </t>
  </si>
  <si>
    <t>CMFM 3x1,5</t>
  </si>
  <si>
    <t>H07V-U (CY) 4 Cu</t>
  </si>
  <si>
    <t>H07V-U (CY) 6 Cu</t>
  </si>
  <si>
    <t>H07V-K (CYA) 16 Cu</t>
  </si>
  <si>
    <t>FeZn 30x4</t>
  </si>
  <si>
    <t>FeZn+PVC d=10/13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</si>
</sst>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10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000000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4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6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8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vertical="center"/>
      <protection locked="0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22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20" xfId="0" applyFont="1" applyBorder="1" applyAlignment="1">
      <alignment horizontal="left" vertical="center"/>
    </xf>
    <xf numFmtId="0" fontId="12" fillId="0" borderId="20" xfId="0" applyFont="1" applyBorder="1" applyAlignment="1">
      <alignment vertical="center"/>
    </xf>
    <xf numFmtId="4" fontId="12" fillId="0" borderId="20" xfId="0" applyNumberFormat="1" applyFont="1" applyBorder="1" applyAlignment="1">
      <alignment vertical="center"/>
    </xf>
    <xf numFmtId="0" fontId="12" fillId="0" borderId="0" xfId="0" applyFont="1" applyAlignment="1">
      <alignment horizontal="left"/>
    </xf>
    <xf numFmtId="4" fontId="12" fillId="0" borderId="0" xfId="0" applyNumberFormat="1" applyFont="1"/>
    <xf numFmtId="0" fontId="38" fillId="0" borderId="0" xfId="0" applyFont="1" applyAlignment="1">
      <alignment horizontal="left" vertical="center"/>
    </xf>
    <xf numFmtId="0" fontId="36" fillId="2" borderId="19" xfId="0" applyFont="1" applyFill="1" applyBorder="1" applyAlignment="1" applyProtection="1">
      <alignment horizontal="left" vertical="center"/>
      <protection locked="0"/>
    </xf>
    <xf numFmtId="0" fontId="36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8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6" fillId="0" borderId="0" xfId="0" applyFont="1" applyAlignment="1">
      <alignment horizont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28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09" t="s">
        <v>14</v>
      </c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R5" s="20"/>
      <c r="BE5" s="206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11" t="s">
        <v>17</v>
      </c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R6" s="20"/>
      <c r="BE6" s="207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07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07"/>
      <c r="BS8" s="17" t="s">
        <v>6</v>
      </c>
    </row>
    <row r="9" spans="1:74" ht="14.45" customHeight="1">
      <c r="B9" s="20"/>
      <c r="AR9" s="20"/>
      <c r="BE9" s="207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26</v>
      </c>
      <c r="AR10" s="20"/>
      <c r="BE10" s="207"/>
      <c r="BS10" s="17" t="s">
        <v>6</v>
      </c>
    </row>
    <row r="11" spans="1:74" ht="18.399999999999999" customHeight="1">
      <c r="B11" s="20"/>
      <c r="E11" s="25" t="s">
        <v>27</v>
      </c>
      <c r="AK11" s="27" t="s">
        <v>28</v>
      </c>
      <c r="AN11" s="25" t="s">
        <v>1</v>
      </c>
      <c r="AR11" s="20"/>
      <c r="BE11" s="207"/>
      <c r="BS11" s="17" t="s">
        <v>6</v>
      </c>
    </row>
    <row r="12" spans="1:74" ht="6.95" customHeight="1">
      <c r="B12" s="20"/>
      <c r="AR12" s="20"/>
      <c r="BE12" s="207"/>
      <c r="BS12" s="17" t="s">
        <v>6</v>
      </c>
    </row>
    <row r="13" spans="1:74" ht="12" customHeight="1">
      <c r="B13" s="20"/>
      <c r="D13" s="27" t="s">
        <v>29</v>
      </c>
      <c r="AK13" s="27" t="s">
        <v>25</v>
      </c>
      <c r="AN13" s="29" t="s">
        <v>30</v>
      </c>
      <c r="AR13" s="20"/>
      <c r="BE13" s="207"/>
      <c r="BS13" s="17" t="s">
        <v>6</v>
      </c>
    </row>
    <row r="14" spans="1:74" ht="12.75">
      <c r="B14" s="20"/>
      <c r="E14" s="212" t="s">
        <v>30</v>
      </c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7" t="s">
        <v>28</v>
      </c>
      <c r="AN14" s="29" t="s">
        <v>30</v>
      </c>
      <c r="AR14" s="20"/>
      <c r="BE14" s="207"/>
      <c r="BS14" s="17" t="s">
        <v>6</v>
      </c>
    </row>
    <row r="15" spans="1:74" ht="6.95" customHeight="1">
      <c r="B15" s="20"/>
      <c r="AR15" s="20"/>
      <c r="BE15" s="207"/>
      <c r="BS15" s="17" t="s">
        <v>4</v>
      </c>
    </row>
    <row r="16" spans="1:74" ht="12" customHeight="1">
      <c r="B16" s="20"/>
      <c r="D16" s="27" t="s">
        <v>31</v>
      </c>
      <c r="AK16" s="27" t="s">
        <v>25</v>
      </c>
      <c r="AN16" s="25" t="s">
        <v>32</v>
      </c>
      <c r="AR16" s="20"/>
      <c r="BE16" s="207"/>
      <c r="BS16" s="17" t="s">
        <v>4</v>
      </c>
    </row>
    <row r="17" spans="2:71" ht="18.399999999999999" customHeight="1">
      <c r="B17" s="20"/>
      <c r="E17" s="25" t="s">
        <v>33</v>
      </c>
      <c r="AK17" s="27" t="s">
        <v>28</v>
      </c>
      <c r="AN17" s="25" t="s">
        <v>1</v>
      </c>
      <c r="AR17" s="20"/>
      <c r="BE17" s="207"/>
      <c r="BS17" s="17" t="s">
        <v>34</v>
      </c>
    </row>
    <row r="18" spans="2:71" ht="6.95" customHeight="1">
      <c r="B18" s="20"/>
      <c r="AR18" s="20"/>
      <c r="BE18" s="207"/>
      <c r="BS18" s="17" t="s">
        <v>6</v>
      </c>
    </row>
    <row r="19" spans="2:71" ht="12" customHeight="1">
      <c r="B19" s="20"/>
      <c r="D19" s="27" t="s">
        <v>35</v>
      </c>
      <c r="AK19" s="27" t="s">
        <v>25</v>
      </c>
      <c r="AN19" s="25" t="s">
        <v>1</v>
      </c>
      <c r="AR19" s="20"/>
      <c r="BE19" s="207"/>
      <c r="BS19" s="17" t="s">
        <v>6</v>
      </c>
    </row>
    <row r="20" spans="2:71" ht="18.399999999999999" customHeight="1">
      <c r="B20" s="20"/>
      <c r="E20" s="25" t="s">
        <v>21</v>
      </c>
      <c r="AK20" s="27" t="s">
        <v>28</v>
      </c>
      <c r="AN20" s="25" t="s">
        <v>1</v>
      </c>
      <c r="AR20" s="20"/>
      <c r="BE20" s="207"/>
      <c r="BS20" s="17" t="s">
        <v>34</v>
      </c>
    </row>
    <row r="21" spans="2:71" ht="6.95" customHeight="1">
      <c r="B21" s="20"/>
      <c r="AR21" s="20"/>
      <c r="BE21" s="207"/>
    </row>
    <row r="22" spans="2:71" ht="12" customHeight="1">
      <c r="B22" s="20"/>
      <c r="D22" s="27" t="s">
        <v>36</v>
      </c>
      <c r="AR22" s="20"/>
      <c r="BE22" s="207"/>
    </row>
    <row r="23" spans="2:71" ht="16.5" customHeight="1">
      <c r="B23" s="20"/>
      <c r="E23" s="214" t="s">
        <v>1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R23" s="20"/>
      <c r="BE23" s="207"/>
    </row>
    <row r="24" spans="2:71" ht="6.95" customHeight="1">
      <c r="B24" s="20"/>
      <c r="AR24" s="20"/>
      <c r="BE24" s="207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07"/>
    </row>
    <row r="26" spans="2:71" s="1" customFormat="1" ht="25.9" customHeight="1">
      <c r="B26" s="32"/>
      <c r="D26" s="33" t="s">
        <v>37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15">
        <f>ROUND(AG94,2)</f>
        <v>0</v>
      </c>
      <c r="AL26" s="216"/>
      <c r="AM26" s="216"/>
      <c r="AN26" s="216"/>
      <c r="AO26" s="216"/>
      <c r="AR26" s="32"/>
      <c r="BE26" s="207"/>
    </row>
    <row r="27" spans="2:71" s="1" customFormat="1" ht="6.95" customHeight="1">
      <c r="B27" s="32"/>
      <c r="AR27" s="32"/>
      <c r="BE27" s="207"/>
    </row>
    <row r="28" spans="2:71" s="1" customFormat="1" ht="12.75">
      <c r="B28" s="32"/>
      <c r="L28" s="217" t="s">
        <v>38</v>
      </c>
      <c r="M28" s="217"/>
      <c r="N28" s="217"/>
      <c r="O28" s="217"/>
      <c r="P28" s="217"/>
      <c r="W28" s="217" t="s">
        <v>39</v>
      </c>
      <c r="X28" s="217"/>
      <c r="Y28" s="217"/>
      <c r="Z28" s="217"/>
      <c r="AA28" s="217"/>
      <c r="AB28" s="217"/>
      <c r="AC28" s="217"/>
      <c r="AD28" s="217"/>
      <c r="AE28" s="217"/>
      <c r="AK28" s="217" t="s">
        <v>40</v>
      </c>
      <c r="AL28" s="217"/>
      <c r="AM28" s="217"/>
      <c r="AN28" s="217"/>
      <c r="AO28" s="217"/>
      <c r="AR28" s="32"/>
      <c r="BE28" s="207"/>
    </row>
    <row r="29" spans="2:71" s="2" customFormat="1" ht="14.45" customHeight="1">
      <c r="B29" s="36"/>
      <c r="D29" s="27" t="s">
        <v>41</v>
      </c>
      <c r="F29" s="27" t="s">
        <v>42</v>
      </c>
      <c r="L29" s="220">
        <v>0.21</v>
      </c>
      <c r="M29" s="219"/>
      <c r="N29" s="219"/>
      <c r="O29" s="219"/>
      <c r="P29" s="219"/>
      <c r="W29" s="218">
        <f>ROUND(AZ94, 2)</f>
        <v>0</v>
      </c>
      <c r="X29" s="219"/>
      <c r="Y29" s="219"/>
      <c r="Z29" s="219"/>
      <c r="AA29" s="219"/>
      <c r="AB29" s="219"/>
      <c r="AC29" s="219"/>
      <c r="AD29" s="219"/>
      <c r="AE29" s="219"/>
      <c r="AK29" s="218">
        <f>ROUND(AV94, 2)</f>
        <v>0</v>
      </c>
      <c r="AL29" s="219"/>
      <c r="AM29" s="219"/>
      <c r="AN29" s="219"/>
      <c r="AO29" s="219"/>
      <c r="AR29" s="36"/>
      <c r="BE29" s="208"/>
    </row>
    <row r="30" spans="2:71" s="2" customFormat="1" ht="14.45" customHeight="1">
      <c r="B30" s="36"/>
      <c r="F30" s="27" t="s">
        <v>43</v>
      </c>
      <c r="L30" s="220">
        <v>0.12</v>
      </c>
      <c r="M30" s="219"/>
      <c r="N30" s="219"/>
      <c r="O30" s="219"/>
      <c r="P30" s="219"/>
      <c r="W30" s="218">
        <f>ROUND(BA94, 2)</f>
        <v>0</v>
      </c>
      <c r="X30" s="219"/>
      <c r="Y30" s="219"/>
      <c r="Z30" s="219"/>
      <c r="AA30" s="219"/>
      <c r="AB30" s="219"/>
      <c r="AC30" s="219"/>
      <c r="AD30" s="219"/>
      <c r="AE30" s="219"/>
      <c r="AK30" s="218">
        <f>ROUND(AW94, 2)</f>
        <v>0</v>
      </c>
      <c r="AL30" s="219"/>
      <c r="AM30" s="219"/>
      <c r="AN30" s="219"/>
      <c r="AO30" s="219"/>
      <c r="AR30" s="36"/>
      <c r="BE30" s="208"/>
    </row>
    <row r="31" spans="2:71" s="2" customFormat="1" ht="14.45" hidden="1" customHeight="1">
      <c r="B31" s="36"/>
      <c r="F31" s="27" t="s">
        <v>44</v>
      </c>
      <c r="L31" s="220">
        <v>0.21</v>
      </c>
      <c r="M31" s="219"/>
      <c r="N31" s="219"/>
      <c r="O31" s="219"/>
      <c r="P31" s="219"/>
      <c r="W31" s="218">
        <f>ROUND(BB94, 2)</f>
        <v>0</v>
      </c>
      <c r="X31" s="219"/>
      <c r="Y31" s="219"/>
      <c r="Z31" s="219"/>
      <c r="AA31" s="219"/>
      <c r="AB31" s="219"/>
      <c r="AC31" s="219"/>
      <c r="AD31" s="219"/>
      <c r="AE31" s="219"/>
      <c r="AK31" s="218">
        <v>0</v>
      </c>
      <c r="AL31" s="219"/>
      <c r="AM31" s="219"/>
      <c r="AN31" s="219"/>
      <c r="AO31" s="219"/>
      <c r="AR31" s="36"/>
      <c r="BE31" s="208"/>
    </row>
    <row r="32" spans="2:71" s="2" customFormat="1" ht="14.45" hidden="1" customHeight="1">
      <c r="B32" s="36"/>
      <c r="F32" s="27" t="s">
        <v>45</v>
      </c>
      <c r="L32" s="220">
        <v>0.12</v>
      </c>
      <c r="M32" s="219"/>
      <c r="N32" s="219"/>
      <c r="O32" s="219"/>
      <c r="P32" s="219"/>
      <c r="W32" s="218">
        <f>ROUND(BC94, 2)</f>
        <v>0</v>
      </c>
      <c r="X32" s="219"/>
      <c r="Y32" s="219"/>
      <c r="Z32" s="219"/>
      <c r="AA32" s="219"/>
      <c r="AB32" s="219"/>
      <c r="AC32" s="219"/>
      <c r="AD32" s="219"/>
      <c r="AE32" s="219"/>
      <c r="AK32" s="218">
        <v>0</v>
      </c>
      <c r="AL32" s="219"/>
      <c r="AM32" s="219"/>
      <c r="AN32" s="219"/>
      <c r="AO32" s="219"/>
      <c r="AR32" s="36"/>
      <c r="BE32" s="208"/>
    </row>
    <row r="33" spans="2:57" s="2" customFormat="1" ht="14.45" hidden="1" customHeight="1">
      <c r="B33" s="36"/>
      <c r="F33" s="27" t="s">
        <v>46</v>
      </c>
      <c r="L33" s="220">
        <v>0</v>
      </c>
      <c r="M33" s="219"/>
      <c r="N33" s="219"/>
      <c r="O33" s="219"/>
      <c r="P33" s="219"/>
      <c r="W33" s="218">
        <f>ROUND(BD94, 2)</f>
        <v>0</v>
      </c>
      <c r="X33" s="219"/>
      <c r="Y33" s="219"/>
      <c r="Z33" s="219"/>
      <c r="AA33" s="219"/>
      <c r="AB33" s="219"/>
      <c r="AC33" s="219"/>
      <c r="AD33" s="219"/>
      <c r="AE33" s="219"/>
      <c r="AK33" s="218">
        <v>0</v>
      </c>
      <c r="AL33" s="219"/>
      <c r="AM33" s="219"/>
      <c r="AN33" s="219"/>
      <c r="AO33" s="219"/>
      <c r="AR33" s="36"/>
      <c r="BE33" s="208"/>
    </row>
    <row r="34" spans="2:57" s="1" customFormat="1" ht="6.95" customHeight="1">
      <c r="B34" s="32"/>
      <c r="AR34" s="32"/>
      <c r="BE34" s="207"/>
    </row>
    <row r="35" spans="2:57" s="1" customFormat="1" ht="25.9" customHeight="1">
      <c r="B35" s="32"/>
      <c r="C35" s="37"/>
      <c r="D35" s="38" t="s">
        <v>47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48</v>
      </c>
      <c r="U35" s="39"/>
      <c r="V35" s="39"/>
      <c r="W35" s="39"/>
      <c r="X35" s="224" t="s">
        <v>49</v>
      </c>
      <c r="Y35" s="222"/>
      <c r="Z35" s="222"/>
      <c r="AA35" s="222"/>
      <c r="AB35" s="222"/>
      <c r="AC35" s="39"/>
      <c r="AD35" s="39"/>
      <c r="AE35" s="39"/>
      <c r="AF35" s="39"/>
      <c r="AG35" s="39"/>
      <c r="AH35" s="39"/>
      <c r="AI35" s="39"/>
      <c r="AJ35" s="39"/>
      <c r="AK35" s="221">
        <f>SUM(AK26:AK33)</f>
        <v>0</v>
      </c>
      <c r="AL35" s="222"/>
      <c r="AM35" s="222"/>
      <c r="AN35" s="222"/>
      <c r="AO35" s="223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50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51</v>
      </c>
      <c r="AI49" s="42"/>
      <c r="AJ49" s="42"/>
      <c r="AK49" s="42"/>
      <c r="AL49" s="42"/>
      <c r="AM49" s="42"/>
      <c r="AN49" s="42"/>
      <c r="AO49" s="42"/>
      <c r="AR49" s="32"/>
    </row>
    <row r="50" spans="2:44" ht="11.25">
      <c r="B50" s="20"/>
      <c r="AR50" s="20"/>
    </row>
    <row r="51" spans="2:44" ht="11.25">
      <c r="B51" s="20"/>
      <c r="AR51" s="20"/>
    </row>
    <row r="52" spans="2:44" ht="11.25">
      <c r="B52" s="20"/>
      <c r="AR52" s="20"/>
    </row>
    <row r="53" spans="2:44" ht="11.25">
      <c r="B53" s="20"/>
      <c r="AR53" s="20"/>
    </row>
    <row r="54" spans="2:44" ht="11.25">
      <c r="B54" s="20"/>
      <c r="AR54" s="20"/>
    </row>
    <row r="55" spans="2:44" ht="11.25">
      <c r="B55" s="20"/>
      <c r="AR55" s="20"/>
    </row>
    <row r="56" spans="2:44" ht="11.25">
      <c r="B56" s="20"/>
      <c r="AR56" s="20"/>
    </row>
    <row r="57" spans="2:44" ht="11.25">
      <c r="B57" s="20"/>
      <c r="AR57" s="20"/>
    </row>
    <row r="58" spans="2:44" ht="11.25">
      <c r="B58" s="20"/>
      <c r="AR58" s="20"/>
    </row>
    <row r="59" spans="2:44" ht="11.25">
      <c r="B59" s="20"/>
      <c r="AR59" s="20"/>
    </row>
    <row r="60" spans="2:44" s="1" customFormat="1" ht="12.75">
      <c r="B60" s="32"/>
      <c r="D60" s="43" t="s">
        <v>52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53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52</v>
      </c>
      <c r="AI60" s="34"/>
      <c r="AJ60" s="34"/>
      <c r="AK60" s="34"/>
      <c r="AL60" s="34"/>
      <c r="AM60" s="43" t="s">
        <v>53</v>
      </c>
      <c r="AN60" s="34"/>
      <c r="AO60" s="34"/>
      <c r="AR60" s="32"/>
    </row>
    <row r="61" spans="2:44" ht="11.25">
      <c r="B61" s="20"/>
      <c r="AR61" s="20"/>
    </row>
    <row r="62" spans="2:44" ht="11.25">
      <c r="B62" s="20"/>
      <c r="AR62" s="20"/>
    </row>
    <row r="63" spans="2:44" ht="11.25">
      <c r="B63" s="20"/>
      <c r="AR63" s="20"/>
    </row>
    <row r="64" spans="2:44" s="1" customFormat="1" ht="12.75">
      <c r="B64" s="32"/>
      <c r="D64" s="41" t="s">
        <v>54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55</v>
      </c>
      <c r="AI64" s="42"/>
      <c r="AJ64" s="42"/>
      <c r="AK64" s="42"/>
      <c r="AL64" s="42"/>
      <c r="AM64" s="42"/>
      <c r="AN64" s="42"/>
      <c r="AO64" s="42"/>
      <c r="AR64" s="32"/>
    </row>
    <row r="65" spans="2:44" ht="11.25">
      <c r="B65" s="20"/>
      <c r="AR65" s="20"/>
    </row>
    <row r="66" spans="2:44" ht="11.25">
      <c r="B66" s="20"/>
      <c r="AR66" s="20"/>
    </row>
    <row r="67" spans="2:44" ht="11.25">
      <c r="B67" s="20"/>
      <c r="AR67" s="20"/>
    </row>
    <row r="68" spans="2:44" ht="11.25">
      <c r="B68" s="20"/>
      <c r="AR68" s="20"/>
    </row>
    <row r="69" spans="2:44" ht="11.25">
      <c r="B69" s="20"/>
      <c r="AR69" s="20"/>
    </row>
    <row r="70" spans="2:44" ht="11.25">
      <c r="B70" s="20"/>
      <c r="AR70" s="20"/>
    </row>
    <row r="71" spans="2:44" ht="11.25">
      <c r="B71" s="20"/>
      <c r="AR71" s="20"/>
    </row>
    <row r="72" spans="2:44" ht="11.25">
      <c r="B72" s="20"/>
      <c r="AR72" s="20"/>
    </row>
    <row r="73" spans="2:44" ht="11.25">
      <c r="B73" s="20"/>
      <c r="AR73" s="20"/>
    </row>
    <row r="74" spans="2:44" ht="11.25">
      <c r="B74" s="20"/>
      <c r="AR74" s="20"/>
    </row>
    <row r="75" spans="2:44" s="1" customFormat="1" ht="12.75">
      <c r="B75" s="32"/>
      <c r="D75" s="43" t="s">
        <v>52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53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52</v>
      </c>
      <c r="AI75" s="34"/>
      <c r="AJ75" s="34"/>
      <c r="AK75" s="34"/>
      <c r="AL75" s="34"/>
      <c r="AM75" s="43" t="s">
        <v>53</v>
      </c>
      <c r="AN75" s="34"/>
      <c r="AO75" s="34"/>
      <c r="AR75" s="32"/>
    </row>
    <row r="76" spans="2:44" s="1" customFormat="1" ht="11.25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>
      <c r="B82" s="32"/>
      <c r="C82" s="21" t="s">
        <v>56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IMPORT</v>
      </c>
      <c r="AR84" s="48"/>
    </row>
    <row r="85" spans="1:91" s="4" customFormat="1" ht="36.950000000000003" customHeight="1">
      <c r="B85" s="49"/>
      <c r="C85" s="50" t="s">
        <v>16</v>
      </c>
      <c r="L85" s="240" t="str">
        <f>K6</f>
        <v>24005 - Prirodni koupaci biotop Jilemnice (zadani) - uprava vyberove rizeni</v>
      </c>
      <c r="M85" s="241"/>
      <c r="N85" s="241"/>
      <c r="O85" s="241"/>
      <c r="P85" s="241"/>
      <c r="Q85" s="241"/>
      <c r="R85" s="241"/>
      <c r="S85" s="241"/>
      <c r="T85" s="241"/>
      <c r="U85" s="241"/>
      <c r="V85" s="241"/>
      <c r="W85" s="241"/>
      <c r="X85" s="241"/>
      <c r="Y85" s="241"/>
      <c r="Z85" s="241"/>
      <c r="AA85" s="241"/>
      <c r="AB85" s="241"/>
      <c r="AC85" s="241"/>
      <c r="AD85" s="241"/>
      <c r="AE85" s="241"/>
      <c r="AF85" s="241"/>
      <c r="AG85" s="241"/>
      <c r="AH85" s="241"/>
      <c r="AI85" s="241"/>
      <c r="AJ85" s="241"/>
      <c r="AK85" s="241"/>
      <c r="AL85" s="241"/>
      <c r="AM85" s="241"/>
      <c r="AN85" s="241"/>
      <c r="AO85" s="241"/>
      <c r="AR85" s="49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 xml:space="preserve"> </v>
      </c>
      <c r="AI87" s="27" t="s">
        <v>22</v>
      </c>
      <c r="AM87" s="242" t="str">
        <f>IF(AN8= "","",AN8)</f>
        <v>12. 2. 2024</v>
      </c>
      <c r="AN87" s="242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24</v>
      </c>
      <c r="L89" s="3" t="str">
        <f>IF(E11= "","",E11)</f>
        <v>Sportovní centrum Jilemnice</v>
      </c>
      <c r="AI89" s="27" t="s">
        <v>31</v>
      </c>
      <c r="AM89" s="227" t="str">
        <f>IF(E17="","",E17)</f>
        <v>BAPO s.r.o.</v>
      </c>
      <c r="AN89" s="228"/>
      <c r="AO89" s="228"/>
      <c r="AP89" s="228"/>
      <c r="AR89" s="32"/>
      <c r="AS89" s="229" t="s">
        <v>57</v>
      </c>
      <c r="AT89" s="230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>
      <c r="B90" s="32"/>
      <c r="C90" s="27" t="s">
        <v>29</v>
      </c>
      <c r="L90" s="3" t="str">
        <f>IF(E14= "Vyplň údaj","",E14)</f>
        <v/>
      </c>
      <c r="AI90" s="27" t="s">
        <v>35</v>
      </c>
      <c r="AM90" s="227" t="str">
        <f>IF(E20="","",E20)</f>
        <v xml:space="preserve"> </v>
      </c>
      <c r="AN90" s="228"/>
      <c r="AO90" s="228"/>
      <c r="AP90" s="228"/>
      <c r="AR90" s="32"/>
      <c r="AS90" s="231"/>
      <c r="AT90" s="232"/>
      <c r="BD90" s="56"/>
    </row>
    <row r="91" spans="1:91" s="1" customFormat="1" ht="10.9" customHeight="1">
      <c r="B91" s="32"/>
      <c r="AR91" s="32"/>
      <c r="AS91" s="231"/>
      <c r="AT91" s="232"/>
      <c r="BD91" s="56"/>
    </row>
    <row r="92" spans="1:91" s="1" customFormat="1" ht="29.25" customHeight="1">
      <c r="B92" s="32"/>
      <c r="C92" s="243" t="s">
        <v>58</v>
      </c>
      <c r="D92" s="234"/>
      <c r="E92" s="234"/>
      <c r="F92" s="234"/>
      <c r="G92" s="234"/>
      <c r="H92" s="57"/>
      <c r="I92" s="233" t="s">
        <v>59</v>
      </c>
      <c r="J92" s="234"/>
      <c r="K92" s="234"/>
      <c r="L92" s="234"/>
      <c r="M92" s="234"/>
      <c r="N92" s="234"/>
      <c r="O92" s="234"/>
      <c r="P92" s="234"/>
      <c r="Q92" s="234"/>
      <c r="R92" s="234"/>
      <c r="S92" s="234"/>
      <c r="T92" s="234"/>
      <c r="U92" s="234"/>
      <c r="V92" s="234"/>
      <c r="W92" s="234"/>
      <c r="X92" s="234"/>
      <c r="Y92" s="234"/>
      <c r="Z92" s="234"/>
      <c r="AA92" s="234"/>
      <c r="AB92" s="234"/>
      <c r="AC92" s="234"/>
      <c r="AD92" s="234"/>
      <c r="AE92" s="234"/>
      <c r="AF92" s="234"/>
      <c r="AG92" s="236" t="s">
        <v>60</v>
      </c>
      <c r="AH92" s="234"/>
      <c r="AI92" s="234"/>
      <c r="AJ92" s="234"/>
      <c r="AK92" s="234"/>
      <c r="AL92" s="234"/>
      <c r="AM92" s="234"/>
      <c r="AN92" s="233" t="s">
        <v>61</v>
      </c>
      <c r="AO92" s="234"/>
      <c r="AP92" s="235"/>
      <c r="AQ92" s="58" t="s">
        <v>62</v>
      </c>
      <c r="AR92" s="32"/>
      <c r="AS92" s="59" t="s">
        <v>63</v>
      </c>
      <c r="AT92" s="60" t="s">
        <v>64</v>
      </c>
      <c r="AU92" s="60" t="s">
        <v>65</v>
      </c>
      <c r="AV92" s="60" t="s">
        <v>66</v>
      </c>
      <c r="AW92" s="60" t="s">
        <v>67</v>
      </c>
      <c r="AX92" s="60" t="s">
        <v>68</v>
      </c>
      <c r="AY92" s="60" t="s">
        <v>69</v>
      </c>
      <c r="AZ92" s="60" t="s">
        <v>70</v>
      </c>
      <c r="BA92" s="60" t="s">
        <v>71</v>
      </c>
      <c r="BB92" s="60" t="s">
        <v>72</v>
      </c>
      <c r="BC92" s="60" t="s">
        <v>73</v>
      </c>
      <c r="BD92" s="61" t="s">
        <v>74</v>
      </c>
    </row>
    <row r="93" spans="1:91" s="1" customFormat="1" ht="10.9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75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37">
        <f>ROUND(SUM(AG95:AG126),2)</f>
        <v>0</v>
      </c>
      <c r="AH94" s="237"/>
      <c r="AI94" s="237"/>
      <c r="AJ94" s="237"/>
      <c r="AK94" s="237"/>
      <c r="AL94" s="237"/>
      <c r="AM94" s="237"/>
      <c r="AN94" s="238">
        <f t="shared" ref="AN94:AN126" si="0">SUM(AG94,AT94)</f>
        <v>0</v>
      </c>
      <c r="AO94" s="238"/>
      <c r="AP94" s="238"/>
      <c r="AQ94" s="67" t="s">
        <v>1</v>
      </c>
      <c r="AR94" s="63"/>
      <c r="AS94" s="68">
        <f>ROUND(SUM(AS95:AS126),2)</f>
        <v>0</v>
      </c>
      <c r="AT94" s="69">
        <f t="shared" ref="AT94:AT126" si="1">ROUND(SUM(AV94:AW94),2)</f>
        <v>0</v>
      </c>
      <c r="AU94" s="70">
        <f>ROUND(SUM(AU95:AU126),5)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ROUND(SUM(AZ95:AZ126),2)</f>
        <v>0</v>
      </c>
      <c r="BA94" s="69">
        <f>ROUND(SUM(BA95:BA126),2)</f>
        <v>0</v>
      </c>
      <c r="BB94" s="69">
        <f>ROUND(SUM(BB95:BB126),2)</f>
        <v>0</v>
      </c>
      <c r="BC94" s="69">
        <f>ROUND(SUM(BC95:BC126),2)</f>
        <v>0</v>
      </c>
      <c r="BD94" s="71">
        <f>ROUND(SUM(BD95:BD126),2)</f>
        <v>0</v>
      </c>
      <c r="BS94" s="72" t="s">
        <v>76</v>
      </c>
      <c r="BT94" s="72" t="s">
        <v>77</v>
      </c>
      <c r="BU94" s="73" t="s">
        <v>78</v>
      </c>
      <c r="BV94" s="72" t="s">
        <v>14</v>
      </c>
      <c r="BW94" s="72" t="s">
        <v>5</v>
      </c>
      <c r="BX94" s="72" t="s">
        <v>79</v>
      </c>
      <c r="CL94" s="72" t="s">
        <v>1</v>
      </c>
    </row>
    <row r="95" spans="1:91" s="6" customFormat="1" ht="16.5" customHeight="1">
      <c r="A95" s="74" t="s">
        <v>80</v>
      </c>
      <c r="B95" s="75"/>
      <c r="C95" s="76"/>
      <c r="D95" s="239" t="s">
        <v>81</v>
      </c>
      <c r="E95" s="239"/>
      <c r="F95" s="239"/>
      <c r="G95" s="239"/>
      <c r="H95" s="239"/>
      <c r="I95" s="77"/>
      <c r="J95" s="239" t="s">
        <v>82</v>
      </c>
      <c r="K95" s="239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239"/>
      <c r="Z95" s="239"/>
      <c r="AA95" s="239"/>
      <c r="AB95" s="239"/>
      <c r="AC95" s="239"/>
      <c r="AD95" s="239"/>
      <c r="AE95" s="239"/>
      <c r="AF95" s="239"/>
      <c r="AG95" s="225">
        <f>'SO 01 - Přírodní koupací ...'!J30</f>
        <v>0</v>
      </c>
      <c r="AH95" s="226"/>
      <c r="AI95" s="226"/>
      <c r="AJ95" s="226"/>
      <c r="AK95" s="226"/>
      <c r="AL95" s="226"/>
      <c r="AM95" s="226"/>
      <c r="AN95" s="225">
        <f t="shared" si="0"/>
        <v>0</v>
      </c>
      <c r="AO95" s="226"/>
      <c r="AP95" s="226"/>
      <c r="AQ95" s="78" t="s">
        <v>83</v>
      </c>
      <c r="AR95" s="75"/>
      <c r="AS95" s="79">
        <v>0</v>
      </c>
      <c r="AT95" s="80">
        <f t="shared" si="1"/>
        <v>0</v>
      </c>
      <c r="AU95" s="81">
        <f>'SO 01 - Přírodní koupací ...'!P137</f>
        <v>0</v>
      </c>
      <c r="AV95" s="80">
        <f>'SO 01 - Přírodní koupací ...'!J33</f>
        <v>0</v>
      </c>
      <c r="AW95" s="80">
        <f>'SO 01 - Přírodní koupací ...'!J34</f>
        <v>0</v>
      </c>
      <c r="AX95" s="80">
        <f>'SO 01 - Přírodní koupací ...'!J35</f>
        <v>0</v>
      </c>
      <c r="AY95" s="80">
        <f>'SO 01 - Přírodní koupací ...'!J36</f>
        <v>0</v>
      </c>
      <c r="AZ95" s="80">
        <f>'SO 01 - Přírodní koupací ...'!F33</f>
        <v>0</v>
      </c>
      <c r="BA95" s="80">
        <f>'SO 01 - Přírodní koupací ...'!F34</f>
        <v>0</v>
      </c>
      <c r="BB95" s="80">
        <f>'SO 01 - Přírodní koupací ...'!F35</f>
        <v>0</v>
      </c>
      <c r="BC95" s="80">
        <f>'SO 01 - Přírodní koupací ...'!F36</f>
        <v>0</v>
      </c>
      <c r="BD95" s="82">
        <f>'SO 01 - Přírodní koupací ...'!F37</f>
        <v>0</v>
      </c>
      <c r="BT95" s="83" t="s">
        <v>84</v>
      </c>
      <c r="BV95" s="83" t="s">
        <v>14</v>
      </c>
      <c r="BW95" s="83" t="s">
        <v>85</v>
      </c>
      <c r="BX95" s="83" t="s">
        <v>5</v>
      </c>
      <c r="CL95" s="83" t="s">
        <v>1</v>
      </c>
      <c r="CM95" s="83" t="s">
        <v>86</v>
      </c>
    </row>
    <row r="96" spans="1:91" s="6" customFormat="1" ht="16.5" customHeight="1">
      <c r="A96" s="74" t="s">
        <v>80</v>
      </c>
      <c r="B96" s="75"/>
      <c r="C96" s="76"/>
      <c r="D96" s="239" t="s">
        <v>87</v>
      </c>
      <c r="E96" s="239"/>
      <c r="F96" s="239"/>
      <c r="G96" s="239"/>
      <c r="H96" s="239"/>
      <c r="I96" s="77"/>
      <c r="J96" s="239" t="s">
        <v>88</v>
      </c>
      <c r="K96" s="239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9"/>
      <c r="Z96" s="239"/>
      <c r="AA96" s="239"/>
      <c r="AB96" s="239"/>
      <c r="AC96" s="239"/>
      <c r="AD96" s="239"/>
      <c r="AE96" s="239"/>
      <c r="AF96" s="239"/>
      <c r="AG96" s="225">
        <f>'SO 02 - Dopravní napojení...'!J30</f>
        <v>0</v>
      </c>
      <c r="AH96" s="226"/>
      <c r="AI96" s="226"/>
      <c r="AJ96" s="226"/>
      <c r="AK96" s="226"/>
      <c r="AL96" s="226"/>
      <c r="AM96" s="226"/>
      <c r="AN96" s="225">
        <f t="shared" si="0"/>
        <v>0</v>
      </c>
      <c r="AO96" s="226"/>
      <c r="AP96" s="226"/>
      <c r="AQ96" s="78" t="s">
        <v>83</v>
      </c>
      <c r="AR96" s="75"/>
      <c r="AS96" s="79">
        <v>0</v>
      </c>
      <c r="AT96" s="80">
        <f t="shared" si="1"/>
        <v>0</v>
      </c>
      <c r="AU96" s="81">
        <f>'SO 02 - Dopravní napojení...'!P120</f>
        <v>0</v>
      </c>
      <c r="AV96" s="80">
        <f>'SO 02 - Dopravní napojení...'!J33</f>
        <v>0</v>
      </c>
      <c r="AW96" s="80">
        <f>'SO 02 - Dopravní napojení...'!J34</f>
        <v>0</v>
      </c>
      <c r="AX96" s="80">
        <f>'SO 02 - Dopravní napojení...'!J35</f>
        <v>0</v>
      </c>
      <c r="AY96" s="80">
        <f>'SO 02 - Dopravní napojení...'!J36</f>
        <v>0</v>
      </c>
      <c r="AZ96" s="80">
        <f>'SO 02 - Dopravní napojení...'!F33</f>
        <v>0</v>
      </c>
      <c r="BA96" s="80">
        <f>'SO 02 - Dopravní napojení...'!F34</f>
        <v>0</v>
      </c>
      <c r="BB96" s="80">
        <f>'SO 02 - Dopravní napojení...'!F35</f>
        <v>0</v>
      </c>
      <c r="BC96" s="80">
        <f>'SO 02 - Dopravní napojení...'!F36</f>
        <v>0</v>
      </c>
      <c r="BD96" s="82">
        <f>'SO 02 - Dopravní napojení...'!F37</f>
        <v>0</v>
      </c>
      <c r="BT96" s="83" t="s">
        <v>84</v>
      </c>
      <c r="BV96" s="83" t="s">
        <v>14</v>
      </c>
      <c r="BW96" s="83" t="s">
        <v>89</v>
      </c>
      <c r="BX96" s="83" t="s">
        <v>5</v>
      </c>
      <c r="CL96" s="83" t="s">
        <v>1</v>
      </c>
      <c r="CM96" s="83" t="s">
        <v>86</v>
      </c>
    </row>
    <row r="97" spans="1:91" s="6" customFormat="1" ht="24.75" customHeight="1">
      <c r="A97" s="74" t="s">
        <v>80</v>
      </c>
      <c r="B97" s="75"/>
      <c r="C97" s="76"/>
      <c r="D97" s="239" t="s">
        <v>90</v>
      </c>
      <c r="E97" s="239"/>
      <c r="F97" s="239"/>
      <c r="G97" s="239"/>
      <c r="H97" s="239"/>
      <c r="I97" s="77"/>
      <c r="J97" s="239" t="s">
        <v>91</v>
      </c>
      <c r="K97" s="239"/>
      <c r="L97" s="239"/>
      <c r="M97" s="239"/>
      <c r="N97" s="239"/>
      <c r="O97" s="239"/>
      <c r="P97" s="239"/>
      <c r="Q97" s="239"/>
      <c r="R97" s="239"/>
      <c r="S97" s="239"/>
      <c r="T97" s="239"/>
      <c r="U97" s="239"/>
      <c r="V97" s="239"/>
      <c r="W97" s="239"/>
      <c r="X97" s="239"/>
      <c r="Y97" s="239"/>
      <c r="Z97" s="239"/>
      <c r="AA97" s="239"/>
      <c r="AB97" s="239"/>
      <c r="AC97" s="239"/>
      <c r="AD97" s="239"/>
      <c r="AE97" s="239"/>
      <c r="AF97" s="239"/>
      <c r="AG97" s="225">
        <f>'SO 02.1 - Dopravní napoje...'!J30</f>
        <v>0</v>
      </c>
      <c r="AH97" s="226"/>
      <c r="AI97" s="226"/>
      <c r="AJ97" s="226"/>
      <c r="AK97" s="226"/>
      <c r="AL97" s="226"/>
      <c r="AM97" s="226"/>
      <c r="AN97" s="225">
        <f t="shared" si="0"/>
        <v>0</v>
      </c>
      <c r="AO97" s="226"/>
      <c r="AP97" s="226"/>
      <c r="AQ97" s="78" t="s">
        <v>83</v>
      </c>
      <c r="AR97" s="75"/>
      <c r="AS97" s="79">
        <v>0</v>
      </c>
      <c r="AT97" s="80">
        <f t="shared" si="1"/>
        <v>0</v>
      </c>
      <c r="AU97" s="81">
        <f>'SO 02.1 - Dopravní napoje...'!P123</f>
        <v>0</v>
      </c>
      <c r="AV97" s="80">
        <f>'SO 02.1 - Dopravní napoje...'!J33</f>
        <v>0</v>
      </c>
      <c r="AW97" s="80">
        <f>'SO 02.1 - Dopravní napoje...'!J34</f>
        <v>0</v>
      </c>
      <c r="AX97" s="80">
        <f>'SO 02.1 - Dopravní napoje...'!J35</f>
        <v>0</v>
      </c>
      <c r="AY97" s="80">
        <f>'SO 02.1 - Dopravní napoje...'!J36</f>
        <v>0</v>
      </c>
      <c r="AZ97" s="80">
        <f>'SO 02.1 - Dopravní napoje...'!F33</f>
        <v>0</v>
      </c>
      <c r="BA97" s="80">
        <f>'SO 02.1 - Dopravní napoje...'!F34</f>
        <v>0</v>
      </c>
      <c r="BB97" s="80">
        <f>'SO 02.1 - Dopravní napoje...'!F35</f>
        <v>0</v>
      </c>
      <c r="BC97" s="80">
        <f>'SO 02.1 - Dopravní napoje...'!F36</f>
        <v>0</v>
      </c>
      <c r="BD97" s="82">
        <f>'SO 02.1 - Dopravní napoje...'!F37</f>
        <v>0</v>
      </c>
      <c r="BT97" s="83" t="s">
        <v>84</v>
      </c>
      <c r="BV97" s="83" t="s">
        <v>14</v>
      </c>
      <c r="BW97" s="83" t="s">
        <v>92</v>
      </c>
      <c r="BX97" s="83" t="s">
        <v>5</v>
      </c>
      <c r="CL97" s="83" t="s">
        <v>1</v>
      </c>
      <c r="CM97" s="83" t="s">
        <v>86</v>
      </c>
    </row>
    <row r="98" spans="1:91" s="6" customFormat="1" ht="16.5" customHeight="1">
      <c r="A98" s="74" t="s">
        <v>80</v>
      </c>
      <c r="B98" s="75"/>
      <c r="C98" s="76"/>
      <c r="D98" s="239" t="s">
        <v>93</v>
      </c>
      <c r="E98" s="239"/>
      <c r="F98" s="239"/>
      <c r="G98" s="239"/>
      <c r="H98" s="239"/>
      <c r="I98" s="77"/>
      <c r="J98" s="239" t="s">
        <v>94</v>
      </c>
      <c r="K98" s="239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39"/>
      <c r="Y98" s="239"/>
      <c r="Z98" s="239"/>
      <c r="AA98" s="239"/>
      <c r="AB98" s="239"/>
      <c r="AC98" s="239"/>
      <c r="AD98" s="239"/>
      <c r="AE98" s="239"/>
      <c r="AF98" s="239"/>
      <c r="AG98" s="225">
        <f>'SO 03 - Zpevněné plochy a...'!J30</f>
        <v>0</v>
      </c>
      <c r="AH98" s="226"/>
      <c r="AI98" s="226"/>
      <c r="AJ98" s="226"/>
      <c r="AK98" s="226"/>
      <c r="AL98" s="226"/>
      <c r="AM98" s="226"/>
      <c r="AN98" s="225">
        <f t="shared" si="0"/>
        <v>0</v>
      </c>
      <c r="AO98" s="226"/>
      <c r="AP98" s="226"/>
      <c r="AQ98" s="78" t="s">
        <v>83</v>
      </c>
      <c r="AR98" s="75"/>
      <c r="AS98" s="79">
        <v>0</v>
      </c>
      <c r="AT98" s="80">
        <f t="shared" si="1"/>
        <v>0</v>
      </c>
      <c r="AU98" s="81">
        <f>'SO 03 - Zpevněné plochy a...'!P120</f>
        <v>0</v>
      </c>
      <c r="AV98" s="80">
        <f>'SO 03 - Zpevněné plochy a...'!J33</f>
        <v>0</v>
      </c>
      <c r="AW98" s="80">
        <f>'SO 03 - Zpevněné plochy a...'!J34</f>
        <v>0</v>
      </c>
      <c r="AX98" s="80">
        <f>'SO 03 - Zpevněné plochy a...'!J35</f>
        <v>0</v>
      </c>
      <c r="AY98" s="80">
        <f>'SO 03 - Zpevněné plochy a...'!J36</f>
        <v>0</v>
      </c>
      <c r="AZ98" s="80">
        <f>'SO 03 - Zpevněné plochy a...'!F33</f>
        <v>0</v>
      </c>
      <c r="BA98" s="80">
        <f>'SO 03 - Zpevněné plochy a...'!F34</f>
        <v>0</v>
      </c>
      <c r="BB98" s="80">
        <f>'SO 03 - Zpevněné plochy a...'!F35</f>
        <v>0</v>
      </c>
      <c r="BC98" s="80">
        <f>'SO 03 - Zpevněné plochy a...'!F36</f>
        <v>0</v>
      </c>
      <c r="BD98" s="82">
        <f>'SO 03 - Zpevněné plochy a...'!F37</f>
        <v>0</v>
      </c>
      <c r="BT98" s="83" t="s">
        <v>84</v>
      </c>
      <c r="BV98" s="83" t="s">
        <v>14</v>
      </c>
      <c r="BW98" s="83" t="s">
        <v>95</v>
      </c>
      <c r="BX98" s="83" t="s">
        <v>5</v>
      </c>
      <c r="CL98" s="83" t="s">
        <v>1</v>
      </c>
      <c r="CM98" s="83" t="s">
        <v>86</v>
      </c>
    </row>
    <row r="99" spans="1:91" s="6" customFormat="1" ht="16.5" customHeight="1">
      <c r="A99" s="74" t="s">
        <v>80</v>
      </c>
      <c r="B99" s="75"/>
      <c r="C99" s="76"/>
      <c r="D99" s="239" t="s">
        <v>96</v>
      </c>
      <c r="E99" s="239"/>
      <c r="F99" s="239"/>
      <c r="G99" s="239"/>
      <c r="H99" s="239"/>
      <c r="I99" s="77"/>
      <c r="J99" s="239" t="s">
        <v>97</v>
      </c>
      <c r="K99" s="239"/>
      <c r="L99" s="239"/>
      <c r="M99" s="239"/>
      <c r="N99" s="239"/>
      <c r="O99" s="239"/>
      <c r="P99" s="239"/>
      <c r="Q99" s="239"/>
      <c r="R99" s="239"/>
      <c r="S99" s="239"/>
      <c r="T99" s="239"/>
      <c r="U99" s="239"/>
      <c r="V99" s="239"/>
      <c r="W99" s="239"/>
      <c r="X99" s="239"/>
      <c r="Y99" s="239"/>
      <c r="Z99" s="239"/>
      <c r="AA99" s="239"/>
      <c r="AB99" s="239"/>
      <c r="AC99" s="239"/>
      <c r="AD99" s="239"/>
      <c r="AE99" s="239"/>
      <c r="AF99" s="239"/>
      <c r="AG99" s="225">
        <f>'SO 04 - Nezpevněné plochy...'!J30</f>
        <v>0</v>
      </c>
      <c r="AH99" s="226"/>
      <c r="AI99" s="226"/>
      <c r="AJ99" s="226"/>
      <c r="AK99" s="226"/>
      <c r="AL99" s="226"/>
      <c r="AM99" s="226"/>
      <c r="AN99" s="225">
        <f t="shared" si="0"/>
        <v>0</v>
      </c>
      <c r="AO99" s="226"/>
      <c r="AP99" s="226"/>
      <c r="AQ99" s="78" t="s">
        <v>83</v>
      </c>
      <c r="AR99" s="75"/>
      <c r="AS99" s="79">
        <v>0</v>
      </c>
      <c r="AT99" s="80">
        <f t="shared" si="1"/>
        <v>0</v>
      </c>
      <c r="AU99" s="81">
        <f>'SO 04 - Nezpevněné plochy...'!P117</f>
        <v>0</v>
      </c>
      <c r="AV99" s="80">
        <f>'SO 04 - Nezpevněné plochy...'!J33</f>
        <v>0</v>
      </c>
      <c r="AW99" s="80">
        <f>'SO 04 - Nezpevněné plochy...'!J34</f>
        <v>0</v>
      </c>
      <c r="AX99" s="80">
        <f>'SO 04 - Nezpevněné plochy...'!J35</f>
        <v>0</v>
      </c>
      <c r="AY99" s="80">
        <f>'SO 04 - Nezpevněné plochy...'!J36</f>
        <v>0</v>
      </c>
      <c r="AZ99" s="80">
        <f>'SO 04 - Nezpevněné plochy...'!F33</f>
        <v>0</v>
      </c>
      <c r="BA99" s="80">
        <f>'SO 04 - Nezpevněné plochy...'!F34</f>
        <v>0</v>
      </c>
      <c r="BB99" s="80">
        <f>'SO 04 - Nezpevněné plochy...'!F35</f>
        <v>0</v>
      </c>
      <c r="BC99" s="80">
        <f>'SO 04 - Nezpevněné plochy...'!F36</f>
        <v>0</v>
      </c>
      <c r="BD99" s="82">
        <f>'SO 04 - Nezpevněné plochy...'!F37</f>
        <v>0</v>
      </c>
      <c r="BT99" s="83" t="s">
        <v>84</v>
      </c>
      <c r="BV99" s="83" t="s">
        <v>14</v>
      </c>
      <c r="BW99" s="83" t="s">
        <v>98</v>
      </c>
      <c r="BX99" s="83" t="s">
        <v>5</v>
      </c>
      <c r="CL99" s="83" t="s">
        <v>1</v>
      </c>
      <c r="CM99" s="83" t="s">
        <v>86</v>
      </c>
    </row>
    <row r="100" spans="1:91" s="6" customFormat="1" ht="24.75" customHeight="1">
      <c r="A100" s="74" t="s">
        <v>80</v>
      </c>
      <c r="B100" s="75"/>
      <c r="C100" s="76"/>
      <c r="D100" s="239" t="s">
        <v>99</v>
      </c>
      <c r="E100" s="239"/>
      <c r="F100" s="239"/>
      <c r="G100" s="239"/>
      <c r="H100" s="239"/>
      <c r="I100" s="77"/>
      <c r="J100" s="239" t="s">
        <v>100</v>
      </c>
      <c r="K100" s="239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  <c r="Z100" s="239"/>
      <c r="AA100" s="239"/>
      <c r="AB100" s="239"/>
      <c r="AC100" s="239"/>
      <c r="AD100" s="239"/>
      <c r="AE100" s="239"/>
      <c r="AF100" s="239"/>
      <c r="AG100" s="225">
        <f>'SO 04.1 - závlahový systém'!J30</f>
        <v>0</v>
      </c>
      <c r="AH100" s="226"/>
      <c r="AI100" s="226"/>
      <c r="AJ100" s="226"/>
      <c r="AK100" s="226"/>
      <c r="AL100" s="226"/>
      <c r="AM100" s="226"/>
      <c r="AN100" s="225">
        <f t="shared" si="0"/>
        <v>0</v>
      </c>
      <c r="AO100" s="226"/>
      <c r="AP100" s="226"/>
      <c r="AQ100" s="78" t="s">
        <v>83</v>
      </c>
      <c r="AR100" s="75"/>
      <c r="AS100" s="79">
        <v>0</v>
      </c>
      <c r="AT100" s="80">
        <f t="shared" si="1"/>
        <v>0</v>
      </c>
      <c r="AU100" s="81">
        <f>'SO 04.1 - závlahový systém'!P126</f>
        <v>0</v>
      </c>
      <c r="AV100" s="80">
        <f>'SO 04.1 - závlahový systém'!J33</f>
        <v>0</v>
      </c>
      <c r="AW100" s="80">
        <f>'SO 04.1 - závlahový systém'!J34</f>
        <v>0</v>
      </c>
      <c r="AX100" s="80">
        <f>'SO 04.1 - závlahový systém'!J35</f>
        <v>0</v>
      </c>
      <c r="AY100" s="80">
        <f>'SO 04.1 - závlahový systém'!J36</f>
        <v>0</v>
      </c>
      <c r="AZ100" s="80">
        <f>'SO 04.1 - závlahový systém'!F33</f>
        <v>0</v>
      </c>
      <c r="BA100" s="80">
        <f>'SO 04.1 - závlahový systém'!F34</f>
        <v>0</v>
      </c>
      <c r="BB100" s="80">
        <f>'SO 04.1 - závlahový systém'!F35</f>
        <v>0</v>
      </c>
      <c r="BC100" s="80">
        <f>'SO 04.1 - závlahový systém'!F36</f>
        <v>0</v>
      </c>
      <c r="BD100" s="82">
        <f>'SO 04.1 - závlahový systém'!F37</f>
        <v>0</v>
      </c>
      <c r="BT100" s="83" t="s">
        <v>84</v>
      </c>
      <c r="BV100" s="83" t="s">
        <v>14</v>
      </c>
      <c r="BW100" s="83" t="s">
        <v>101</v>
      </c>
      <c r="BX100" s="83" t="s">
        <v>5</v>
      </c>
      <c r="CL100" s="83" t="s">
        <v>1</v>
      </c>
      <c r="CM100" s="83" t="s">
        <v>86</v>
      </c>
    </row>
    <row r="101" spans="1:91" s="6" customFormat="1" ht="24.75" customHeight="1">
      <c r="A101" s="74" t="s">
        <v>80</v>
      </c>
      <c r="B101" s="75"/>
      <c r="C101" s="76"/>
      <c r="D101" s="239" t="s">
        <v>102</v>
      </c>
      <c r="E101" s="239"/>
      <c r="F101" s="239"/>
      <c r="G101" s="239"/>
      <c r="H101" s="239"/>
      <c r="I101" s="77"/>
      <c r="J101" s="239" t="s">
        <v>103</v>
      </c>
      <c r="K101" s="239"/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39"/>
      <c r="Z101" s="239"/>
      <c r="AA101" s="239"/>
      <c r="AB101" s="239"/>
      <c r="AC101" s="239"/>
      <c r="AD101" s="239"/>
      <c r="AE101" s="239"/>
      <c r="AF101" s="239"/>
      <c r="AG101" s="225">
        <f>'SO 05.1 - Areálové vedení...'!J30</f>
        <v>0</v>
      </c>
      <c r="AH101" s="226"/>
      <c r="AI101" s="226"/>
      <c r="AJ101" s="226"/>
      <c r="AK101" s="226"/>
      <c r="AL101" s="226"/>
      <c r="AM101" s="226"/>
      <c r="AN101" s="225">
        <f t="shared" si="0"/>
        <v>0</v>
      </c>
      <c r="AO101" s="226"/>
      <c r="AP101" s="226"/>
      <c r="AQ101" s="78" t="s">
        <v>83</v>
      </c>
      <c r="AR101" s="75"/>
      <c r="AS101" s="79">
        <v>0</v>
      </c>
      <c r="AT101" s="80">
        <f t="shared" si="1"/>
        <v>0</v>
      </c>
      <c r="AU101" s="81">
        <f>'SO 05.1 - Areálové vedení...'!P124</f>
        <v>0</v>
      </c>
      <c r="AV101" s="80">
        <f>'SO 05.1 - Areálové vedení...'!J33</f>
        <v>0</v>
      </c>
      <c r="AW101" s="80">
        <f>'SO 05.1 - Areálové vedení...'!J34</f>
        <v>0</v>
      </c>
      <c r="AX101" s="80">
        <f>'SO 05.1 - Areálové vedení...'!J35</f>
        <v>0</v>
      </c>
      <c r="AY101" s="80">
        <f>'SO 05.1 - Areálové vedení...'!J36</f>
        <v>0</v>
      </c>
      <c r="AZ101" s="80">
        <f>'SO 05.1 - Areálové vedení...'!F33</f>
        <v>0</v>
      </c>
      <c r="BA101" s="80">
        <f>'SO 05.1 - Areálové vedení...'!F34</f>
        <v>0</v>
      </c>
      <c r="BB101" s="80">
        <f>'SO 05.1 - Areálové vedení...'!F35</f>
        <v>0</v>
      </c>
      <c r="BC101" s="80">
        <f>'SO 05.1 - Areálové vedení...'!F36</f>
        <v>0</v>
      </c>
      <c r="BD101" s="82">
        <f>'SO 05.1 - Areálové vedení...'!F37</f>
        <v>0</v>
      </c>
      <c r="BT101" s="83" t="s">
        <v>84</v>
      </c>
      <c r="BV101" s="83" t="s">
        <v>14</v>
      </c>
      <c r="BW101" s="83" t="s">
        <v>104</v>
      </c>
      <c r="BX101" s="83" t="s">
        <v>5</v>
      </c>
      <c r="CL101" s="83" t="s">
        <v>1</v>
      </c>
      <c r="CM101" s="83" t="s">
        <v>86</v>
      </c>
    </row>
    <row r="102" spans="1:91" s="6" customFormat="1" ht="24.75" customHeight="1">
      <c r="A102" s="74" t="s">
        <v>80</v>
      </c>
      <c r="B102" s="75"/>
      <c r="C102" s="76"/>
      <c r="D102" s="239" t="s">
        <v>105</v>
      </c>
      <c r="E102" s="239"/>
      <c r="F102" s="239"/>
      <c r="G102" s="239"/>
      <c r="H102" s="239"/>
      <c r="I102" s="77"/>
      <c r="J102" s="239" t="s">
        <v>103</v>
      </c>
      <c r="K102" s="239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  <c r="AG102" s="225">
        <f>'SO 05.2 - Areálové vedení...'!K30</f>
        <v>0</v>
      </c>
      <c r="AH102" s="226"/>
      <c r="AI102" s="226"/>
      <c r="AJ102" s="226"/>
      <c r="AK102" s="226"/>
      <c r="AL102" s="226"/>
      <c r="AM102" s="226"/>
      <c r="AN102" s="225">
        <f t="shared" si="0"/>
        <v>0</v>
      </c>
      <c r="AO102" s="226"/>
      <c r="AP102" s="226"/>
      <c r="AQ102" s="78" t="s">
        <v>83</v>
      </c>
      <c r="AR102" s="75"/>
      <c r="AS102" s="79">
        <v>0</v>
      </c>
      <c r="AT102" s="80">
        <f t="shared" si="1"/>
        <v>0</v>
      </c>
      <c r="AU102" s="81">
        <f>'SO 05.2 - Areálové vedení...'!Q122</f>
        <v>0</v>
      </c>
      <c r="AV102" s="80">
        <f>'SO 05.2 - Areálové vedení...'!K33</f>
        <v>0</v>
      </c>
      <c r="AW102" s="80">
        <f>'SO 05.2 - Areálové vedení...'!K34</f>
        <v>0</v>
      </c>
      <c r="AX102" s="80">
        <f>'SO 05.2 - Areálové vedení...'!K35</f>
        <v>0</v>
      </c>
      <c r="AY102" s="80">
        <f>'SO 05.2 - Areálové vedení...'!K36</f>
        <v>0</v>
      </c>
      <c r="AZ102" s="80">
        <f>'SO 05.2 - Areálové vedení...'!F33</f>
        <v>0</v>
      </c>
      <c r="BA102" s="80">
        <f>'SO 05.2 - Areálové vedení...'!F34</f>
        <v>0</v>
      </c>
      <c r="BB102" s="80">
        <f>'SO 05.2 - Areálové vedení...'!F35</f>
        <v>0</v>
      </c>
      <c r="BC102" s="80">
        <f>'SO 05.2 - Areálové vedení...'!F36</f>
        <v>0</v>
      </c>
      <c r="BD102" s="82">
        <f>'SO 05.2 - Areálové vedení...'!F37</f>
        <v>0</v>
      </c>
      <c r="BT102" s="83" t="s">
        <v>84</v>
      </c>
      <c r="BV102" s="83" t="s">
        <v>14</v>
      </c>
      <c r="BW102" s="83" t="s">
        <v>106</v>
      </c>
      <c r="BX102" s="83" t="s">
        <v>5</v>
      </c>
      <c r="CL102" s="83" t="s">
        <v>1</v>
      </c>
      <c r="CM102" s="83" t="s">
        <v>86</v>
      </c>
    </row>
    <row r="103" spans="1:91" s="6" customFormat="1" ht="24.75" customHeight="1">
      <c r="A103" s="74" t="s">
        <v>80</v>
      </c>
      <c r="B103" s="75"/>
      <c r="C103" s="76"/>
      <c r="D103" s="239" t="s">
        <v>107</v>
      </c>
      <c r="E103" s="239"/>
      <c r="F103" s="239"/>
      <c r="G103" s="239"/>
      <c r="H103" s="239"/>
      <c r="I103" s="77"/>
      <c r="J103" s="239" t="s">
        <v>103</v>
      </c>
      <c r="K103" s="239"/>
      <c r="L103" s="239"/>
      <c r="M103" s="239"/>
      <c r="N103" s="239"/>
      <c r="O103" s="239"/>
      <c r="P103" s="239"/>
      <c r="Q103" s="239"/>
      <c r="R103" s="239"/>
      <c r="S103" s="239"/>
      <c r="T103" s="239"/>
      <c r="U103" s="239"/>
      <c r="V103" s="239"/>
      <c r="W103" s="239"/>
      <c r="X103" s="239"/>
      <c r="Y103" s="239"/>
      <c r="Z103" s="239"/>
      <c r="AA103" s="239"/>
      <c r="AB103" s="239"/>
      <c r="AC103" s="239"/>
      <c r="AD103" s="239"/>
      <c r="AE103" s="239"/>
      <c r="AF103" s="239"/>
      <c r="AG103" s="225">
        <f>'SO 05.3 - Areálové vedení...'!J30</f>
        <v>0</v>
      </c>
      <c r="AH103" s="226"/>
      <c r="AI103" s="226"/>
      <c r="AJ103" s="226"/>
      <c r="AK103" s="226"/>
      <c r="AL103" s="226"/>
      <c r="AM103" s="226"/>
      <c r="AN103" s="225">
        <f t="shared" si="0"/>
        <v>0</v>
      </c>
      <c r="AO103" s="226"/>
      <c r="AP103" s="226"/>
      <c r="AQ103" s="78" t="s">
        <v>83</v>
      </c>
      <c r="AR103" s="75"/>
      <c r="AS103" s="79">
        <v>0</v>
      </c>
      <c r="AT103" s="80">
        <f t="shared" si="1"/>
        <v>0</v>
      </c>
      <c r="AU103" s="81">
        <f>'SO 05.3 - Areálové vedení...'!P117</f>
        <v>0</v>
      </c>
      <c r="AV103" s="80">
        <f>'SO 05.3 - Areálové vedení...'!J33</f>
        <v>0</v>
      </c>
      <c r="AW103" s="80">
        <f>'SO 05.3 - Areálové vedení...'!J34</f>
        <v>0</v>
      </c>
      <c r="AX103" s="80">
        <f>'SO 05.3 - Areálové vedení...'!J35</f>
        <v>0</v>
      </c>
      <c r="AY103" s="80">
        <f>'SO 05.3 - Areálové vedení...'!J36</f>
        <v>0</v>
      </c>
      <c r="AZ103" s="80">
        <f>'SO 05.3 - Areálové vedení...'!F33</f>
        <v>0</v>
      </c>
      <c r="BA103" s="80">
        <f>'SO 05.3 - Areálové vedení...'!F34</f>
        <v>0</v>
      </c>
      <c r="BB103" s="80">
        <f>'SO 05.3 - Areálové vedení...'!F35</f>
        <v>0</v>
      </c>
      <c r="BC103" s="80">
        <f>'SO 05.3 - Areálové vedení...'!F36</f>
        <v>0</v>
      </c>
      <c r="BD103" s="82">
        <f>'SO 05.3 - Areálové vedení...'!F37</f>
        <v>0</v>
      </c>
      <c r="BT103" s="83" t="s">
        <v>84</v>
      </c>
      <c r="BV103" s="83" t="s">
        <v>14</v>
      </c>
      <c r="BW103" s="83" t="s">
        <v>108</v>
      </c>
      <c r="BX103" s="83" t="s">
        <v>5</v>
      </c>
      <c r="CL103" s="83" t="s">
        <v>1</v>
      </c>
      <c r="CM103" s="83" t="s">
        <v>86</v>
      </c>
    </row>
    <row r="104" spans="1:91" s="6" customFormat="1" ht="16.5" customHeight="1">
      <c r="A104" s="74" t="s">
        <v>80</v>
      </c>
      <c r="B104" s="75"/>
      <c r="C104" s="76"/>
      <c r="D104" s="239" t="s">
        <v>109</v>
      </c>
      <c r="E104" s="239"/>
      <c r="F104" s="239"/>
      <c r="G104" s="239"/>
      <c r="H104" s="239"/>
      <c r="I104" s="77"/>
      <c r="J104" s="239" t="s">
        <v>110</v>
      </c>
      <c r="K104" s="239"/>
      <c r="L104" s="239"/>
      <c r="M104" s="239"/>
      <c r="N104" s="239"/>
      <c r="O104" s="239"/>
      <c r="P104" s="239"/>
      <c r="Q104" s="239"/>
      <c r="R104" s="239"/>
      <c r="S104" s="239"/>
      <c r="T104" s="239"/>
      <c r="U104" s="239"/>
      <c r="V104" s="239"/>
      <c r="W104" s="239"/>
      <c r="X104" s="239"/>
      <c r="Y104" s="239"/>
      <c r="Z104" s="239"/>
      <c r="AA104" s="239"/>
      <c r="AB104" s="239"/>
      <c r="AC104" s="239"/>
      <c r="AD104" s="239"/>
      <c r="AE104" s="239"/>
      <c r="AF104" s="239"/>
      <c r="AG104" s="225">
        <f>'SO 06 - Mobiliář. Vybaven...'!J30</f>
        <v>0</v>
      </c>
      <c r="AH104" s="226"/>
      <c r="AI104" s="226"/>
      <c r="AJ104" s="226"/>
      <c r="AK104" s="226"/>
      <c r="AL104" s="226"/>
      <c r="AM104" s="226"/>
      <c r="AN104" s="225">
        <f t="shared" si="0"/>
        <v>0</v>
      </c>
      <c r="AO104" s="226"/>
      <c r="AP104" s="226"/>
      <c r="AQ104" s="78" t="s">
        <v>83</v>
      </c>
      <c r="AR104" s="75"/>
      <c r="AS104" s="79">
        <v>0</v>
      </c>
      <c r="AT104" s="80">
        <f t="shared" si="1"/>
        <v>0</v>
      </c>
      <c r="AU104" s="81">
        <f>'SO 06 - Mobiliář. Vybaven...'!P125</f>
        <v>0</v>
      </c>
      <c r="AV104" s="80">
        <f>'SO 06 - Mobiliář. Vybaven...'!J33</f>
        <v>0</v>
      </c>
      <c r="AW104" s="80">
        <f>'SO 06 - Mobiliář. Vybaven...'!J34</f>
        <v>0</v>
      </c>
      <c r="AX104" s="80">
        <f>'SO 06 - Mobiliář. Vybaven...'!J35</f>
        <v>0</v>
      </c>
      <c r="AY104" s="80">
        <f>'SO 06 - Mobiliář. Vybaven...'!J36</f>
        <v>0</v>
      </c>
      <c r="AZ104" s="80">
        <f>'SO 06 - Mobiliář. Vybaven...'!F33</f>
        <v>0</v>
      </c>
      <c r="BA104" s="80">
        <f>'SO 06 - Mobiliář. Vybaven...'!F34</f>
        <v>0</v>
      </c>
      <c r="BB104" s="80">
        <f>'SO 06 - Mobiliář. Vybaven...'!F35</f>
        <v>0</v>
      </c>
      <c r="BC104" s="80">
        <f>'SO 06 - Mobiliář. Vybaven...'!F36</f>
        <v>0</v>
      </c>
      <c r="BD104" s="82">
        <f>'SO 06 - Mobiliář. Vybaven...'!F37</f>
        <v>0</v>
      </c>
      <c r="BT104" s="83" t="s">
        <v>84</v>
      </c>
      <c r="BV104" s="83" t="s">
        <v>14</v>
      </c>
      <c r="BW104" s="83" t="s">
        <v>111</v>
      </c>
      <c r="BX104" s="83" t="s">
        <v>5</v>
      </c>
      <c r="CL104" s="83" t="s">
        <v>1</v>
      </c>
      <c r="CM104" s="83" t="s">
        <v>86</v>
      </c>
    </row>
    <row r="105" spans="1:91" s="6" customFormat="1" ht="16.5" customHeight="1">
      <c r="A105" s="74" t="s">
        <v>80</v>
      </c>
      <c r="B105" s="75"/>
      <c r="C105" s="76"/>
      <c r="D105" s="239" t="s">
        <v>112</v>
      </c>
      <c r="E105" s="239"/>
      <c r="F105" s="239"/>
      <c r="G105" s="239"/>
      <c r="H105" s="239"/>
      <c r="I105" s="77"/>
      <c r="J105" s="239" t="s">
        <v>113</v>
      </c>
      <c r="K105" s="239"/>
      <c r="L105" s="239"/>
      <c r="M105" s="239"/>
      <c r="N105" s="239"/>
      <c r="O105" s="239"/>
      <c r="P105" s="239"/>
      <c r="Q105" s="239"/>
      <c r="R105" s="239"/>
      <c r="S105" s="239"/>
      <c r="T105" s="239"/>
      <c r="U105" s="239"/>
      <c r="V105" s="239"/>
      <c r="W105" s="239"/>
      <c r="X105" s="239"/>
      <c r="Y105" s="239"/>
      <c r="Z105" s="239"/>
      <c r="AA105" s="239"/>
      <c r="AB105" s="239"/>
      <c r="AC105" s="239"/>
      <c r="AD105" s="239"/>
      <c r="AE105" s="239"/>
      <c r="AF105" s="239"/>
      <c r="AG105" s="225">
        <f>'SO 07 - Oplocení areálu'!J30</f>
        <v>0</v>
      </c>
      <c r="AH105" s="226"/>
      <c r="AI105" s="226"/>
      <c r="AJ105" s="226"/>
      <c r="AK105" s="226"/>
      <c r="AL105" s="226"/>
      <c r="AM105" s="226"/>
      <c r="AN105" s="225">
        <f t="shared" si="0"/>
        <v>0</v>
      </c>
      <c r="AO105" s="226"/>
      <c r="AP105" s="226"/>
      <c r="AQ105" s="78" t="s">
        <v>83</v>
      </c>
      <c r="AR105" s="75"/>
      <c r="AS105" s="79">
        <v>0</v>
      </c>
      <c r="AT105" s="80">
        <f t="shared" si="1"/>
        <v>0</v>
      </c>
      <c r="AU105" s="81">
        <f>'SO 07 - Oplocení areálu'!P118</f>
        <v>0</v>
      </c>
      <c r="AV105" s="80">
        <f>'SO 07 - Oplocení areálu'!J33</f>
        <v>0</v>
      </c>
      <c r="AW105" s="80">
        <f>'SO 07 - Oplocení areálu'!J34</f>
        <v>0</v>
      </c>
      <c r="AX105" s="80">
        <f>'SO 07 - Oplocení areálu'!J35</f>
        <v>0</v>
      </c>
      <c r="AY105" s="80">
        <f>'SO 07 - Oplocení areálu'!J36</f>
        <v>0</v>
      </c>
      <c r="AZ105" s="80">
        <f>'SO 07 - Oplocení areálu'!F33</f>
        <v>0</v>
      </c>
      <c r="BA105" s="80">
        <f>'SO 07 - Oplocení areálu'!F34</f>
        <v>0</v>
      </c>
      <c r="BB105" s="80">
        <f>'SO 07 - Oplocení areálu'!F35</f>
        <v>0</v>
      </c>
      <c r="BC105" s="80">
        <f>'SO 07 - Oplocení areálu'!F36</f>
        <v>0</v>
      </c>
      <c r="BD105" s="82">
        <f>'SO 07 - Oplocení areálu'!F37</f>
        <v>0</v>
      </c>
      <c r="BT105" s="83" t="s">
        <v>84</v>
      </c>
      <c r="BV105" s="83" t="s">
        <v>14</v>
      </c>
      <c r="BW105" s="83" t="s">
        <v>114</v>
      </c>
      <c r="BX105" s="83" t="s">
        <v>5</v>
      </c>
      <c r="CL105" s="83" t="s">
        <v>1</v>
      </c>
      <c r="CM105" s="83" t="s">
        <v>86</v>
      </c>
    </row>
    <row r="106" spans="1:91" s="6" customFormat="1" ht="16.5" customHeight="1">
      <c r="A106" s="74" t="s">
        <v>80</v>
      </c>
      <c r="B106" s="75"/>
      <c r="C106" s="76"/>
      <c r="D106" s="239" t="s">
        <v>115</v>
      </c>
      <c r="E106" s="239"/>
      <c r="F106" s="239"/>
      <c r="G106" s="239"/>
      <c r="H106" s="239"/>
      <c r="I106" s="77"/>
      <c r="J106" s="239" t="s">
        <v>116</v>
      </c>
      <c r="K106" s="239"/>
      <c r="L106" s="239"/>
      <c r="M106" s="239"/>
      <c r="N106" s="239"/>
      <c r="O106" s="239"/>
      <c r="P106" s="239"/>
      <c r="Q106" s="239"/>
      <c r="R106" s="239"/>
      <c r="S106" s="239"/>
      <c r="T106" s="239"/>
      <c r="U106" s="239"/>
      <c r="V106" s="239"/>
      <c r="W106" s="239"/>
      <c r="X106" s="239"/>
      <c r="Y106" s="239"/>
      <c r="Z106" s="239"/>
      <c r="AA106" s="239"/>
      <c r="AB106" s="239"/>
      <c r="AC106" s="239"/>
      <c r="AD106" s="239"/>
      <c r="AE106" s="239"/>
      <c r="AF106" s="239"/>
      <c r="AG106" s="225">
        <f>'SO 08 - Objekt zázemí - p...'!J30</f>
        <v>0</v>
      </c>
      <c r="AH106" s="226"/>
      <c r="AI106" s="226"/>
      <c r="AJ106" s="226"/>
      <c r="AK106" s="226"/>
      <c r="AL106" s="226"/>
      <c r="AM106" s="226"/>
      <c r="AN106" s="225">
        <f t="shared" si="0"/>
        <v>0</v>
      </c>
      <c r="AO106" s="226"/>
      <c r="AP106" s="226"/>
      <c r="AQ106" s="78" t="s">
        <v>83</v>
      </c>
      <c r="AR106" s="75"/>
      <c r="AS106" s="79">
        <v>0</v>
      </c>
      <c r="AT106" s="80">
        <f t="shared" si="1"/>
        <v>0</v>
      </c>
      <c r="AU106" s="81">
        <f>'SO 08 - Objekt zázemí - p...'!P130</f>
        <v>0</v>
      </c>
      <c r="AV106" s="80">
        <f>'SO 08 - Objekt zázemí - p...'!J33</f>
        <v>0</v>
      </c>
      <c r="AW106" s="80">
        <f>'SO 08 - Objekt zázemí - p...'!J34</f>
        <v>0</v>
      </c>
      <c r="AX106" s="80">
        <f>'SO 08 - Objekt zázemí - p...'!J35</f>
        <v>0</v>
      </c>
      <c r="AY106" s="80">
        <f>'SO 08 - Objekt zázemí - p...'!J36</f>
        <v>0</v>
      </c>
      <c r="AZ106" s="80">
        <f>'SO 08 - Objekt zázemí - p...'!F33</f>
        <v>0</v>
      </c>
      <c r="BA106" s="80">
        <f>'SO 08 - Objekt zázemí - p...'!F34</f>
        <v>0</v>
      </c>
      <c r="BB106" s="80">
        <f>'SO 08 - Objekt zázemí - p...'!F35</f>
        <v>0</v>
      </c>
      <c r="BC106" s="80">
        <f>'SO 08 - Objekt zázemí - p...'!F36</f>
        <v>0</v>
      </c>
      <c r="BD106" s="82">
        <f>'SO 08 - Objekt zázemí - p...'!F37</f>
        <v>0</v>
      </c>
      <c r="BT106" s="83" t="s">
        <v>84</v>
      </c>
      <c r="BV106" s="83" t="s">
        <v>14</v>
      </c>
      <c r="BW106" s="83" t="s">
        <v>117</v>
      </c>
      <c r="BX106" s="83" t="s">
        <v>5</v>
      </c>
      <c r="CL106" s="83" t="s">
        <v>1</v>
      </c>
      <c r="CM106" s="83" t="s">
        <v>86</v>
      </c>
    </row>
    <row r="107" spans="1:91" s="6" customFormat="1" ht="24.75" customHeight="1">
      <c r="A107" s="74" t="s">
        <v>80</v>
      </c>
      <c r="B107" s="75"/>
      <c r="C107" s="76"/>
      <c r="D107" s="239" t="s">
        <v>118</v>
      </c>
      <c r="E107" s="239"/>
      <c r="F107" s="239"/>
      <c r="G107" s="239"/>
      <c r="H107" s="239"/>
      <c r="I107" s="77"/>
      <c r="J107" s="239" t="s">
        <v>119</v>
      </c>
      <c r="K107" s="239"/>
      <c r="L107" s="239"/>
      <c r="M107" s="239"/>
      <c r="N107" s="239"/>
      <c r="O107" s="239"/>
      <c r="P107" s="239"/>
      <c r="Q107" s="239"/>
      <c r="R107" s="239"/>
      <c r="S107" s="239"/>
      <c r="T107" s="239"/>
      <c r="U107" s="239"/>
      <c r="V107" s="239"/>
      <c r="W107" s="239"/>
      <c r="X107" s="239"/>
      <c r="Y107" s="239"/>
      <c r="Z107" s="239"/>
      <c r="AA107" s="239"/>
      <c r="AB107" s="239"/>
      <c r="AC107" s="239"/>
      <c r="AD107" s="239"/>
      <c r="AE107" s="239"/>
      <c r="AF107" s="239"/>
      <c r="AG107" s="225">
        <f>'SO 08.1 - Objekt zázemí -...'!J30</f>
        <v>0</v>
      </c>
      <c r="AH107" s="226"/>
      <c r="AI107" s="226"/>
      <c r="AJ107" s="226"/>
      <c r="AK107" s="226"/>
      <c r="AL107" s="226"/>
      <c r="AM107" s="226"/>
      <c r="AN107" s="225">
        <f t="shared" si="0"/>
        <v>0</v>
      </c>
      <c r="AO107" s="226"/>
      <c r="AP107" s="226"/>
      <c r="AQ107" s="78" t="s">
        <v>83</v>
      </c>
      <c r="AR107" s="75"/>
      <c r="AS107" s="79">
        <v>0</v>
      </c>
      <c r="AT107" s="80">
        <f t="shared" si="1"/>
        <v>0</v>
      </c>
      <c r="AU107" s="81">
        <f>'SO 08.1 - Objekt zázemí -...'!P118</f>
        <v>0</v>
      </c>
      <c r="AV107" s="80">
        <f>'SO 08.1 - Objekt zázemí -...'!J33</f>
        <v>0</v>
      </c>
      <c r="AW107" s="80">
        <f>'SO 08.1 - Objekt zázemí -...'!J34</f>
        <v>0</v>
      </c>
      <c r="AX107" s="80">
        <f>'SO 08.1 - Objekt zázemí -...'!J35</f>
        <v>0</v>
      </c>
      <c r="AY107" s="80">
        <f>'SO 08.1 - Objekt zázemí -...'!J36</f>
        <v>0</v>
      </c>
      <c r="AZ107" s="80">
        <f>'SO 08.1 - Objekt zázemí -...'!F33</f>
        <v>0</v>
      </c>
      <c r="BA107" s="80">
        <f>'SO 08.1 - Objekt zázemí -...'!F34</f>
        <v>0</v>
      </c>
      <c r="BB107" s="80">
        <f>'SO 08.1 - Objekt zázemí -...'!F35</f>
        <v>0</v>
      </c>
      <c r="BC107" s="80">
        <f>'SO 08.1 - Objekt zázemí -...'!F36</f>
        <v>0</v>
      </c>
      <c r="BD107" s="82">
        <f>'SO 08.1 - Objekt zázemí -...'!F37</f>
        <v>0</v>
      </c>
      <c r="BT107" s="83" t="s">
        <v>84</v>
      </c>
      <c r="BV107" s="83" t="s">
        <v>14</v>
      </c>
      <c r="BW107" s="83" t="s">
        <v>120</v>
      </c>
      <c r="BX107" s="83" t="s">
        <v>5</v>
      </c>
      <c r="CL107" s="83" t="s">
        <v>1</v>
      </c>
      <c r="CM107" s="83" t="s">
        <v>86</v>
      </c>
    </row>
    <row r="108" spans="1:91" s="6" customFormat="1" ht="24.75" customHeight="1">
      <c r="A108" s="74" t="s">
        <v>80</v>
      </c>
      <c r="B108" s="75"/>
      <c r="C108" s="76"/>
      <c r="D108" s="239" t="s">
        <v>121</v>
      </c>
      <c r="E108" s="239"/>
      <c r="F108" s="239"/>
      <c r="G108" s="239"/>
      <c r="H108" s="239"/>
      <c r="I108" s="77"/>
      <c r="J108" s="239" t="s">
        <v>119</v>
      </c>
      <c r="K108" s="239"/>
      <c r="L108" s="239"/>
      <c r="M108" s="239"/>
      <c r="N108" s="239"/>
      <c r="O108" s="239"/>
      <c r="P108" s="239"/>
      <c r="Q108" s="239"/>
      <c r="R108" s="239"/>
      <c r="S108" s="239"/>
      <c r="T108" s="239"/>
      <c r="U108" s="239"/>
      <c r="V108" s="239"/>
      <c r="W108" s="239"/>
      <c r="X108" s="239"/>
      <c r="Y108" s="239"/>
      <c r="Z108" s="239"/>
      <c r="AA108" s="239"/>
      <c r="AB108" s="239"/>
      <c r="AC108" s="239"/>
      <c r="AD108" s="239"/>
      <c r="AE108" s="239"/>
      <c r="AF108" s="239"/>
      <c r="AG108" s="225">
        <f>'SO 08.2 - Objekt zázemí -...'!J30</f>
        <v>0</v>
      </c>
      <c r="AH108" s="226"/>
      <c r="AI108" s="226"/>
      <c r="AJ108" s="226"/>
      <c r="AK108" s="226"/>
      <c r="AL108" s="226"/>
      <c r="AM108" s="226"/>
      <c r="AN108" s="225">
        <f t="shared" si="0"/>
        <v>0</v>
      </c>
      <c r="AO108" s="226"/>
      <c r="AP108" s="226"/>
      <c r="AQ108" s="78" t="s">
        <v>83</v>
      </c>
      <c r="AR108" s="75"/>
      <c r="AS108" s="79">
        <v>0</v>
      </c>
      <c r="AT108" s="80">
        <f t="shared" si="1"/>
        <v>0</v>
      </c>
      <c r="AU108" s="81">
        <f>'SO 08.2 - Objekt zázemí -...'!P124</f>
        <v>0</v>
      </c>
      <c r="AV108" s="80">
        <f>'SO 08.2 - Objekt zázemí -...'!J33</f>
        <v>0</v>
      </c>
      <c r="AW108" s="80">
        <f>'SO 08.2 - Objekt zázemí -...'!J34</f>
        <v>0</v>
      </c>
      <c r="AX108" s="80">
        <f>'SO 08.2 - Objekt zázemí -...'!J35</f>
        <v>0</v>
      </c>
      <c r="AY108" s="80">
        <f>'SO 08.2 - Objekt zázemí -...'!J36</f>
        <v>0</v>
      </c>
      <c r="AZ108" s="80">
        <f>'SO 08.2 - Objekt zázemí -...'!F33</f>
        <v>0</v>
      </c>
      <c r="BA108" s="80">
        <f>'SO 08.2 - Objekt zázemí -...'!F34</f>
        <v>0</v>
      </c>
      <c r="BB108" s="80">
        <f>'SO 08.2 - Objekt zázemí -...'!F35</f>
        <v>0</v>
      </c>
      <c r="BC108" s="80">
        <f>'SO 08.2 - Objekt zázemí -...'!F36</f>
        <v>0</v>
      </c>
      <c r="BD108" s="82">
        <f>'SO 08.2 - Objekt zázemí -...'!F37</f>
        <v>0</v>
      </c>
      <c r="BT108" s="83" t="s">
        <v>84</v>
      </c>
      <c r="BV108" s="83" t="s">
        <v>14</v>
      </c>
      <c r="BW108" s="83" t="s">
        <v>122</v>
      </c>
      <c r="BX108" s="83" t="s">
        <v>5</v>
      </c>
      <c r="CL108" s="83" t="s">
        <v>1</v>
      </c>
      <c r="CM108" s="83" t="s">
        <v>86</v>
      </c>
    </row>
    <row r="109" spans="1:91" s="6" customFormat="1" ht="24.75" customHeight="1">
      <c r="A109" s="74" t="s">
        <v>80</v>
      </c>
      <c r="B109" s="75"/>
      <c r="C109" s="76"/>
      <c r="D109" s="239" t="s">
        <v>123</v>
      </c>
      <c r="E109" s="239"/>
      <c r="F109" s="239"/>
      <c r="G109" s="239"/>
      <c r="H109" s="239"/>
      <c r="I109" s="77"/>
      <c r="J109" s="239" t="s">
        <v>119</v>
      </c>
      <c r="K109" s="239"/>
      <c r="L109" s="239"/>
      <c r="M109" s="239"/>
      <c r="N109" s="239"/>
      <c r="O109" s="239"/>
      <c r="P109" s="239"/>
      <c r="Q109" s="239"/>
      <c r="R109" s="239"/>
      <c r="S109" s="239"/>
      <c r="T109" s="239"/>
      <c r="U109" s="239"/>
      <c r="V109" s="239"/>
      <c r="W109" s="239"/>
      <c r="X109" s="239"/>
      <c r="Y109" s="239"/>
      <c r="Z109" s="239"/>
      <c r="AA109" s="239"/>
      <c r="AB109" s="239"/>
      <c r="AC109" s="239"/>
      <c r="AD109" s="239"/>
      <c r="AE109" s="239"/>
      <c r="AF109" s="239"/>
      <c r="AG109" s="225">
        <f>'SO 08.3 - Objekt zázemí -...'!J30</f>
        <v>0</v>
      </c>
      <c r="AH109" s="226"/>
      <c r="AI109" s="226"/>
      <c r="AJ109" s="226"/>
      <c r="AK109" s="226"/>
      <c r="AL109" s="226"/>
      <c r="AM109" s="226"/>
      <c r="AN109" s="225">
        <f t="shared" si="0"/>
        <v>0</v>
      </c>
      <c r="AO109" s="226"/>
      <c r="AP109" s="226"/>
      <c r="AQ109" s="78" t="s">
        <v>83</v>
      </c>
      <c r="AR109" s="75"/>
      <c r="AS109" s="79">
        <v>0</v>
      </c>
      <c r="AT109" s="80">
        <f t="shared" si="1"/>
        <v>0</v>
      </c>
      <c r="AU109" s="81">
        <f>'SO 08.3 - Objekt zázemí -...'!P120</f>
        <v>0</v>
      </c>
      <c r="AV109" s="80">
        <f>'SO 08.3 - Objekt zázemí -...'!J33</f>
        <v>0</v>
      </c>
      <c r="AW109" s="80">
        <f>'SO 08.3 - Objekt zázemí -...'!J34</f>
        <v>0</v>
      </c>
      <c r="AX109" s="80">
        <f>'SO 08.3 - Objekt zázemí -...'!J35</f>
        <v>0</v>
      </c>
      <c r="AY109" s="80">
        <f>'SO 08.3 - Objekt zázemí -...'!J36</f>
        <v>0</v>
      </c>
      <c r="AZ109" s="80">
        <f>'SO 08.3 - Objekt zázemí -...'!F33</f>
        <v>0</v>
      </c>
      <c r="BA109" s="80">
        <f>'SO 08.3 - Objekt zázemí -...'!F34</f>
        <v>0</v>
      </c>
      <c r="BB109" s="80">
        <f>'SO 08.3 - Objekt zázemí -...'!F35</f>
        <v>0</v>
      </c>
      <c r="BC109" s="80">
        <f>'SO 08.3 - Objekt zázemí -...'!F36</f>
        <v>0</v>
      </c>
      <c r="BD109" s="82">
        <f>'SO 08.3 - Objekt zázemí -...'!F37</f>
        <v>0</v>
      </c>
      <c r="BT109" s="83" t="s">
        <v>84</v>
      </c>
      <c r="BV109" s="83" t="s">
        <v>14</v>
      </c>
      <c r="BW109" s="83" t="s">
        <v>124</v>
      </c>
      <c r="BX109" s="83" t="s">
        <v>5</v>
      </c>
      <c r="CL109" s="83" t="s">
        <v>1</v>
      </c>
      <c r="CM109" s="83" t="s">
        <v>86</v>
      </c>
    </row>
    <row r="110" spans="1:91" s="6" customFormat="1" ht="24.75" customHeight="1">
      <c r="A110" s="74" t="s">
        <v>80</v>
      </c>
      <c r="B110" s="75"/>
      <c r="C110" s="76"/>
      <c r="D110" s="239" t="s">
        <v>125</v>
      </c>
      <c r="E110" s="239"/>
      <c r="F110" s="239"/>
      <c r="G110" s="239"/>
      <c r="H110" s="239"/>
      <c r="I110" s="77"/>
      <c r="J110" s="239" t="s">
        <v>126</v>
      </c>
      <c r="K110" s="239"/>
      <c r="L110" s="239"/>
      <c r="M110" s="239"/>
      <c r="N110" s="239"/>
      <c r="O110" s="239"/>
      <c r="P110" s="239"/>
      <c r="Q110" s="239"/>
      <c r="R110" s="239"/>
      <c r="S110" s="239"/>
      <c r="T110" s="239"/>
      <c r="U110" s="239"/>
      <c r="V110" s="239"/>
      <c r="W110" s="239"/>
      <c r="X110" s="239"/>
      <c r="Y110" s="239"/>
      <c r="Z110" s="239"/>
      <c r="AA110" s="239"/>
      <c r="AB110" s="239"/>
      <c r="AC110" s="239"/>
      <c r="AD110" s="239"/>
      <c r="AE110" s="239"/>
      <c r="AF110" s="239"/>
      <c r="AG110" s="225">
        <f>'SO 08.4 - Objekkt zázemí ...'!K30</f>
        <v>0</v>
      </c>
      <c r="AH110" s="226"/>
      <c r="AI110" s="226"/>
      <c r="AJ110" s="226"/>
      <c r="AK110" s="226"/>
      <c r="AL110" s="226"/>
      <c r="AM110" s="226"/>
      <c r="AN110" s="225">
        <f t="shared" si="0"/>
        <v>0</v>
      </c>
      <c r="AO110" s="226"/>
      <c r="AP110" s="226"/>
      <c r="AQ110" s="78" t="s">
        <v>83</v>
      </c>
      <c r="AR110" s="75"/>
      <c r="AS110" s="79">
        <v>0</v>
      </c>
      <c r="AT110" s="80">
        <f t="shared" si="1"/>
        <v>0</v>
      </c>
      <c r="AU110" s="81">
        <f>'SO 08.4 - Objekkt zázemí ...'!Q118</f>
        <v>0</v>
      </c>
      <c r="AV110" s="80">
        <f>'SO 08.4 - Objekkt zázemí ...'!K33</f>
        <v>0</v>
      </c>
      <c r="AW110" s="80">
        <f>'SO 08.4 - Objekkt zázemí ...'!K34</f>
        <v>0</v>
      </c>
      <c r="AX110" s="80">
        <f>'SO 08.4 - Objekkt zázemí ...'!K35</f>
        <v>0</v>
      </c>
      <c r="AY110" s="80">
        <f>'SO 08.4 - Objekkt zázemí ...'!K36</f>
        <v>0</v>
      </c>
      <c r="AZ110" s="80">
        <f>'SO 08.4 - Objekkt zázemí ...'!F33</f>
        <v>0</v>
      </c>
      <c r="BA110" s="80">
        <f>'SO 08.4 - Objekkt zázemí ...'!F34</f>
        <v>0</v>
      </c>
      <c r="BB110" s="80">
        <f>'SO 08.4 - Objekkt zázemí ...'!F35</f>
        <v>0</v>
      </c>
      <c r="BC110" s="80">
        <f>'SO 08.4 - Objekkt zázemí ...'!F36</f>
        <v>0</v>
      </c>
      <c r="BD110" s="82">
        <f>'SO 08.4 - Objekkt zázemí ...'!F37</f>
        <v>0</v>
      </c>
      <c r="BT110" s="83" t="s">
        <v>84</v>
      </c>
      <c r="BV110" s="83" t="s">
        <v>14</v>
      </c>
      <c r="BW110" s="83" t="s">
        <v>127</v>
      </c>
      <c r="BX110" s="83" t="s">
        <v>5</v>
      </c>
      <c r="CL110" s="83" t="s">
        <v>1</v>
      </c>
      <c r="CM110" s="83" t="s">
        <v>86</v>
      </c>
    </row>
    <row r="111" spans="1:91" s="6" customFormat="1" ht="24.75" customHeight="1">
      <c r="A111" s="74" t="s">
        <v>80</v>
      </c>
      <c r="B111" s="75"/>
      <c r="C111" s="76"/>
      <c r="D111" s="239" t="s">
        <v>128</v>
      </c>
      <c r="E111" s="239"/>
      <c r="F111" s="239"/>
      <c r="G111" s="239"/>
      <c r="H111" s="239"/>
      <c r="I111" s="77"/>
      <c r="J111" s="239" t="s">
        <v>126</v>
      </c>
      <c r="K111" s="239"/>
      <c r="L111" s="239"/>
      <c r="M111" s="239"/>
      <c r="N111" s="239"/>
      <c r="O111" s="239"/>
      <c r="P111" s="239"/>
      <c r="Q111" s="239"/>
      <c r="R111" s="239"/>
      <c r="S111" s="239"/>
      <c r="T111" s="239"/>
      <c r="U111" s="239"/>
      <c r="V111" s="239"/>
      <c r="W111" s="239"/>
      <c r="X111" s="239"/>
      <c r="Y111" s="239"/>
      <c r="Z111" s="239"/>
      <c r="AA111" s="239"/>
      <c r="AB111" s="239"/>
      <c r="AC111" s="239"/>
      <c r="AD111" s="239"/>
      <c r="AE111" s="239"/>
      <c r="AF111" s="239"/>
      <c r="AG111" s="225">
        <f>'SO 08.5 - Objekkt zázemí ...'!J30</f>
        <v>0</v>
      </c>
      <c r="AH111" s="226"/>
      <c r="AI111" s="226"/>
      <c r="AJ111" s="226"/>
      <c r="AK111" s="226"/>
      <c r="AL111" s="226"/>
      <c r="AM111" s="226"/>
      <c r="AN111" s="225">
        <f t="shared" si="0"/>
        <v>0</v>
      </c>
      <c r="AO111" s="226"/>
      <c r="AP111" s="226"/>
      <c r="AQ111" s="78" t="s">
        <v>83</v>
      </c>
      <c r="AR111" s="75"/>
      <c r="AS111" s="79">
        <v>0</v>
      </c>
      <c r="AT111" s="80">
        <f t="shared" si="1"/>
        <v>0</v>
      </c>
      <c r="AU111" s="81">
        <f>'SO 08.5 - Objekkt zázemí ...'!P117</f>
        <v>0</v>
      </c>
      <c r="AV111" s="80">
        <f>'SO 08.5 - Objekkt zázemí ...'!J33</f>
        <v>0</v>
      </c>
      <c r="AW111" s="80">
        <f>'SO 08.5 - Objekkt zázemí ...'!J34</f>
        <v>0</v>
      </c>
      <c r="AX111" s="80">
        <f>'SO 08.5 - Objekkt zázemí ...'!J35</f>
        <v>0</v>
      </c>
      <c r="AY111" s="80">
        <f>'SO 08.5 - Objekkt zázemí ...'!J36</f>
        <v>0</v>
      </c>
      <c r="AZ111" s="80">
        <f>'SO 08.5 - Objekkt zázemí ...'!F33</f>
        <v>0</v>
      </c>
      <c r="BA111" s="80">
        <f>'SO 08.5 - Objekkt zázemí ...'!F34</f>
        <v>0</v>
      </c>
      <c r="BB111" s="80">
        <f>'SO 08.5 - Objekkt zázemí ...'!F35</f>
        <v>0</v>
      </c>
      <c r="BC111" s="80">
        <f>'SO 08.5 - Objekkt zázemí ...'!F36</f>
        <v>0</v>
      </c>
      <c r="BD111" s="82">
        <f>'SO 08.5 - Objekkt zázemí ...'!F37</f>
        <v>0</v>
      </c>
      <c r="BT111" s="83" t="s">
        <v>84</v>
      </c>
      <c r="BV111" s="83" t="s">
        <v>14</v>
      </c>
      <c r="BW111" s="83" t="s">
        <v>129</v>
      </c>
      <c r="BX111" s="83" t="s">
        <v>5</v>
      </c>
      <c r="CL111" s="83" t="s">
        <v>1</v>
      </c>
      <c r="CM111" s="83" t="s">
        <v>86</v>
      </c>
    </row>
    <row r="112" spans="1:91" s="6" customFormat="1" ht="24.75" customHeight="1">
      <c r="A112" s="74" t="s">
        <v>80</v>
      </c>
      <c r="B112" s="75"/>
      <c r="C112" s="76"/>
      <c r="D112" s="239" t="s">
        <v>130</v>
      </c>
      <c r="E112" s="239"/>
      <c r="F112" s="239"/>
      <c r="G112" s="239"/>
      <c r="H112" s="239"/>
      <c r="I112" s="77"/>
      <c r="J112" s="239" t="s">
        <v>126</v>
      </c>
      <c r="K112" s="239"/>
      <c r="L112" s="239"/>
      <c r="M112" s="239"/>
      <c r="N112" s="239"/>
      <c r="O112" s="239"/>
      <c r="P112" s="239"/>
      <c r="Q112" s="239"/>
      <c r="R112" s="239"/>
      <c r="S112" s="239"/>
      <c r="T112" s="239"/>
      <c r="U112" s="239"/>
      <c r="V112" s="239"/>
      <c r="W112" s="239"/>
      <c r="X112" s="239"/>
      <c r="Y112" s="239"/>
      <c r="Z112" s="239"/>
      <c r="AA112" s="239"/>
      <c r="AB112" s="239"/>
      <c r="AC112" s="239"/>
      <c r="AD112" s="239"/>
      <c r="AE112" s="239"/>
      <c r="AF112" s="239"/>
      <c r="AG112" s="225">
        <f>'SO 08.6 - Objekkt zázemí ...'!J30</f>
        <v>0</v>
      </c>
      <c r="AH112" s="226"/>
      <c r="AI112" s="226"/>
      <c r="AJ112" s="226"/>
      <c r="AK112" s="226"/>
      <c r="AL112" s="226"/>
      <c r="AM112" s="226"/>
      <c r="AN112" s="225">
        <f t="shared" si="0"/>
        <v>0</v>
      </c>
      <c r="AO112" s="226"/>
      <c r="AP112" s="226"/>
      <c r="AQ112" s="78" t="s">
        <v>83</v>
      </c>
      <c r="AR112" s="75"/>
      <c r="AS112" s="79">
        <v>0</v>
      </c>
      <c r="AT112" s="80">
        <f t="shared" si="1"/>
        <v>0</v>
      </c>
      <c r="AU112" s="81">
        <f>'SO 08.6 - Objekkt zázemí ...'!P117</f>
        <v>0</v>
      </c>
      <c r="AV112" s="80">
        <f>'SO 08.6 - Objekkt zázemí ...'!J33</f>
        <v>0</v>
      </c>
      <c r="AW112" s="80">
        <f>'SO 08.6 - Objekkt zázemí ...'!J34</f>
        <v>0</v>
      </c>
      <c r="AX112" s="80">
        <f>'SO 08.6 - Objekkt zázemí ...'!J35</f>
        <v>0</v>
      </c>
      <c r="AY112" s="80">
        <f>'SO 08.6 - Objekkt zázemí ...'!J36</f>
        <v>0</v>
      </c>
      <c r="AZ112" s="80">
        <f>'SO 08.6 - Objekkt zázemí ...'!F33</f>
        <v>0</v>
      </c>
      <c r="BA112" s="80">
        <f>'SO 08.6 - Objekkt zázemí ...'!F34</f>
        <v>0</v>
      </c>
      <c r="BB112" s="80">
        <f>'SO 08.6 - Objekkt zázemí ...'!F35</f>
        <v>0</v>
      </c>
      <c r="BC112" s="80">
        <f>'SO 08.6 - Objekkt zázemí ...'!F36</f>
        <v>0</v>
      </c>
      <c r="BD112" s="82">
        <f>'SO 08.6 - Objekkt zázemí ...'!F37</f>
        <v>0</v>
      </c>
      <c r="BT112" s="83" t="s">
        <v>84</v>
      </c>
      <c r="BV112" s="83" t="s">
        <v>14</v>
      </c>
      <c r="BW112" s="83" t="s">
        <v>131</v>
      </c>
      <c r="BX112" s="83" t="s">
        <v>5</v>
      </c>
      <c r="CL112" s="83" t="s">
        <v>1</v>
      </c>
      <c r="CM112" s="83" t="s">
        <v>86</v>
      </c>
    </row>
    <row r="113" spans="1:91" s="6" customFormat="1" ht="24.75" customHeight="1">
      <c r="A113" s="74" t="s">
        <v>80</v>
      </c>
      <c r="B113" s="75"/>
      <c r="C113" s="76"/>
      <c r="D113" s="239" t="s">
        <v>132</v>
      </c>
      <c r="E113" s="239"/>
      <c r="F113" s="239"/>
      <c r="G113" s="239"/>
      <c r="H113" s="239"/>
      <c r="I113" s="77"/>
      <c r="J113" s="239" t="s">
        <v>119</v>
      </c>
      <c r="K113" s="239"/>
      <c r="L113" s="239"/>
      <c r="M113" s="239"/>
      <c r="N113" s="239"/>
      <c r="O113" s="239"/>
      <c r="P113" s="239"/>
      <c r="Q113" s="239"/>
      <c r="R113" s="239"/>
      <c r="S113" s="239"/>
      <c r="T113" s="239"/>
      <c r="U113" s="239"/>
      <c r="V113" s="239"/>
      <c r="W113" s="239"/>
      <c r="X113" s="239"/>
      <c r="Y113" s="239"/>
      <c r="Z113" s="239"/>
      <c r="AA113" s="239"/>
      <c r="AB113" s="239"/>
      <c r="AC113" s="239"/>
      <c r="AD113" s="239"/>
      <c r="AE113" s="239"/>
      <c r="AF113" s="239"/>
      <c r="AG113" s="225">
        <f>'SO 08.7 - Objekt zázemí -...'!J30</f>
        <v>0</v>
      </c>
      <c r="AH113" s="226"/>
      <c r="AI113" s="226"/>
      <c r="AJ113" s="226"/>
      <c r="AK113" s="226"/>
      <c r="AL113" s="226"/>
      <c r="AM113" s="226"/>
      <c r="AN113" s="225">
        <f t="shared" si="0"/>
        <v>0</v>
      </c>
      <c r="AO113" s="226"/>
      <c r="AP113" s="226"/>
      <c r="AQ113" s="78" t="s">
        <v>83</v>
      </c>
      <c r="AR113" s="75"/>
      <c r="AS113" s="79">
        <v>0</v>
      </c>
      <c r="AT113" s="80">
        <f t="shared" si="1"/>
        <v>0</v>
      </c>
      <c r="AU113" s="81">
        <f>'SO 08.7 - Objekt zázemí -...'!P119</f>
        <v>0</v>
      </c>
      <c r="AV113" s="80">
        <f>'SO 08.7 - Objekt zázemí -...'!J33</f>
        <v>0</v>
      </c>
      <c r="AW113" s="80">
        <f>'SO 08.7 - Objekt zázemí -...'!J34</f>
        <v>0</v>
      </c>
      <c r="AX113" s="80">
        <f>'SO 08.7 - Objekt zázemí -...'!J35</f>
        <v>0</v>
      </c>
      <c r="AY113" s="80">
        <f>'SO 08.7 - Objekt zázemí -...'!J36</f>
        <v>0</v>
      </c>
      <c r="AZ113" s="80">
        <f>'SO 08.7 - Objekt zázemí -...'!F33</f>
        <v>0</v>
      </c>
      <c r="BA113" s="80">
        <f>'SO 08.7 - Objekt zázemí -...'!F34</f>
        <v>0</v>
      </c>
      <c r="BB113" s="80">
        <f>'SO 08.7 - Objekt zázemí -...'!F35</f>
        <v>0</v>
      </c>
      <c r="BC113" s="80">
        <f>'SO 08.7 - Objekt zázemí -...'!F36</f>
        <v>0</v>
      </c>
      <c r="BD113" s="82">
        <f>'SO 08.7 - Objekt zázemí -...'!F37</f>
        <v>0</v>
      </c>
      <c r="BT113" s="83" t="s">
        <v>84</v>
      </c>
      <c r="BV113" s="83" t="s">
        <v>14</v>
      </c>
      <c r="BW113" s="83" t="s">
        <v>133</v>
      </c>
      <c r="BX113" s="83" t="s">
        <v>5</v>
      </c>
      <c r="CL113" s="83" t="s">
        <v>1</v>
      </c>
      <c r="CM113" s="83" t="s">
        <v>86</v>
      </c>
    </row>
    <row r="114" spans="1:91" s="6" customFormat="1" ht="16.5" customHeight="1">
      <c r="A114" s="74" t="s">
        <v>80</v>
      </c>
      <c r="B114" s="75"/>
      <c r="C114" s="76"/>
      <c r="D114" s="239" t="s">
        <v>134</v>
      </c>
      <c r="E114" s="239"/>
      <c r="F114" s="239"/>
      <c r="G114" s="239"/>
      <c r="H114" s="239"/>
      <c r="I114" s="77"/>
      <c r="J114" s="239" t="s">
        <v>135</v>
      </c>
      <c r="K114" s="239"/>
      <c r="L114" s="239"/>
      <c r="M114" s="239"/>
      <c r="N114" s="239"/>
      <c r="O114" s="239"/>
      <c r="P114" s="239"/>
      <c r="Q114" s="239"/>
      <c r="R114" s="239"/>
      <c r="S114" s="239"/>
      <c r="T114" s="239"/>
      <c r="U114" s="239"/>
      <c r="V114" s="239"/>
      <c r="W114" s="239"/>
      <c r="X114" s="239"/>
      <c r="Y114" s="239"/>
      <c r="Z114" s="239"/>
      <c r="AA114" s="239"/>
      <c r="AB114" s="239"/>
      <c r="AC114" s="239"/>
      <c r="AD114" s="239"/>
      <c r="AE114" s="239"/>
      <c r="AF114" s="239"/>
      <c r="AG114" s="225">
        <f>'SO 09 - Objekt zázemí - o...'!J30</f>
        <v>0</v>
      </c>
      <c r="AH114" s="226"/>
      <c r="AI114" s="226"/>
      <c r="AJ114" s="226"/>
      <c r="AK114" s="226"/>
      <c r="AL114" s="226"/>
      <c r="AM114" s="226"/>
      <c r="AN114" s="225">
        <f t="shared" si="0"/>
        <v>0</v>
      </c>
      <c r="AO114" s="226"/>
      <c r="AP114" s="226"/>
      <c r="AQ114" s="78" t="s">
        <v>83</v>
      </c>
      <c r="AR114" s="75"/>
      <c r="AS114" s="79">
        <v>0</v>
      </c>
      <c r="AT114" s="80">
        <f t="shared" si="1"/>
        <v>0</v>
      </c>
      <c r="AU114" s="81">
        <f>'SO 09 - Objekt zázemí - o...'!P130</f>
        <v>0</v>
      </c>
      <c r="AV114" s="80">
        <f>'SO 09 - Objekt zázemí - o...'!J33</f>
        <v>0</v>
      </c>
      <c r="AW114" s="80">
        <f>'SO 09 - Objekt zázemí - o...'!J34</f>
        <v>0</v>
      </c>
      <c r="AX114" s="80">
        <f>'SO 09 - Objekt zázemí - o...'!J35</f>
        <v>0</v>
      </c>
      <c r="AY114" s="80">
        <f>'SO 09 - Objekt zázemí - o...'!J36</f>
        <v>0</v>
      </c>
      <c r="AZ114" s="80">
        <f>'SO 09 - Objekt zázemí - o...'!F33</f>
        <v>0</v>
      </c>
      <c r="BA114" s="80">
        <f>'SO 09 - Objekt zázemí - o...'!F34</f>
        <v>0</v>
      </c>
      <c r="BB114" s="80">
        <f>'SO 09 - Objekt zázemí - o...'!F35</f>
        <v>0</v>
      </c>
      <c r="BC114" s="80">
        <f>'SO 09 - Objekt zázemí - o...'!F36</f>
        <v>0</v>
      </c>
      <c r="BD114" s="82">
        <f>'SO 09 - Objekt zázemí - o...'!F37</f>
        <v>0</v>
      </c>
      <c r="BT114" s="83" t="s">
        <v>84</v>
      </c>
      <c r="BV114" s="83" t="s">
        <v>14</v>
      </c>
      <c r="BW114" s="83" t="s">
        <v>136</v>
      </c>
      <c r="BX114" s="83" t="s">
        <v>5</v>
      </c>
      <c r="CL114" s="83" t="s">
        <v>1</v>
      </c>
      <c r="CM114" s="83" t="s">
        <v>86</v>
      </c>
    </row>
    <row r="115" spans="1:91" s="6" customFormat="1" ht="24.75" customHeight="1">
      <c r="A115" s="74" t="s">
        <v>80</v>
      </c>
      <c r="B115" s="75"/>
      <c r="C115" s="76"/>
      <c r="D115" s="239" t="s">
        <v>137</v>
      </c>
      <c r="E115" s="239"/>
      <c r="F115" s="239"/>
      <c r="G115" s="239"/>
      <c r="H115" s="239"/>
      <c r="I115" s="77"/>
      <c r="J115" s="239" t="s">
        <v>119</v>
      </c>
      <c r="K115" s="239"/>
      <c r="L115" s="239"/>
      <c r="M115" s="239"/>
      <c r="N115" s="239"/>
      <c r="O115" s="239"/>
      <c r="P115" s="239"/>
      <c r="Q115" s="239"/>
      <c r="R115" s="239"/>
      <c r="S115" s="239"/>
      <c r="T115" s="239"/>
      <c r="U115" s="239"/>
      <c r="V115" s="239"/>
      <c r="W115" s="239"/>
      <c r="X115" s="239"/>
      <c r="Y115" s="239"/>
      <c r="Z115" s="239"/>
      <c r="AA115" s="239"/>
      <c r="AB115" s="239"/>
      <c r="AC115" s="239"/>
      <c r="AD115" s="239"/>
      <c r="AE115" s="239"/>
      <c r="AF115" s="239"/>
      <c r="AG115" s="225">
        <f>'SO 09.1 - Objekt zázemí -...'!J30</f>
        <v>0</v>
      </c>
      <c r="AH115" s="226"/>
      <c r="AI115" s="226"/>
      <c r="AJ115" s="226"/>
      <c r="AK115" s="226"/>
      <c r="AL115" s="226"/>
      <c r="AM115" s="226"/>
      <c r="AN115" s="225">
        <f t="shared" si="0"/>
        <v>0</v>
      </c>
      <c r="AO115" s="226"/>
      <c r="AP115" s="226"/>
      <c r="AQ115" s="78" t="s">
        <v>83</v>
      </c>
      <c r="AR115" s="75"/>
      <c r="AS115" s="79">
        <v>0</v>
      </c>
      <c r="AT115" s="80">
        <f t="shared" si="1"/>
        <v>0</v>
      </c>
      <c r="AU115" s="81">
        <f>'SO 09.1 - Objekt zázemí -...'!P118</f>
        <v>0</v>
      </c>
      <c r="AV115" s="80">
        <f>'SO 09.1 - Objekt zázemí -...'!J33</f>
        <v>0</v>
      </c>
      <c r="AW115" s="80">
        <f>'SO 09.1 - Objekt zázemí -...'!J34</f>
        <v>0</v>
      </c>
      <c r="AX115" s="80">
        <f>'SO 09.1 - Objekt zázemí -...'!J35</f>
        <v>0</v>
      </c>
      <c r="AY115" s="80">
        <f>'SO 09.1 - Objekt zázemí -...'!J36</f>
        <v>0</v>
      </c>
      <c r="AZ115" s="80">
        <f>'SO 09.1 - Objekt zázemí -...'!F33</f>
        <v>0</v>
      </c>
      <c r="BA115" s="80">
        <f>'SO 09.1 - Objekt zázemí -...'!F34</f>
        <v>0</v>
      </c>
      <c r="BB115" s="80">
        <f>'SO 09.1 - Objekt zázemí -...'!F35</f>
        <v>0</v>
      </c>
      <c r="BC115" s="80">
        <f>'SO 09.1 - Objekt zázemí -...'!F36</f>
        <v>0</v>
      </c>
      <c r="BD115" s="82">
        <f>'SO 09.1 - Objekt zázemí -...'!F37</f>
        <v>0</v>
      </c>
      <c r="BT115" s="83" t="s">
        <v>84</v>
      </c>
      <c r="BV115" s="83" t="s">
        <v>14</v>
      </c>
      <c r="BW115" s="83" t="s">
        <v>138</v>
      </c>
      <c r="BX115" s="83" t="s">
        <v>5</v>
      </c>
      <c r="CL115" s="83" t="s">
        <v>1</v>
      </c>
      <c r="CM115" s="83" t="s">
        <v>86</v>
      </c>
    </row>
    <row r="116" spans="1:91" s="6" customFormat="1" ht="24.75" customHeight="1">
      <c r="A116" s="74" t="s">
        <v>80</v>
      </c>
      <c r="B116" s="75"/>
      <c r="C116" s="76"/>
      <c r="D116" s="239" t="s">
        <v>139</v>
      </c>
      <c r="E116" s="239"/>
      <c r="F116" s="239"/>
      <c r="G116" s="239"/>
      <c r="H116" s="239"/>
      <c r="I116" s="77"/>
      <c r="J116" s="239" t="s">
        <v>119</v>
      </c>
      <c r="K116" s="239"/>
      <c r="L116" s="239"/>
      <c r="M116" s="239"/>
      <c r="N116" s="239"/>
      <c r="O116" s="239"/>
      <c r="P116" s="239"/>
      <c r="Q116" s="239"/>
      <c r="R116" s="239"/>
      <c r="S116" s="239"/>
      <c r="T116" s="239"/>
      <c r="U116" s="239"/>
      <c r="V116" s="239"/>
      <c r="W116" s="239"/>
      <c r="X116" s="239"/>
      <c r="Y116" s="239"/>
      <c r="Z116" s="239"/>
      <c r="AA116" s="239"/>
      <c r="AB116" s="239"/>
      <c r="AC116" s="239"/>
      <c r="AD116" s="239"/>
      <c r="AE116" s="239"/>
      <c r="AF116" s="239"/>
      <c r="AG116" s="225">
        <f>'SO 09.2 - Objekt zázemí -...'!J30</f>
        <v>0</v>
      </c>
      <c r="AH116" s="226"/>
      <c r="AI116" s="226"/>
      <c r="AJ116" s="226"/>
      <c r="AK116" s="226"/>
      <c r="AL116" s="226"/>
      <c r="AM116" s="226"/>
      <c r="AN116" s="225">
        <f t="shared" si="0"/>
        <v>0</v>
      </c>
      <c r="AO116" s="226"/>
      <c r="AP116" s="226"/>
      <c r="AQ116" s="78" t="s">
        <v>83</v>
      </c>
      <c r="AR116" s="75"/>
      <c r="AS116" s="79">
        <v>0</v>
      </c>
      <c r="AT116" s="80">
        <f t="shared" si="1"/>
        <v>0</v>
      </c>
      <c r="AU116" s="81">
        <f>'SO 09.2 - Objekt zázemí -...'!P124</f>
        <v>0</v>
      </c>
      <c r="AV116" s="80">
        <f>'SO 09.2 - Objekt zázemí -...'!J33</f>
        <v>0</v>
      </c>
      <c r="AW116" s="80">
        <f>'SO 09.2 - Objekt zázemí -...'!J34</f>
        <v>0</v>
      </c>
      <c r="AX116" s="80">
        <f>'SO 09.2 - Objekt zázemí -...'!J35</f>
        <v>0</v>
      </c>
      <c r="AY116" s="80">
        <f>'SO 09.2 - Objekt zázemí -...'!J36</f>
        <v>0</v>
      </c>
      <c r="AZ116" s="80">
        <f>'SO 09.2 - Objekt zázemí -...'!F33</f>
        <v>0</v>
      </c>
      <c r="BA116" s="80">
        <f>'SO 09.2 - Objekt zázemí -...'!F34</f>
        <v>0</v>
      </c>
      <c r="BB116" s="80">
        <f>'SO 09.2 - Objekt zázemí -...'!F35</f>
        <v>0</v>
      </c>
      <c r="BC116" s="80">
        <f>'SO 09.2 - Objekt zázemí -...'!F36</f>
        <v>0</v>
      </c>
      <c r="BD116" s="82">
        <f>'SO 09.2 - Objekt zázemí -...'!F37</f>
        <v>0</v>
      </c>
      <c r="BT116" s="83" t="s">
        <v>84</v>
      </c>
      <c r="BV116" s="83" t="s">
        <v>14</v>
      </c>
      <c r="BW116" s="83" t="s">
        <v>140</v>
      </c>
      <c r="BX116" s="83" t="s">
        <v>5</v>
      </c>
      <c r="CL116" s="83" t="s">
        <v>1</v>
      </c>
      <c r="CM116" s="83" t="s">
        <v>86</v>
      </c>
    </row>
    <row r="117" spans="1:91" s="6" customFormat="1" ht="24.75" customHeight="1">
      <c r="A117" s="74" t="s">
        <v>80</v>
      </c>
      <c r="B117" s="75"/>
      <c r="C117" s="76"/>
      <c r="D117" s="239" t="s">
        <v>141</v>
      </c>
      <c r="E117" s="239"/>
      <c r="F117" s="239"/>
      <c r="G117" s="239"/>
      <c r="H117" s="239"/>
      <c r="I117" s="77"/>
      <c r="J117" s="239" t="s">
        <v>119</v>
      </c>
      <c r="K117" s="239"/>
      <c r="L117" s="239"/>
      <c r="M117" s="239"/>
      <c r="N117" s="239"/>
      <c r="O117" s="239"/>
      <c r="P117" s="239"/>
      <c r="Q117" s="239"/>
      <c r="R117" s="239"/>
      <c r="S117" s="239"/>
      <c r="T117" s="239"/>
      <c r="U117" s="239"/>
      <c r="V117" s="239"/>
      <c r="W117" s="239"/>
      <c r="X117" s="239"/>
      <c r="Y117" s="239"/>
      <c r="Z117" s="239"/>
      <c r="AA117" s="239"/>
      <c r="AB117" s="239"/>
      <c r="AC117" s="239"/>
      <c r="AD117" s="239"/>
      <c r="AE117" s="239"/>
      <c r="AF117" s="239"/>
      <c r="AG117" s="225">
        <f>'SO 09.3 - Objekt zázemí -...'!J30</f>
        <v>0</v>
      </c>
      <c r="AH117" s="226"/>
      <c r="AI117" s="226"/>
      <c r="AJ117" s="226"/>
      <c r="AK117" s="226"/>
      <c r="AL117" s="226"/>
      <c r="AM117" s="226"/>
      <c r="AN117" s="225">
        <f t="shared" si="0"/>
        <v>0</v>
      </c>
      <c r="AO117" s="226"/>
      <c r="AP117" s="226"/>
      <c r="AQ117" s="78" t="s">
        <v>83</v>
      </c>
      <c r="AR117" s="75"/>
      <c r="AS117" s="79">
        <v>0</v>
      </c>
      <c r="AT117" s="80">
        <f t="shared" si="1"/>
        <v>0</v>
      </c>
      <c r="AU117" s="81">
        <f>'SO 09.3 - Objekt zázemí -...'!P120</f>
        <v>0</v>
      </c>
      <c r="AV117" s="80">
        <f>'SO 09.3 - Objekt zázemí -...'!J33</f>
        <v>0</v>
      </c>
      <c r="AW117" s="80">
        <f>'SO 09.3 - Objekt zázemí -...'!J34</f>
        <v>0</v>
      </c>
      <c r="AX117" s="80">
        <f>'SO 09.3 - Objekt zázemí -...'!J35</f>
        <v>0</v>
      </c>
      <c r="AY117" s="80">
        <f>'SO 09.3 - Objekt zázemí -...'!J36</f>
        <v>0</v>
      </c>
      <c r="AZ117" s="80">
        <f>'SO 09.3 - Objekt zázemí -...'!F33</f>
        <v>0</v>
      </c>
      <c r="BA117" s="80">
        <f>'SO 09.3 - Objekt zázemí -...'!F34</f>
        <v>0</v>
      </c>
      <c r="BB117" s="80">
        <f>'SO 09.3 - Objekt zázemí -...'!F35</f>
        <v>0</v>
      </c>
      <c r="BC117" s="80">
        <f>'SO 09.3 - Objekt zázemí -...'!F36</f>
        <v>0</v>
      </c>
      <c r="BD117" s="82">
        <f>'SO 09.3 - Objekt zázemí -...'!F37</f>
        <v>0</v>
      </c>
      <c r="BT117" s="83" t="s">
        <v>84</v>
      </c>
      <c r="BV117" s="83" t="s">
        <v>14</v>
      </c>
      <c r="BW117" s="83" t="s">
        <v>142</v>
      </c>
      <c r="BX117" s="83" t="s">
        <v>5</v>
      </c>
      <c r="CL117" s="83" t="s">
        <v>1</v>
      </c>
      <c r="CM117" s="83" t="s">
        <v>86</v>
      </c>
    </row>
    <row r="118" spans="1:91" s="6" customFormat="1" ht="24.75" customHeight="1">
      <c r="A118" s="74" t="s">
        <v>80</v>
      </c>
      <c r="B118" s="75"/>
      <c r="C118" s="76"/>
      <c r="D118" s="239" t="s">
        <v>143</v>
      </c>
      <c r="E118" s="239"/>
      <c r="F118" s="239"/>
      <c r="G118" s="239"/>
      <c r="H118" s="239"/>
      <c r="I118" s="77"/>
      <c r="J118" s="239" t="s">
        <v>119</v>
      </c>
      <c r="K118" s="239"/>
      <c r="L118" s="239"/>
      <c r="M118" s="239"/>
      <c r="N118" s="239"/>
      <c r="O118" s="239"/>
      <c r="P118" s="239"/>
      <c r="Q118" s="239"/>
      <c r="R118" s="239"/>
      <c r="S118" s="239"/>
      <c r="T118" s="239"/>
      <c r="U118" s="239"/>
      <c r="V118" s="239"/>
      <c r="W118" s="239"/>
      <c r="X118" s="239"/>
      <c r="Y118" s="239"/>
      <c r="Z118" s="239"/>
      <c r="AA118" s="239"/>
      <c r="AB118" s="239"/>
      <c r="AC118" s="239"/>
      <c r="AD118" s="239"/>
      <c r="AE118" s="239"/>
      <c r="AF118" s="239"/>
      <c r="AG118" s="225">
        <f>'SO 09.4 - Objekt zázemí -...'!K30</f>
        <v>0</v>
      </c>
      <c r="AH118" s="226"/>
      <c r="AI118" s="226"/>
      <c r="AJ118" s="226"/>
      <c r="AK118" s="226"/>
      <c r="AL118" s="226"/>
      <c r="AM118" s="226"/>
      <c r="AN118" s="225">
        <f t="shared" si="0"/>
        <v>0</v>
      </c>
      <c r="AO118" s="226"/>
      <c r="AP118" s="226"/>
      <c r="AQ118" s="78" t="s">
        <v>83</v>
      </c>
      <c r="AR118" s="75"/>
      <c r="AS118" s="79">
        <v>0</v>
      </c>
      <c r="AT118" s="80">
        <f t="shared" si="1"/>
        <v>0</v>
      </c>
      <c r="AU118" s="81">
        <f>'SO 09.4 - Objekt zázemí -...'!Q118</f>
        <v>0</v>
      </c>
      <c r="AV118" s="80">
        <f>'SO 09.4 - Objekt zázemí -...'!K33</f>
        <v>0</v>
      </c>
      <c r="AW118" s="80">
        <f>'SO 09.4 - Objekt zázemí -...'!K34</f>
        <v>0</v>
      </c>
      <c r="AX118" s="80">
        <f>'SO 09.4 - Objekt zázemí -...'!K35</f>
        <v>0</v>
      </c>
      <c r="AY118" s="80">
        <f>'SO 09.4 - Objekt zázemí -...'!K36</f>
        <v>0</v>
      </c>
      <c r="AZ118" s="80">
        <f>'SO 09.4 - Objekt zázemí -...'!F33</f>
        <v>0</v>
      </c>
      <c r="BA118" s="80">
        <f>'SO 09.4 - Objekt zázemí -...'!F34</f>
        <v>0</v>
      </c>
      <c r="BB118" s="80">
        <f>'SO 09.4 - Objekt zázemí -...'!F35</f>
        <v>0</v>
      </c>
      <c r="BC118" s="80">
        <f>'SO 09.4 - Objekt zázemí -...'!F36</f>
        <v>0</v>
      </c>
      <c r="BD118" s="82">
        <f>'SO 09.4 - Objekt zázemí -...'!F37</f>
        <v>0</v>
      </c>
      <c r="BT118" s="83" t="s">
        <v>84</v>
      </c>
      <c r="BV118" s="83" t="s">
        <v>14</v>
      </c>
      <c r="BW118" s="83" t="s">
        <v>144</v>
      </c>
      <c r="BX118" s="83" t="s">
        <v>5</v>
      </c>
      <c r="CL118" s="83" t="s">
        <v>1</v>
      </c>
      <c r="CM118" s="83" t="s">
        <v>86</v>
      </c>
    </row>
    <row r="119" spans="1:91" s="6" customFormat="1" ht="24.75" customHeight="1">
      <c r="A119" s="74" t="s">
        <v>80</v>
      </c>
      <c r="B119" s="75"/>
      <c r="C119" s="76"/>
      <c r="D119" s="239" t="s">
        <v>145</v>
      </c>
      <c r="E119" s="239"/>
      <c r="F119" s="239"/>
      <c r="G119" s="239"/>
      <c r="H119" s="239"/>
      <c r="I119" s="77"/>
      <c r="J119" s="239" t="s">
        <v>119</v>
      </c>
      <c r="K119" s="239"/>
      <c r="L119" s="239"/>
      <c r="M119" s="239"/>
      <c r="N119" s="239"/>
      <c r="O119" s="239"/>
      <c r="P119" s="239"/>
      <c r="Q119" s="239"/>
      <c r="R119" s="239"/>
      <c r="S119" s="239"/>
      <c r="T119" s="239"/>
      <c r="U119" s="239"/>
      <c r="V119" s="239"/>
      <c r="W119" s="239"/>
      <c r="X119" s="239"/>
      <c r="Y119" s="239"/>
      <c r="Z119" s="239"/>
      <c r="AA119" s="239"/>
      <c r="AB119" s="239"/>
      <c r="AC119" s="239"/>
      <c r="AD119" s="239"/>
      <c r="AE119" s="239"/>
      <c r="AF119" s="239"/>
      <c r="AG119" s="225">
        <f>'SO 09.6 - Objekt zázemí -...'!J30</f>
        <v>0</v>
      </c>
      <c r="AH119" s="226"/>
      <c r="AI119" s="226"/>
      <c r="AJ119" s="226"/>
      <c r="AK119" s="226"/>
      <c r="AL119" s="226"/>
      <c r="AM119" s="226"/>
      <c r="AN119" s="225">
        <f t="shared" si="0"/>
        <v>0</v>
      </c>
      <c r="AO119" s="226"/>
      <c r="AP119" s="226"/>
      <c r="AQ119" s="78" t="s">
        <v>83</v>
      </c>
      <c r="AR119" s="75"/>
      <c r="AS119" s="79">
        <v>0</v>
      </c>
      <c r="AT119" s="80">
        <f t="shared" si="1"/>
        <v>0</v>
      </c>
      <c r="AU119" s="81">
        <f>'SO 09.6 - Objekt zázemí -...'!P117</f>
        <v>0</v>
      </c>
      <c r="AV119" s="80">
        <f>'SO 09.6 - Objekt zázemí -...'!J33</f>
        <v>0</v>
      </c>
      <c r="AW119" s="80">
        <f>'SO 09.6 - Objekt zázemí -...'!J34</f>
        <v>0</v>
      </c>
      <c r="AX119" s="80">
        <f>'SO 09.6 - Objekt zázemí -...'!J35</f>
        <v>0</v>
      </c>
      <c r="AY119" s="80">
        <f>'SO 09.6 - Objekt zázemí -...'!J36</f>
        <v>0</v>
      </c>
      <c r="AZ119" s="80">
        <f>'SO 09.6 - Objekt zázemí -...'!F33</f>
        <v>0</v>
      </c>
      <c r="BA119" s="80">
        <f>'SO 09.6 - Objekt zázemí -...'!F34</f>
        <v>0</v>
      </c>
      <c r="BB119" s="80">
        <f>'SO 09.6 - Objekt zázemí -...'!F35</f>
        <v>0</v>
      </c>
      <c r="BC119" s="80">
        <f>'SO 09.6 - Objekt zázemí -...'!F36</f>
        <v>0</v>
      </c>
      <c r="BD119" s="82">
        <f>'SO 09.6 - Objekt zázemí -...'!F37</f>
        <v>0</v>
      </c>
      <c r="BT119" s="83" t="s">
        <v>84</v>
      </c>
      <c r="BV119" s="83" t="s">
        <v>14</v>
      </c>
      <c r="BW119" s="83" t="s">
        <v>146</v>
      </c>
      <c r="BX119" s="83" t="s">
        <v>5</v>
      </c>
      <c r="CL119" s="83" t="s">
        <v>1</v>
      </c>
      <c r="CM119" s="83" t="s">
        <v>86</v>
      </c>
    </row>
    <row r="120" spans="1:91" s="6" customFormat="1" ht="16.5" customHeight="1">
      <c r="A120" s="74" t="s">
        <v>80</v>
      </c>
      <c r="B120" s="75"/>
      <c r="C120" s="76"/>
      <c r="D120" s="239" t="s">
        <v>147</v>
      </c>
      <c r="E120" s="239"/>
      <c r="F120" s="239"/>
      <c r="G120" s="239"/>
      <c r="H120" s="239"/>
      <c r="I120" s="77"/>
      <c r="J120" s="239" t="s">
        <v>148</v>
      </c>
      <c r="K120" s="239"/>
      <c r="L120" s="239"/>
      <c r="M120" s="239"/>
      <c r="N120" s="239"/>
      <c r="O120" s="239"/>
      <c r="P120" s="239"/>
      <c r="Q120" s="239"/>
      <c r="R120" s="239"/>
      <c r="S120" s="239"/>
      <c r="T120" s="239"/>
      <c r="U120" s="239"/>
      <c r="V120" s="239"/>
      <c r="W120" s="239"/>
      <c r="X120" s="239"/>
      <c r="Y120" s="239"/>
      <c r="Z120" s="239"/>
      <c r="AA120" s="239"/>
      <c r="AB120" s="239"/>
      <c r="AC120" s="239"/>
      <c r="AD120" s="239"/>
      <c r="AE120" s="239"/>
      <c r="AF120" s="239"/>
      <c r="AG120" s="225">
        <f>'SO 10 - Tobogán'!J30</f>
        <v>0</v>
      </c>
      <c r="AH120" s="226"/>
      <c r="AI120" s="226"/>
      <c r="AJ120" s="226"/>
      <c r="AK120" s="226"/>
      <c r="AL120" s="226"/>
      <c r="AM120" s="226"/>
      <c r="AN120" s="225">
        <f t="shared" si="0"/>
        <v>0</v>
      </c>
      <c r="AO120" s="226"/>
      <c r="AP120" s="226"/>
      <c r="AQ120" s="78" t="s">
        <v>83</v>
      </c>
      <c r="AR120" s="75"/>
      <c r="AS120" s="79">
        <v>0</v>
      </c>
      <c r="AT120" s="80">
        <f t="shared" si="1"/>
        <v>0</v>
      </c>
      <c r="AU120" s="81">
        <f>'SO 10 - Tobogán'!P120</f>
        <v>0</v>
      </c>
      <c r="AV120" s="80">
        <f>'SO 10 - Tobogán'!J33</f>
        <v>0</v>
      </c>
      <c r="AW120" s="80">
        <f>'SO 10 - Tobogán'!J34</f>
        <v>0</v>
      </c>
      <c r="AX120" s="80">
        <f>'SO 10 - Tobogán'!J35</f>
        <v>0</v>
      </c>
      <c r="AY120" s="80">
        <f>'SO 10 - Tobogán'!J36</f>
        <v>0</v>
      </c>
      <c r="AZ120" s="80">
        <f>'SO 10 - Tobogán'!F33</f>
        <v>0</v>
      </c>
      <c r="BA120" s="80">
        <f>'SO 10 - Tobogán'!F34</f>
        <v>0</v>
      </c>
      <c r="BB120" s="80">
        <f>'SO 10 - Tobogán'!F35</f>
        <v>0</v>
      </c>
      <c r="BC120" s="80">
        <f>'SO 10 - Tobogán'!F36</f>
        <v>0</v>
      </c>
      <c r="BD120" s="82">
        <f>'SO 10 - Tobogán'!F37</f>
        <v>0</v>
      </c>
      <c r="BT120" s="83" t="s">
        <v>84</v>
      </c>
      <c r="BV120" s="83" t="s">
        <v>14</v>
      </c>
      <c r="BW120" s="83" t="s">
        <v>149</v>
      </c>
      <c r="BX120" s="83" t="s">
        <v>5</v>
      </c>
      <c r="CL120" s="83" t="s">
        <v>1</v>
      </c>
      <c r="CM120" s="83" t="s">
        <v>86</v>
      </c>
    </row>
    <row r="121" spans="1:91" s="6" customFormat="1" ht="16.5" customHeight="1">
      <c r="A121" s="74" t="s">
        <v>80</v>
      </c>
      <c r="B121" s="75"/>
      <c r="C121" s="76"/>
      <c r="D121" s="239" t="s">
        <v>150</v>
      </c>
      <c r="E121" s="239"/>
      <c r="F121" s="239"/>
      <c r="G121" s="239"/>
      <c r="H121" s="239"/>
      <c r="I121" s="77"/>
      <c r="J121" s="239" t="s">
        <v>151</v>
      </c>
      <c r="K121" s="239"/>
      <c r="L121" s="239"/>
      <c r="M121" s="239"/>
      <c r="N121" s="239"/>
      <c r="O121" s="239"/>
      <c r="P121" s="239"/>
      <c r="Q121" s="239"/>
      <c r="R121" s="239"/>
      <c r="S121" s="239"/>
      <c r="T121" s="239"/>
      <c r="U121" s="239"/>
      <c r="V121" s="239"/>
      <c r="W121" s="239"/>
      <c r="X121" s="239"/>
      <c r="Y121" s="239"/>
      <c r="Z121" s="239"/>
      <c r="AA121" s="239"/>
      <c r="AB121" s="239"/>
      <c r="AC121" s="239"/>
      <c r="AD121" s="239"/>
      <c r="AE121" s="239"/>
      <c r="AF121" s="239"/>
      <c r="AG121" s="225">
        <f>'SO 11 - Přípojka splaškov...'!J30</f>
        <v>0</v>
      </c>
      <c r="AH121" s="226"/>
      <c r="AI121" s="226"/>
      <c r="AJ121" s="226"/>
      <c r="AK121" s="226"/>
      <c r="AL121" s="226"/>
      <c r="AM121" s="226"/>
      <c r="AN121" s="225">
        <f t="shared" si="0"/>
        <v>0</v>
      </c>
      <c r="AO121" s="226"/>
      <c r="AP121" s="226"/>
      <c r="AQ121" s="78" t="s">
        <v>83</v>
      </c>
      <c r="AR121" s="75"/>
      <c r="AS121" s="79">
        <v>0</v>
      </c>
      <c r="AT121" s="80">
        <f t="shared" si="1"/>
        <v>0</v>
      </c>
      <c r="AU121" s="81">
        <f>'SO 11 - Přípojka splaškov...'!P123</f>
        <v>0</v>
      </c>
      <c r="AV121" s="80">
        <f>'SO 11 - Přípojka splaškov...'!J33</f>
        <v>0</v>
      </c>
      <c r="AW121" s="80">
        <f>'SO 11 - Přípojka splaškov...'!J34</f>
        <v>0</v>
      </c>
      <c r="AX121" s="80">
        <f>'SO 11 - Přípojka splaškov...'!J35</f>
        <v>0</v>
      </c>
      <c r="AY121" s="80">
        <f>'SO 11 - Přípojka splaškov...'!J36</f>
        <v>0</v>
      </c>
      <c r="AZ121" s="80">
        <f>'SO 11 - Přípojka splaškov...'!F33</f>
        <v>0</v>
      </c>
      <c r="BA121" s="80">
        <f>'SO 11 - Přípojka splaškov...'!F34</f>
        <v>0</v>
      </c>
      <c r="BB121" s="80">
        <f>'SO 11 - Přípojka splaškov...'!F35</f>
        <v>0</v>
      </c>
      <c r="BC121" s="80">
        <f>'SO 11 - Přípojka splaškov...'!F36</f>
        <v>0</v>
      </c>
      <c r="BD121" s="82">
        <f>'SO 11 - Přípojka splaškov...'!F37</f>
        <v>0</v>
      </c>
      <c r="BT121" s="83" t="s">
        <v>84</v>
      </c>
      <c r="BV121" s="83" t="s">
        <v>14</v>
      </c>
      <c r="BW121" s="83" t="s">
        <v>152</v>
      </c>
      <c r="BX121" s="83" t="s">
        <v>5</v>
      </c>
      <c r="CL121" s="83" t="s">
        <v>1</v>
      </c>
      <c r="CM121" s="83" t="s">
        <v>86</v>
      </c>
    </row>
    <row r="122" spans="1:91" s="6" customFormat="1" ht="16.5" customHeight="1">
      <c r="A122" s="74" t="s">
        <v>80</v>
      </c>
      <c r="B122" s="75"/>
      <c r="C122" s="76"/>
      <c r="D122" s="239" t="s">
        <v>153</v>
      </c>
      <c r="E122" s="239"/>
      <c r="F122" s="239"/>
      <c r="G122" s="239"/>
      <c r="H122" s="239"/>
      <c r="I122" s="77"/>
      <c r="J122" s="239" t="s">
        <v>154</v>
      </c>
      <c r="K122" s="239"/>
      <c r="L122" s="239"/>
      <c r="M122" s="239"/>
      <c r="N122" s="239"/>
      <c r="O122" s="239"/>
      <c r="P122" s="239"/>
      <c r="Q122" s="239"/>
      <c r="R122" s="239"/>
      <c r="S122" s="239"/>
      <c r="T122" s="239"/>
      <c r="U122" s="239"/>
      <c r="V122" s="239"/>
      <c r="W122" s="239"/>
      <c r="X122" s="239"/>
      <c r="Y122" s="239"/>
      <c r="Z122" s="239"/>
      <c r="AA122" s="239"/>
      <c r="AB122" s="239"/>
      <c r="AC122" s="239"/>
      <c r="AD122" s="239"/>
      <c r="AE122" s="239"/>
      <c r="AF122" s="239"/>
      <c r="AG122" s="225">
        <f>'SO 12 - Bourací práce, od...'!J30</f>
        <v>0</v>
      </c>
      <c r="AH122" s="226"/>
      <c r="AI122" s="226"/>
      <c r="AJ122" s="226"/>
      <c r="AK122" s="226"/>
      <c r="AL122" s="226"/>
      <c r="AM122" s="226"/>
      <c r="AN122" s="225">
        <f t="shared" si="0"/>
        <v>0</v>
      </c>
      <c r="AO122" s="226"/>
      <c r="AP122" s="226"/>
      <c r="AQ122" s="78" t="s">
        <v>83</v>
      </c>
      <c r="AR122" s="75"/>
      <c r="AS122" s="79">
        <v>0</v>
      </c>
      <c r="AT122" s="80">
        <f t="shared" si="1"/>
        <v>0</v>
      </c>
      <c r="AU122" s="81">
        <f>'SO 12 - Bourací práce, od...'!P118</f>
        <v>0</v>
      </c>
      <c r="AV122" s="80">
        <f>'SO 12 - Bourací práce, od...'!J33</f>
        <v>0</v>
      </c>
      <c r="AW122" s="80">
        <f>'SO 12 - Bourací práce, od...'!J34</f>
        <v>0</v>
      </c>
      <c r="AX122" s="80">
        <f>'SO 12 - Bourací práce, od...'!J35</f>
        <v>0</v>
      </c>
      <c r="AY122" s="80">
        <f>'SO 12 - Bourací práce, od...'!J36</f>
        <v>0</v>
      </c>
      <c r="AZ122" s="80">
        <f>'SO 12 - Bourací práce, od...'!F33</f>
        <v>0</v>
      </c>
      <c r="BA122" s="80">
        <f>'SO 12 - Bourací práce, od...'!F34</f>
        <v>0</v>
      </c>
      <c r="BB122" s="80">
        <f>'SO 12 - Bourací práce, od...'!F35</f>
        <v>0</v>
      </c>
      <c r="BC122" s="80">
        <f>'SO 12 - Bourací práce, od...'!F36</f>
        <v>0</v>
      </c>
      <c r="BD122" s="82">
        <f>'SO 12 - Bourací práce, od...'!F37</f>
        <v>0</v>
      </c>
      <c r="BT122" s="83" t="s">
        <v>84</v>
      </c>
      <c r="BV122" s="83" t="s">
        <v>14</v>
      </c>
      <c r="BW122" s="83" t="s">
        <v>155</v>
      </c>
      <c r="BX122" s="83" t="s">
        <v>5</v>
      </c>
      <c r="CL122" s="83" t="s">
        <v>1</v>
      </c>
      <c r="CM122" s="83" t="s">
        <v>86</v>
      </c>
    </row>
    <row r="123" spans="1:91" s="6" customFormat="1" ht="16.5" customHeight="1">
      <c r="A123" s="74" t="s">
        <v>80</v>
      </c>
      <c r="B123" s="75"/>
      <c r="C123" s="76"/>
      <c r="D123" s="239" t="s">
        <v>156</v>
      </c>
      <c r="E123" s="239"/>
      <c r="F123" s="239"/>
      <c r="G123" s="239"/>
      <c r="H123" s="239"/>
      <c r="I123" s="77"/>
      <c r="J123" s="239" t="s">
        <v>157</v>
      </c>
      <c r="K123" s="239"/>
      <c r="L123" s="239"/>
      <c r="M123" s="239"/>
      <c r="N123" s="239"/>
      <c r="O123" s="239"/>
      <c r="P123" s="239"/>
      <c r="Q123" s="239"/>
      <c r="R123" s="239"/>
      <c r="S123" s="239"/>
      <c r="T123" s="239"/>
      <c r="U123" s="239"/>
      <c r="V123" s="239"/>
      <c r="W123" s="239"/>
      <c r="X123" s="239"/>
      <c r="Y123" s="239"/>
      <c r="Z123" s="239"/>
      <c r="AA123" s="239"/>
      <c r="AB123" s="239"/>
      <c r="AC123" s="239"/>
      <c r="AD123" s="239"/>
      <c r="AE123" s="239"/>
      <c r="AF123" s="239"/>
      <c r="AG123" s="225">
        <f>'SO 13 - Dětské hřiště'!J30</f>
        <v>0</v>
      </c>
      <c r="AH123" s="226"/>
      <c r="AI123" s="226"/>
      <c r="AJ123" s="226"/>
      <c r="AK123" s="226"/>
      <c r="AL123" s="226"/>
      <c r="AM123" s="226"/>
      <c r="AN123" s="225">
        <f t="shared" si="0"/>
        <v>0</v>
      </c>
      <c r="AO123" s="226"/>
      <c r="AP123" s="226"/>
      <c r="AQ123" s="78" t="s">
        <v>83</v>
      </c>
      <c r="AR123" s="75"/>
      <c r="AS123" s="79">
        <v>0</v>
      </c>
      <c r="AT123" s="80">
        <f t="shared" si="1"/>
        <v>0</v>
      </c>
      <c r="AU123" s="81">
        <f>'SO 13 - Dětské hřiště'!P119</f>
        <v>0</v>
      </c>
      <c r="AV123" s="80">
        <f>'SO 13 - Dětské hřiště'!J33</f>
        <v>0</v>
      </c>
      <c r="AW123" s="80">
        <f>'SO 13 - Dětské hřiště'!J34</f>
        <v>0</v>
      </c>
      <c r="AX123" s="80">
        <f>'SO 13 - Dětské hřiště'!J35</f>
        <v>0</v>
      </c>
      <c r="AY123" s="80">
        <f>'SO 13 - Dětské hřiště'!J36</f>
        <v>0</v>
      </c>
      <c r="AZ123" s="80">
        <f>'SO 13 - Dětské hřiště'!F33</f>
        <v>0</v>
      </c>
      <c r="BA123" s="80">
        <f>'SO 13 - Dětské hřiště'!F34</f>
        <v>0</v>
      </c>
      <c r="BB123" s="80">
        <f>'SO 13 - Dětské hřiště'!F35</f>
        <v>0</v>
      </c>
      <c r="BC123" s="80">
        <f>'SO 13 - Dětské hřiště'!F36</f>
        <v>0</v>
      </c>
      <c r="BD123" s="82">
        <f>'SO 13 - Dětské hřiště'!F37</f>
        <v>0</v>
      </c>
      <c r="BT123" s="83" t="s">
        <v>84</v>
      </c>
      <c r="BV123" s="83" t="s">
        <v>14</v>
      </c>
      <c r="BW123" s="83" t="s">
        <v>158</v>
      </c>
      <c r="BX123" s="83" t="s">
        <v>5</v>
      </c>
      <c r="CL123" s="83" t="s">
        <v>1</v>
      </c>
      <c r="CM123" s="83" t="s">
        <v>86</v>
      </c>
    </row>
    <row r="124" spans="1:91" s="6" customFormat="1" ht="16.5" customHeight="1">
      <c r="A124" s="74" t="s">
        <v>80</v>
      </c>
      <c r="B124" s="75"/>
      <c r="C124" s="76"/>
      <c r="D124" s="239" t="s">
        <v>159</v>
      </c>
      <c r="E124" s="239"/>
      <c r="F124" s="239"/>
      <c r="G124" s="239"/>
      <c r="H124" s="239"/>
      <c r="I124" s="77"/>
      <c r="J124" s="239" t="s">
        <v>160</v>
      </c>
      <c r="K124" s="239"/>
      <c r="L124" s="239"/>
      <c r="M124" s="239"/>
      <c r="N124" s="239"/>
      <c r="O124" s="239"/>
      <c r="P124" s="239"/>
      <c r="Q124" s="239"/>
      <c r="R124" s="239"/>
      <c r="S124" s="239"/>
      <c r="T124" s="239"/>
      <c r="U124" s="239"/>
      <c r="V124" s="239"/>
      <c r="W124" s="239"/>
      <c r="X124" s="239"/>
      <c r="Y124" s="239"/>
      <c r="Z124" s="239"/>
      <c r="AA124" s="239"/>
      <c r="AB124" s="239"/>
      <c r="AC124" s="239"/>
      <c r="AD124" s="239"/>
      <c r="AE124" s="239"/>
      <c r="AF124" s="239"/>
      <c r="AG124" s="225">
        <f>'SO 14 - Vodní svět'!J30</f>
        <v>0</v>
      </c>
      <c r="AH124" s="226"/>
      <c r="AI124" s="226"/>
      <c r="AJ124" s="226"/>
      <c r="AK124" s="226"/>
      <c r="AL124" s="226"/>
      <c r="AM124" s="226"/>
      <c r="AN124" s="225">
        <f t="shared" si="0"/>
        <v>0</v>
      </c>
      <c r="AO124" s="226"/>
      <c r="AP124" s="226"/>
      <c r="AQ124" s="78" t="s">
        <v>83</v>
      </c>
      <c r="AR124" s="75"/>
      <c r="AS124" s="79">
        <v>0</v>
      </c>
      <c r="AT124" s="80">
        <f t="shared" si="1"/>
        <v>0</v>
      </c>
      <c r="AU124" s="81">
        <f>'SO 14 - Vodní svět'!P122</f>
        <v>0</v>
      </c>
      <c r="AV124" s="80">
        <f>'SO 14 - Vodní svět'!J33</f>
        <v>0</v>
      </c>
      <c r="AW124" s="80">
        <f>'SO 14 - Vodní svět'!J34</f>
        <v>0</v>
      </c>
      <c r="AX124" s="80">
        <f>'SO 14 - Vodní svět'!J35</f>
        <v>0</v>
      </c>
      <c r="AY124" s="80">
        <f>'SO 14 - Vodní svět'!J36</f>
        <v>0</v>
      </c>
      <c r="AZ124" s="80">
        <f>'SO 14 - Vodní svět'!F33</f>
        <v>0</v>
      </c>
      <c r="BA124" s="80">
        <f>'SO 14 - Vodní svět'!F34</f>
        <v>0</v>
      </c>
      <c r="BB124" s="80">
        <f>'SO 14 - Vodní svět'!F35</f>
        <v>0</v>
      </c>
      <c r="BC124" s="80">
        <f>'SO 14 - Vodní svět'!F36</f>
        <v>0</v>
      </c>
      <c r="BD124" s="82">
        <f>'SO 14 - Vodní svět'!F37</f>
        <v>0</v>
      </c>
      <c r="BT124" s="83" t="s">
        <v>84</v>
      </c>
      <c r="BV124" s="83" t="s">
        <v>14</v>
      </c>
      <c r="BW124" s="83" t="s">
        <v>161</v>
      </c>
      <c r="BX124" s="83" t="s">
        <v>5</v>
      </c>
      <c r="CL124" s="83" t="s">
        <v>1</v>
      </c>
      <c r="CM124" s="83" t="s">
        <v>86</v>
      </c>
    </row>
    <row r="125" spans="1:91" s="6" customFormat="1" ht="16.5" customHeight="1">
      <c r="A125" s="74" t="s">
        <v>80</v>
      </c>
      <c r="B125" s="75"/>
      <c r="C125" s="76"/>
      <c r="D125" s="239" t="s">
        <v>162</v>
      </c>
      <c r="E125" s="239"/>
      <c r="F125" s="239"/>
      <c r="G125" s="239"/>
      <c r="H125" s="239"/>
      <c r="I125" s="77"/>
      <c r="J125" s="239" t="s">
        <v>163</v>
      </c>
      <c r="K125" s="239"/>
      <c r="L125" s="239"/>
      <c r="M125" s="239"/>
      <c r="N125" s="239"/>
      <c r="O125" s="239"/>
      <c r="P125" s="239"/>
      <c r="Q125" s="239"/>
      <c r="R125" s="239"/>
      <c r="S125" s="239"/>
      <c r="T125" s="239"/>
      <c r="U125" s="239"/>
      <c r="V125" s="239"/>
      <c r="W125" s="239"/>
      <c r="X125" s="239"/>
      <c r="Y125" s="239"/>
      <c r="Z125" s="239"/>
      <c r="AA125" s="239"/>
      <c r="AB125" s="239"/>
      <c r="AC125" s="239"/>
      <c r="AD125" s="239"/>
      <c r="AE125" s="239"/>
      <c r="AF125" s="239"/>
      <c r="AG125" s="225">
        <f>'SO 15 - Výustní objekt'!J30</f>
        <v>0</v>
      </c>
      <c r="AH125" s="226"/>
      <c r="AI125" s="226"/>
      <c r="AJ125" s="226"/>
      <c r="AK125" s="226"/>
      <c r="AL125" s="226"/>
      <c r="AM125" s="226"/>
      <c r="AN125" s="225">
        <f t="shared" si="0"/>
        <v>0</v>
      </c>
      <c r="AO125" s="226"/>
      <c r="AP125" s="226"/>
      <c r="AQ125" s="78" t="s">
        <v>83</v>
      </c>
      <c r="AR125" s="75"/>
      <c r="AS125" s="79">
        <v>0</v>
      </c>
      <c r="AT125" s="80">
        <f t="shared" si="1"/>
        <v>0</v>
      </c>
      <c r="AU125" s="81">
        <f>'SO 15 - Výustní objekt'!P119</f>
        <v>0</v>
      </c>
      <c r="AV125" s="80">
        <f>'SO 15 - Výustní objekt'!J33</f>
        <v>0</v>
      </c>
      <c r="AW125" s="80">
        <f>'SO 15 - Výustní objekt'!J34</f>
        <v>0</v>
      </c>
      <c r="AX125" s="80">
        <f>'SO 15 - Výustní objekt'!J35</f>
        <v>0</v>
      </c>
      <c r="AY125" s="80">
        <f>'SO 15 - Výustní objekt'!J36</f>
        <v>0</v>
      </c>
      <c r="AZ125" s="80">
        <f>'SO 15 - Výustní objekt'!F33</f>
        <v>0</v>
      </c>
      <c r="BA125" s="80">
        <f>'SO 15 - Výustní objekt'!F34</f>
        <v>0</v>
      </c>
      <c r="BB125" s="80">
        <f>'SO 15 - Výustní objekt'!F35</f>
        <v>0</v>
      </c>
      <c r="BC125" s="80">
        <f>'SO 15 - Výustní objekt'!F36</f>
        <v>0</v>
      </c>
      <c r="BD125" s="82">
        <f>'SO 15 - Výustní objekt'!F37</f>
        <v>0</v>
      </c>
      <c r="BT125" s="83" t="s">
        <v>84</v>
      </c>
      <c r="BV125" s="83" t="s">
        <v>14</v>
      </c>
      <c r="BW125" s="83" t="s">
        <v>164</v>
      </c>
      <c r="BX125" s="83" t="s">
        <v>5</v>
      </c>
      <c r="CL125" s="83" t="s">
        <v>1</v>
      </c>
      <c r="CM125" s="83" t="s">
        <v>86</v>
      </c>
    </row>
    <row r="126" spans="1:91" s="6" customFormat="1" ht="16.5" customHeight="1">
      <c r="A126" s="74" t="s">
        <v>80</v>
      </c>
      <c r="B126" s="75"/>
      <c r="C126" s="76"/>
      <c r="D126" s="239" t="s">
        <v>165</v>
      </c>
      <c r="E126" s="239"/>
      <c r="F126" s="239"/>
      <c r="G126" s="239"/>
      <c r="H126" s="239"/>
      <c r="I126" s="77"/>
      <c r="J126" s="239" t="s">
        <v>166</v>
      </c>
      <c r="K126" s="239"/>
      <c r="L126" s="239"/>
      <c r="M126" s="239"/>
      <c r="N126" s="239"/>
      <c r="O126" s="239"/>
      <c r="P126" s="239"/>
      <c r="Q126" s="239"/>
      <c r="R126" s="239"/>
      <c r="S126" s="239"/>
      <c r="T126" s="239"/>
      <c r="U126" s="239"/>
      <c r="V126" s="239"/>
      <c r="W126" s="239"/>
      <c r="X126" s="239"/>
      <c r="Y126" s="239"/>
      <c r="Z126" s="239"/>
      <c r="AA126" s="239"/>
      <c r="AB126" s="239"/>
      <c r="AC126" s="239"/>
      <c r="AD126" s="239"/>
      <c r="AE126" s="239"/>
      <c r="AF126" s="239"/>
      <c r="AG126" s="225">
        <f>'VRN - Vedlejší rozpočtové...'!J30</f>
        <v>0</v>
      </c>
      <c r="AH126" s="226"/>
      <c r="AI126" s="226"/>
      <c r="AJ126" s="226"/>
      <c r="AK126" s="226"/>
      <c r="AL126" s="226"/>
      <c r="AM126" s="226"/>
      <c r="AN126" s="225">
        <f t="shared" si="0"/>
        <v>0</v>
      </c>
      <c r="AO126" s="226"/>
      <c r="AP126" s="226"/>
      <c r="AQ126" s="78" t="s">
        <v>83</v>
      </c>
      <c r="AR126" s="75"/>
      <c r="AS126" s="84">
        <v>0</v>
      </c>
      <c r="AT126" s="85">
        <f t="shared" si="1"/>
        <v>0</v>
      </c>
      <c r="AU126" s="86">
        <f>'VRN - Vedlejší rozpočtové...'!P118</f>
        <v>0</v>
      </c>
      <c r="AV126" s="85">
        <f>'VRN - Vedlejší rozpočtové...'!J33</f>
        <v>0</v>
      </c>
      <c r="AW126" s="85">
        <f>'VRN - Vedlejší rozpočtové...'!J34</f>
        <v>0</v>
      </c>
      <c r="AX126" s="85">
        <f>'VRN - Vedlejší rozpočtové...'!J35</f>
        <v>0</v>
      </c>
      <c r="AY126" s="85">
        <f>'VRN - Vedlejší rozpočtové...'!J36</f>
        <v>0</v>
      </c>
      <c r="AZ126" s="85">
        <f>'VRN - Vedlejší rozpočtové...'!F33</f>
        <v>0</v>
      </c>
      <c r="BA126" s="85">
        <f>'VRN - Vedlejší rozpočtové...'!F34</f>
        <v>0</v>
      </c>
      <c r="BB126" s="85">
        <f>'VRN - Vedlejší rozpočtové...'!F35</f>
        <v>0</v>
      </c>
      <c r="BC126" s="85">
        <f>'VRN - Vedlejší rozpočtové...'!F36</f>
        <v>0</v>
      </c>
      <c r="BD126" s="87">
        <f>'VRN - Vedlejší rozpočtové...'!F37</f>
        <v>0</v>
      </c>
      <c r="BT126" s="83" t="s">
        <v>84</v>
      </c>
      <c r="BV126" s="83" t="s">
        <v>14</v>
      </c>
      <c r="BW126" s="83" t="s">
        <v>167</v>
      </c>
      <c r="BX126" s="83" t="s">
        <v>5</v>
      </c>
      <c r="CL126" s="83" t="s">
        <v>1</v>
      </c>
      <c r="CM126" s="83" t="s">
        <v>86</v>
      </c>
    </row>
    <row r="127" spans="1:91" s="1" customFormat="1" ht="30" customHeight="1">
      <c r="B127" s="32"/>
      <c r="AR127" s="32"/>
    </row>
    <row r="128" spans="1:91" s="1" customFormat="1" ht="6.95" customHeight="1">
      <c r="B128" s="44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32"/>
    </row>
  </sheetData>
  <sheetProtection algorithmName="SHA-512" hashValue="sdhu2Y8RkTlbIm5CeDkowJrwsrYJyLLD4t1MCRxiqsW0/iaSeiIzCbKURco2Xm7Tb9UkflfOftQUIM9+l8NusQ==" saltValue="CY5WCx0IBm/HRU0/ITP2jCXX8YvZulkMDsMVRLLBoAUZghEJMnfY36E+njgnQNPP2vn2mtJ5fTyoCPca7UqHmg==" spinCount="100000" sheet="1" objects="1" scenarios="1" formatColumns="0" formatRows="0"/>
  <mergeCells count="166">
    <mergeCell ref="D123:H123"/>
    <mergeCell ref="D124:H124"/>
    <mergeCell ref="D125:H125"/>
    <mergeCell ref="D126:H126"/>
    <mergeCell ref="D98:H98"/>
    <mergeCell ref="D95:H95"/>
    <mergeCell ref="D97:H97"/>
    <mergeCell ref="D96:H96"/>
    <mergeCell ref="D99:H99"/>
    <mergeCell ref="D119:H119"/>
    <mergeCell ref="D120:H120"/>
    <mergeCell ref="D121:H121"/>
    <mergeCell ref="D122:H122"/>
    <mergeCell ref="J124:AF124"/>
    <mergeCell ref="J125:AF125"/>
    <mergeCell ref="J126:AF126"/>
    <mergeCell ref="AM87:AN87"/>
    <mergeCell ref="C92:G92"/>
    <mergeCell ref="D106:H106"/>
    <mergeCell ref="D104:H104"/>
    <mergeCell ref="D105:H105"/>
    <mergeCell ref="D107:H107"/>
    <mergeCell ref="D108:H108"/>
    <mergeCell ref="D109:H109"/>
    <mergeCell ref="D110:H110"/>
    <mergeCell ref="D111:H111"/>
    <mergeCell ref="D112:H112"/>
    <mergeCell ref="D113:H113"/>
    <mergeCell ref="D114:H114"/>
    <mergeCell ref="D115:H115"/>
    <mergeCell ref="D116:H116"/>
    <mergeCell ref="D117:H117"/>
    <mergeCell ref="D103:H103"/>
    <mergeCell ref="D102:H102"/>
    <mergeCell ref="D118:H118"/>
    <mergeCell ref="D101:H101"/>
    <mergeCell ref="D100:H100"/>
    <mergeCell ref="J104:AF104"/>
    <mergeCell ref="J103:AF103"/>
    <mergeCell ref="J111:AF111"/>
    <mergeCell ref="L85:AO85"/>
    <mergeCell ref="J119:AF119"/>
    <mergeCell ref="J120:AF120"/>
    <mergeCell ref="J121:AF121"/>
    <mergeCell ref="J122:AF122"/>
    <mergeCell ref="J123:AF123"/>
    <mergeCell ref="AN126:AP126"/>
    <mergeCell ref="AG126:AM126"/>
    <mergeCell ref="I92:AF92"/>
    <mergeCell ref="J101:AF101"/>
    <mergeCell ref="J112:AF112"/>
    <mergeCell ref="J113:AF113"/>
    <mergeCell ref="J115:AF115"/>
    <mergeCell ref="J114:AF114"/>
    <mergeCell ref="J116:AF116"/>
    <mergeCell ref="J95:AF95"/>
    <mergeCell ref="J117:AF117"/>
    <mergeCell ref="J96:AF96"/>
    <mergeCell ref="J97:AF97"/>
    <mergeCell ref="J110:AF110"/>
    <mergeCell ref="J102:AF102"/>
    <mergeCell ref="J109:AF109"/>
    <mergeCell ref="J98:AF98"/>
    <mergeCell ref="J108:AF108"/>
    <mergeCell ref="J99:AF99"/>
    <mergeCell ref="J107:AF107"/>
    <mergeCell ref="J106:AF106"/>
    <mergeCell ref="J118:AF118"/>
    <mergeCell ref="J105:AF105"/>
    <mergeCell ref="J100:AF100"/>
    <mergeCell ref="AG121:AM121"/>
    <mergeCell ref="AN121:AP121"/>
    <mergeCell ref="AN122:AP122"/>
    <mergeCell ref="AG122:AM122"/>
    <mergeCell ref="AN123:AP123"/>
    <mergeCell ref="AG123:AM123"/>
    <mergeCell ref="AN124:AP124"/>
    <mergeCell ref="AG124:AM124"/>
    <mergeCell ref="AN125:AP125"/>
    <mergeCell ref="AG125:AM125"/>
    <mergeCell ref="AN116:AP116"/>
    <mergeCell ref="AG116:AM116"/>
    <mergeCell ref="AN117:AP117"/>
    <mergeCell ref="AG117:AM117"/>
    <mergeCell ref="AN118:AP118"/>
    <mergeCell ref="AG118:AM118"/>
    <mergeCell ref="AN119:AP119"/>
    <mergeCell ref="AG119:AM119"/>
    <mergeCell ref="AN120:AP120"/>
    <mergeCell ref="AG120:AM120"/>
    <mergeCell ref="AN111:AP111"/>
    <mergeCell ref="AG111:AM111"/>
    <mergeCell ref="AG112:AM112"/>
    <mergeCell ref="AN112:AP112"/>
    <mergeCell ref="AG113:AM113"/>
    <mergeCell ref="AN113:AP113"/>
    <mergeCell ref="AN114:AP114"/>
    <mergeCell ref="AG114:AM114"/>
    <mergeCell ref="AG115:AM115"/>
    <mergeCell ref="AN115:AP115"/>
    <mergeCell ref="AG109:AM109"/>
    <mergeCell ref="AN109:AP109"/>
    <mergeCell ref="AN110:AP110"/>
    <mergeCell ref="AG110:AM110"/>
    <mergeCell ref="AM89:AP89"/>
    <mergeCell ref="AS89:AT91"/>
    <mergeCell ref="AM90:AP90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N98:AP98"/>
    <mergeCell ref="AG98:AM98"/>
    <mergeCell ref="AG99:AM99"/>
    <mergeCell ref="AN99:AP99"/>
    <mergeCell ref="AN100:AP100"/>
    <mergeCell ref="AG100:AM100"/>
    <mergeCell ref="AG94:AM94"/>
    <mergeCell ref="AN94:AP94"/>
    <mergeCell ref="AN104:AP104"/>
    <mergeCell ref="AG104:AM104"/>
    <mergeCell ref="AN105:AP105"/>
    <mergeCell ref="AG105:AM105"/>
    <mergeCell ref="AN106:AP106"/>
    <mergeCell ref="AG106:AM106"/>
    <mergeCell ref="AN107:AP107"/>
    <mergeCell ref="AG107:AM107"/>
    <mergeCell ref="AG108:AM108"/>
    <mergeCell ref="AN108:AP108"/>
    <mergeCell ref="AK35:AO35"/>
    <mergeCell ref="X35:AB35"/>
    <mergeCell ref="AR2:BE2"/>
    <mergeCell ref="AG101:AM101"/>
    <mergeCell ref="AN101:AP101"/>
    <mergeCell ref="AN102:AP102"/>
    <mergeCell ref="AG102:AM102"/>
    <mergeCell ref="AN103:AP103"/>
    <mergeCell ref="AG103:AM103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</mergeCells>
  <hyperlinks>
    <hyperlink ref="A95" location="'SO 01 - Přírodní koupací ...'!C2" display="/" xr:uid="{00000000-0004-0000-0000-000000000000}"/>
    <hyperlink ref="A96" location="'SO 02 - Dopravní napojení...'!C2" display="/" xr:uid="{00000000-0004-0000-0000-000001000000}"/>
    <hyperlink ref="A97" location="'SO 02.1 - Dopravní napoje...'!C2" display="/" xr:uid="{00000000-0004-0000-0000-000002000000}"/>
    <hyperlink ref="A98" location="'SO 03 - Zpevněné plochy a...'!C2" display="/" xr:uid="{00000000-0004-0000-0000-000003000000}"/>
    <hyperlink ref="A99" location="'SO 04 - Nezpevněné plochy...'!C2" display="/" xr:uid="{00000000-0004-0000-0000-000004000000}"/>
    <hyperlink ref="A100" location="'SO 04.1 - závlahový systém'!C2" display="/" xr:uid="{00000000-0004-0000-0000-000005000000}"/>
    <hyperlink ref="A101" location="'SO 05.1 - Areálové vedení...'!C2" display="/" xr:uid="{00000000-0004-0000-0000-000006000000}"/>
    <hyperlink ref="A102" location="'SO 05.2 - Areálové vedení...'!C2" display="/" xr:uid="{00000000-0004-0000-0000-000007000000}"/>
    <hyperlink ref="A103" location="'SO 05.3 - Areálové vedení...'!C2" display="/" xr:uid="{00000000-0004-0000-0000-000008000000}"/>
    <hyperlink ref="A104" location="'SO 06 - Mobiliář. Vybaven...'!C2" display="/" xr:uid="{00000000-0004-0000-0000-000009000000}"/>
    <hyperlink ref="A105" location="'SO 07 - Oplocení areálu'!C2" display="/" xr:uid="{00000000-0004-0000-0000-00000A000000}"/>
    <hyperlink ref="A106" location="'SO 08 - Objekt zázemí - p...'!C2" display="/" xr:uid="{00000000-0004-0000-0000-00000B000000}"/>
    <hyperlink ref="A107" location="'SO 08.1 - Objekt zázemí -...'!C2" display="/" xr:uid="{00000000-0004-0000-0000-00000C000000}"/>
    <hyperlink ref="A108" location="'SO 08.2 - Objekt zázemí -...'!C2" display="/" xr:uid="{00000000-0004-0000-0000-00000D000000}"/>
    <hyperlink ref="A109" location="'SO 08.3 - Objekt zázemí -...'!C2" display="/" xr:uid="{00000000-0004-0000-0000-00000E000000}"/>
    <hyperlink ref="A110" location="'SO 08.4 - Objekkt zázemí ...'!C2" display="/" xr:uid="{00000000-0004-0000-0000-00000F000000}"/>
    <hyperlink ref="A111" location="'SO 08.5 - Objekkt zázemí ...'!C2" display="/" xr:uid="{00000000-0004-0000-0000-000010000000}"/>
    <hyperlink ref="A112" location="'SO 08.6 - Objekkt zázemí ...'!C2" display="/" xr:uid="{00000000-0004-0000-0000-000011000000}"/>
    <hyperlink ref="A113" location="'SO 08.7 - Objekt zázemí -...'!C2" display="/" xr:uid="{00000000-0004-0000-0000-000012000000}"/>
    <hyperlink ref="A114" location="'SO 09 - Objekt zázemí - o...'!C2" display="/" xr:uid="{00000000-0004-0000-0000-000013000000}"/>
    <hyperlink ref="A115" location="'SO 09.1 - Objekt zázemí -...'!C2" display="/" xr:uid="{00000000-0004-0000-0000-000014000000}"/>
    <hyperlink ref="A116" location="'SO 09.2 - Objekt zázemí -...'!C2" display="/" xr:uid="{00000000-0004-0000-0000-000015000000}"/>
    <hyperlink ref="A117" location="'SO 09.3 - Objekt zázemí -...'!C2" display="/" xr:uid="{00000000-0004-0000-0000-000016000000}"/>
    <hyperlink ref="A118" location="'SO 09.4 - Objekt zázemí -...'!C2" display="/" xr:uid="{00000000-0004-0000-0000-000017000000}"/>
    <hyperlink ref="A119" location="'SO 09.6 - Objekt zázemí -...'!C2" display="/" xr:uid="{00000000-0004-0000-0000-000018000000}"/>
    <hyperlink ref="A120" location="'SO 10 - Tobogán'!C2" display="/" xr:uid="{00000000-0004-0000-0000-000019000000}"/>
    <hyperlink ref="A121" location="'SO 11 - Přípojka splaškov...'!C2" display="/" xr:uid="{00000000-0004-0000-0000-00001A000000}"/>
    <hyperlink ref="A122" location="'SO 12 - Bourací práce, od...'!C2" display="/" xr:uid="{00000000-0004-0000-0000-00001B000000}"/>
    <hyperlink ref="A123" location="'SO 13 - Dětské hřiště'!C2" display="/" xr:uid="{00000000-0004-0000-0000-00001C000000}"/>
    <hyperlink ref="A124" location="'SO 14 - Vodní svět'!C2" display="/" xr:uid="{00000000-0004-0000-0000-00001D000000}"/>
    <hyperlink ref="A125" location="'SO 15 - Výustní objekt'!C2" display="/" xr:uid="{00000000-0004-0000-0000-00001E000000}"/>
    <hyperlink ref="A126" location="'VRN - Vedlejší rozpočtové...'!C2" display="/" xr:uid="{00000000-0004-0000-0000-00001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2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108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44" t="str">
        <f>'Rekapitulace stavby'!K6</f>
        <v>24005 - Prirodni koupaci biotop Jilemnice (zadani) - uprava vyberove rizeni</v>
      </c>
      <c r="F7" s="245"/>
      <c r="G7" s="245"/>
      <c r="H7" s="245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40" t="s">
        <v>1503</v>
      </c>
      <c r="F9" s="246"/>
      <c r="G9" s="246"/>
      <c r="H9" s="246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7" t="str">
        <f>'Rekapitulace stavby'!E14</f>
        <v>Vyplň údaj</v>
      </c>
      <c r="F18" s="209"/>
      <c r="G18" s="209"/>
      <c r="H18" s="209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14" t="s">
        <v>1</v>
      </c>
      <c r="F27" s="214"/>
      <c r="G27" s="214"/>
      <c r="H27" s="21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ROUND(J117,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ROUND((SUM(BE117:BE128)),  2)</f>
        <v>0</v>
      </c>
      <c r="I33" s="92">
        <v>0.21</v>
      </c>
      <c r="J33" s="91">
        <f>ROUND(((SUM(BE117:BE128))*I33),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ROUND((SUM(BF117:BF128)),  2)</f>
        <v>0</v>
      </c>
      <c r="I34" s="92">
        <v>0.12</v>
      </c>
      <c r="J34" s="91">
        <f>ROUND(((SUM(BF117:BF128))*I34),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ROUND((SUM(BG117:BG128)),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ROUND((SUM(BH117:BH128)),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ROUND((SUM(BI117:BI128)),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44" t="str">
        <f>E7</f>
        <v>24005 - Prirodni koupaci biotop Jilemnice (zadani) - uprava vyberove rizeni</v>
      </c>
      <c r="F85" s="245"/>
      <c r="G85" s="245"/>
      <c r="H85" s="245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40" t="str">
        <f>E9</f>
        <v>SO 05.3 - Areálové vedení...</v>
      </c>
      <c r="F87" s="246"/>
      <c r="G87" s="246"/>
      <c r="H87" s="246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J117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1504</v>
      </c>
      <c r="E97" s="106"/>
      <c r="F97" s="106"/>
      <c r="G97" s="106"/>
      <c r="H97" s="106"/>
      <c r="I97" s="106"/>
      <c r="J97" s="107">
        <f>J118</f>
        <v>0</v>
      </c>
      <c r="L97" s="104"/>
    </row>
    <row r="98" spans="2:12" s="1" customFormat="1" ht="21.75" hidden="1" customHeight="1">
      <c r="B98" s="32"/>
      <c r="L98" s="32"/>
    </row>
    <row r="99" spans="2:12" s="1" customFormat="1" ht="6.95" hidden="1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0" spans="2:12" ht="11.25" hidden="1"/>
    <row r="101" spans="2:12" ht="11.25" hidden="1"/>
    <row r="102" spans="2:12" ht="11.25" hidden="1"/>
    <row r="103" spans="2:12" s="1" customFormat="1" ht="6.95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5" customHeight="1">
      <c r="B104" s="32"/>
      <c r="C104" s="21" t="s">
        <v>197</v>
      </c>
      <c r="L104" s="32"/>
    </row>
    <row r="105" spans="2:12" s="1" customFormat="1" ht="6.95" customHeight="1">
      <c r="B105" s="32"/>
      <c r="L105" s="32"/>
    </row>
    <row r="106" spans="2:12" s="1" customFormat="1" ht="12" customHeight="1">
      <c r="B106" s="32"/>
      <c r="C106" s="27" t="s">
        <v>16</v>
      </c>
      <c r="L106" s="32"/>
    </row>
    <row r="107" spans="2:12" s="1" customFormat="1" ht="26.25" customHeight="1">
      <c r="B107" s="32"/>
      <c r="E107" s="244" t="str">
        <f>E7</f>
        <v>24005 - Prirodni koupaci biotop Jilemnice (zadani) - uprava vyberove rizeni</v>
      </c>
      <c r="F107" s="245"/>
      <c r="G107" s="245"/>
      <c r="H107" s="245"/>
      <c r="L107" s="32"/>
    </row>
    <row r="108" spans="2:12" s="1" customFormat="1" ht="12" customHeight="1">
      <c r="B108" s="32"/>
      <c r="C108" s="27" t="s">
        <v>169</v>
      </c>
      <c r="L108" s="32"/>
    </row>
    <row r="109" spans="2:12" s="1" customFormat="1" ht="16.5" customHeight="1">
      <c r="B109" s="32"/>
      <c r="E109" s="240" t="str">
        <f>E9</f>
        <v>SO 05.3 - Areálové vedení...</v>
      </c>
      <c r="F109" s="246"/>
      <c r="G109" s="246"/>
      <c r="H109" s="246"/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20</v>
      </c>
      <c r="F111" s="25" t="str">
        <f>F12</f>
        <v xml:space="preserve"> </v>
      </c>
      <c r="I111" s="27" t="s">
        <v>22</v>
      </c>
      <c r="J111" s="52" t="str">
        <f>IF(J12="","",J12)</f>
        <v>12. 2. 2024</v>
      </c>
      <c r="L111" s="32"/>
    </row>
    <row r="112" spans="2:12" s="1" customFormat="1" ht="6.95" customHeight="1">
      <c r="B112" s="32"/>
      <c r="L112" s="32"/>
    </row>
    <row r="113" spans="2:65" s="1" customFormat="1" ht="15.2" customHeight="1">
      <c r="B113" s="32"/>
      <c r="C113" s="27" t="s">
        <v>24</v>
      </c>
      <c r="F113" s="25" t="str">
        <f>E15</f>
        <v>Sportovní centrum Jilemnice</v>
      </c>
      <c r="I113" s="27" t="s">
        <v>31</v>
      </c>
      <c r="J113" s="30" t="str">
        <f>E21</f>
        <v>BAPO s.r.o.</v>
      </c>
      <c r="L113" s="32"/>
    </row>
    <row r="114" spans="2:65" s="1" customFormat="1" ht="15.2" customHeight="1">
      <c r="B114" s="32"/>
      <c r="C114" s="27" t="s">
        <v>29</v>
      </c>
      <c r="F114" s="25" t="str">
        <f>IF(E18="","",E18)</f>
        <v>Vyplň údaj</v>
      </c>
      <c r="I114" s="27" t="s">
        <v>35</v>
      </c>
      <c r="J114" s="30" t="str">
        <f>E24</f>
        <v xml:space="preserve"> </v>
      </c>
      <c r="L114" s="32"/>
    </row>
    <row r="115" spans="2:65" s="1" customFormat="1" ht="10.35" customHeight="1">
      <c r="B115" s="32"/>
      <c r="L115" s="32"/>
    </row>
    <row r="116" spans="2:65" s="9" customFormat="1" ht="29.25" customHeight="1">
      <c r="B116" s="108"/>
      <c r="C116" s="109" t="s">
        <v>198</v>
      </c>
      <c r="D116" s="110" t="s">
        <v>62</v>
      </c>
      <c r="E116" s="110" t="s">
        <v>58</v>
      </c>
      <c r="F116" s="110" t="s">
        <v>59</v>
      </c>
      <c r="G116" s="110" t="s">
        <v>199</v>
      </c>
      <c r="H116" s="110" t="s">
        <v>200</v>
      </c>
      <c r="I116" s="110" t="s">
        <v>201</v>
      </c>
      <c r="J116" s="111" t="s">
        <v>173</v>
      </c>
      <c r="K116" s="112" t="s">
        <v>202</v>
      </c>
      <c r="L116" s="108"/>
      <c r="M116" s="59" t="s">
        <v>1</v>
      </c>
      <c r="N116" s="60" t="s">
        <v>41</v>
      </c>
      <c r="O116" s="60" t="s">
        <v>203</v>
      </c>
      <c r="P116" s="60" t="s">
        <v>204</v>
      </c>
      <c r="Q116" s="60" t="s">
        <v>205</v>
      </c>
      <c r="R116" s="60" t="s">
        <v>206</v>
      </c>
      <c r="S116" s="60" t="s">
        <v>207</v>
      </c>
      <c r="T116" s="61" t="s">
        <v>208</v>
      </c>
    </row>
    <row r="117" spans="2:65" s="1" customFormat="1" ht="22.9" customHeight="1">
      <c r="B117" s="32"/>
      <c r="C117" s="64" t="s">
        <v>209</v>
      </c>
      <c r="J117" s="113">
        <f>BK117</f>
        <v>0</v>
      </c>
      <c r="L117" s="32"/>
      <c r="M117" s="62"/>
      <c r="N117" s="53"/>
      <c r="O117" s="53"/>
      <c r="P117" s="114">
        <f>P118</f>
        <v>0</v>
      </c>
      <c r="Q117" s="53"/>
      <c r="R117" s="114">
        <f>R118</f>
        <v>0</v>
      </c>
      <c r="S117" s="53"/>
      <c r="T117" s="115">
        <f>T118</f>
        <v>0</v>
      </c>
      <c r="AT117" s="17" t="s">
        <v>76</v>
      </c>
      <c r="AU117" s="17" t="s">
        <v>175</v>
      </c>
      <c r="BK117" s="116">
        <f>BK118</f>
        <v>0</v>
      </c>
    </row>
    <row r="118" spans="2:65" s="10" customFormat="1" ht="25.9" customHeight="1">
      <c r="B118" s="117"/>
      <c r="D118" s="118" t="s">
        <v>76</v>
      </c>
      <c r="E118" s="119" t="s">
        <v>1505</v>
      </c>
      <c r="F118" s="119" t="s">
        <v>59</v>
      </c>
      <c r="I118" s="120"/>
      <c r="J118" s="121">
        <f>BK118</f>
        <v>0</v>
      </c>
      <c r="L118" s="117"/>
      <c r="M118" s="122"/>
      <c r="P118" s="123">
        <f>SUM(P119:P128)</f>
        <v>0</v>
      </c>
      <c r="R118" s="123">
        <f>SUM(R119:R128)</f>
        <v>0</v>
      </c>
      <c r="T118" s="124">
        <f>SUM(T119:T128)</f>
        <v>0</v>
      </c>
      <c r="AR118" s="118" t="s">
        <v>84</v>
      </c>
      <c r="AT118" s="125" t="s">
        <v>76</v>
      </c>
      <c r="AU118" s="125" t="s">
        <v>77</v>
      </c>
      <c r="AY118" s="118" t="s">
        <v>211</v>
      </c>
      <c r="BK118" s="126">
        <f>SUM(BK119:BK128)</f>
        <v>0</v>
      </c>
    </row>
    <row r="119" spans="2:65" s="1" customFormat="1" ht="66.75" customHeight="1">
      <c r="B119" s="32"/>
      <c r="C119" s="127" t="s">
        <v>84</v>
      </c>
      <c r="D119" s="127" t="s">
        <v>212</v>
      </c>
      <c r="E119" s="128" t="s">
        <v>1506</v>
      </c>
      <c r="F119" s="129" t="s">
        <v>1507</v>
      </c>
      <c r="G119" s="130" t="s">
        <v>313</v>
      </c>
      <c r="H119" s="131">
        <v>1</v>
      </c>
      <c r="I119" s="132"/>
      <c r="J119" s="133">
        <f t="shared" ref="J119:J128" si="0">ROUND(I119*H119,2)</f>
        <v>0</v>
      </c>
      <c r="K119" s="134"/>
      <c r="L119" s="32"/>
      <c r="M119" s="135" t="s">
        <v>1</v>
      </c>
      <c r="N119" s="136" t="s">
        <v>42</v>
      </c>
      <c r="P119" s="137">
        <f t="shared" ref="P119:P128" si="1">O119*H119</f>
        <v>0</v>
      </c>
      <c r="Q119" s="137">
        <v>0</v>
      </c>
      <c r="R119" s="137">
        <f t="shared" ref="R119:R128" si="2">Q119*H119</f>
        <v>0</v>
      </c>
      <c r="S119" s="137">
        <v>0</v>
      </c>
      <c r="T119" s="138">
        <f t="shared" ref="T119:T128" si="3">S119*H119</f>
        <v>0</v>
      </c>
      <c r="AR119" s="139" t="s">
        <v>216</v>
      </c>
      <c r="AT119" s="139" t="s">
        <v>212</v>
      </c>
      <c r="AU119" s="139" t="s">
        <v>84</v>
      </c>
      <c r="AY119" s="17" t="s">
        <v>211</v>
      </c>
      <c r="BE119" s="140">
        <f t="shared" ref="BE119:BE128" si="4">IF(N119="základní",J119,0)</f>
        <v>0</v>
      </c>
      <c r="BF119" s="140">
        <f t="shared" ref="BF119:BF128" si="5">IF(N119="snížená",J119,0)</f>
        <v>0</v>
      </c>
      <c r="BG119" s="140">
        <f t="shared" ref="BG119:BG128" si="6">IF(N119="zákl. přenesená",J119,0)</f>
        <v>0</v>
      </c>
      <c r="BH119" s="140">
        <f t="shared" ref="BH119:BH128" si="7">IF(N119="sníž. přenesená",J119,0)</f>
        <v>0</v>
      </c>
      <c r="BI119" s="140">
        <f t="shared" ref="BI119:BI128" si="8">IF(N119="nulová",J119,0)</f>
        <v>0</v>
      </c>
      <c r="BJ119" s="17" t="s">
        <v>84</v>
      </c>
      <c r="BK119" s="140">
        <f t="shared" ref="BK119:BK128" si="9">ROUND(I119*H119,2)</f>
        <v>0</v>
      </c>
      <c r="BL119" s="17" t="s">
        <v>216</v>
      </c>
      <c r="BM119" s="139" t="s">
        <v>86</v>
      </c>
    </row>
    <row r="120" spans="2:65" s="1" customFormat="1" ht="24.2" customHeight="1">
      <c r="B120" s="32"/>
      <c r="C120" s="127" t="s">
        <v>86</v>
      </c>
      <c r="D120" s="127" t="s">
        <v>212</v>
      </c>
      <c r="E120" s="128" t="s">
        <v>1508</v>
      </c>
      <c r="F120" s="129" t="s">
        <v>1509</v>
      </c>
      <c r="G120" s="130" t="s">
        <v>313</v>
      </c>
      <c r="H120" s="131">
        <v>1</v>
      </c>
      <c r="I120" s="132"/>
      <c r="J120" s="133">
        <f t="shared" si="0"/>
        <v>0</v>
      </c>
      <c r="K120" s="134"/>
      <c r="L120" s="32"/>
      <c r="M120" s="135" t="s">
        <v>1</v>
      </c>
      <c r="N120" s="136" t="s">
        <v>42</v>
      </c>
      <c r="P120" s="137">
        <f t="shared" si="1"/>
        <v>0</v>
      </c>
      <c r="Q120" s="137">
        <v>0</v>
      </c>
      <c r="R120" s="137">
        <f t="shared" si="2"/>
        <v>0</v>
      </c>
      <c r="S120" s="137">
        <v>0</v>
      </c>
      <c r="T120" s="138">
        <f t="shared" si="3"/>
        <v>0</v>
      </c>
      <c r="AR120" s="139" t="s">
        <v>216</v>
      </c>
      <c r="AT120" s="139" t="s">
        <v>212</v>
      </c>
      <c r="AU120" s="139" t="s">
        <v>84</v>
      </c>
      <c r="AY120" s="17" t="s">
        <v>211</v>
      </c>
      <c r="BE120" s="140">
        <f t="shared" si="4"/>
        <v>0</v>
      </c>
      <c r="BF120" s="140">
        <f t="shared" si="5"/>
        <v>0</v>
      </c>
      <c r="BG120" s="140">
        <f t="shared" si="6"/>
        <v>0</v>
      </c>
      <c r="BH120" s="140">
        <f t="shared" si="7"/>
        <v>0</v>
      </c>
      <c r="BI120" s="140">
        <f t="shared" si="8"/>
        <v>0</v>
      </c>
      <c r="BJ120" s="17" t="s">
        <v>84</v>
      </c>
      <c r="BK120" s="140">
        <f t="shared" si="9"/>
        <v>0</v>
      </c>
      <c r="BL120" s="17" t="s">
        <v>216</v>
      </c>
      <c r="BM120" s="139" t="s">
        <v>216</v>
      </c>
    </row>
    <row r="121" spans="2:65" s="1" customFormat="1" ht="16.5" customHeight="1">
      <c r="B121" s="32"/>
      <c r="C121" s="127" t="s">
        <v>226</v>
      </c>
      <c r="D121" s="127" t="s">
        <v>212</v>
      </c>
      <c r="E121" s="128" t="s">
        <v>1510</v>
      </c>
      <c r="F121" s="129" t="s">
        <v>1511</v>
      </c>
      <c r="G121" s="130" t="s">
        <v>313</v>
      </c>
      <c r="H121" s="131">
        <v>1</v>
      </c>
      <c r="I121" s="132"/>
      <c r="J121" s="133">
        <f t="shared" si="0"/>
        <v>0</v>
      </c>
      <c r="K121" s="134"/>
      <c r="L121" s="32"/>
      <c r="M121" s="135" t="s">
        <v>1</v>
      </c>
      <c r="N121" s="136" t="s">
        <v>42</v>
      </c>
      <c r="P121" s="137">
        <f t="shared" si="1"/>
        <v>0</v>
      </c>
      <c r="Q121" s="137">
        <v>0</v>
      </c>
      <c r="R121" s="137">
        <f t="shared" si="2"/>
        <v>0</v>
      </c>
      <c r="S121" s="137">
        <v>0</v>
      </c>
      <c r="T121" s="138">
        <f t="shared" si="3"/>
        <v>0</v>
      </c>
      <c r="AR121" s="139" t="s">
        <v>216</v>
      </c>
      <c r="AT121" s="139" t="s">
        <v>212</v>
      </c>
      <c r="AU121" s="139" t="s">
        <v>84</v>
      </c>
      <c r="AY121" s="17" t="s">
        <v>211</v>
      </c>
      <c r="BE121" s="140">
        <f t="shared" si="4"/>
        <v>0</v>
      </c>
      <c r="BF121" s="140">
        <f t="shared" si="5"/>
        <v>0</v>
      </c>
      <c r="BG121" s="140">
        <f t="shared" si="6"/>
        <v>0</v>
      </c>
      <c r="BH121" s="140">
        <f t="shared" si="7"/>
        <v>0</v>
      </c>
      <c r="BI121" s="140">
        <f t="shared" si="8"/>
        <v>0</v>
      </c>
      <c r="BJ121" s="17" t="s">
        <v>84</v>
      </c>
      <c r="BK121" s="140">
        <f t="shared" si="9"/>
        <v>0</v>
      </c>
      <c r="BL121" s="17" t="s">
        <v>216</v>
      </c>
      <c r="BM121" s="139" t="s">
        <v>229</v>
      </c>
    </row>
    <row r="122" spans="2:65" s="1" customFormat="1" ht="21.75" customHeight="1">
      <c r="B122" s="32"/>
      <c r="C122" s="127" t="s">
        <v>216</v>
      </c>
      <c r="D122" s="127" t="s">
        <v>212</v>
      </c>
      <c r="E122" s="128" t="s">
        <v>1512</v>
      </c>
      <c r="F122" s="129" t="s">
        <v>1513</v>
      </c>
      <c r="G122" s="130" t="s">
        <v>313</v>
      </c>
      <c r="H122" s="131">
        <v>1</v>
      </c>
      <c r="I122" s="132"/>
      <c r="J122" s="133">
        <f t="shared" si="0"/>
        <v>0</v>
      </c>
      <c r="K122" s="134"/>
      <c r="L122" s="32"/>
      <c r="M122" s="135" t="s">
        <v>1</v>
      </c>
      <c r="N122" s="136" t="s">
        <v>42</v>
      </c>
      <c r="P122" s="137">
        <f t="shared" si="1"/>
        <v>0</v>
      </c>
      <c r="Q122" s="137">
        <v>0</v>
      </c>
      <c r="R122" s="137">
        <f t="shared" si="2"/>
        <v>0</v>
      </c>
      <c r="S122" s="137">
        <v>0</v>
      </c>
      <c r="T122" s="138">
        <f t="shared" si="3"/>
        <v>0</v>
      </c>
      <c r="AR122" s="139" t="s">
        <v>216</v>
      </c>
      <c r="AT122" s="139" t="s">
        <v>212</v>
      </c>
      <c r="AU122" s="139" t="s">
        <v>84</v>
      </c>
      <c r="AY122" s="17" t="s">
        <v>211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7" t="s">
        <v>84</v>
      </c>
      <c r="BK122" s="140">
        <f t="shared" si="9"/>
        <v>0</v>
      </c>
      <c r="BL122" s="17" t="s">
        <v>216</v>
      </c>
      <c r="BM122" s="139" t="s">
        <v>234</v>
      </c>
    </row>
    <row r="123" spans="2:65" s="1" customFormat="1" ht="21.75" customHeight="1">
      <c r="B123" s="32"/>
      <c r="C123" s="127" t="s">
        <v>235</v>
      </c>
      <c r="D123" s="127" t="s">
        <v>212</v>
      </c>
      <c r="E123" s="128" t="s">
        <v>1514</v>
      </c>
      <c r="F123" s="129" t="s">
        <v>1515</v>
      </c>
      <c r="G123" s="130" t="s">
        <v>313</v>
      </c>
      <c r="H123" s="131">
        <v>1</v>
      </c>
      <c r="I123" s="132"/>
      <c r="J123" s="133">
        <f t="shared" si="0"/>
        <v>0</v>
      </c>
      <c r="K123" s="134"/>
      <c r="L123" s="32"/>
      <c r="M123" s="135" t="s">
        <v>1</v>
      </c>
      <c r="N123" s="136" t="s">
        <v>42</v>
      </c>
      <c r="P123" s="137">
        <f t="shared" si="1"/>
        <v>0</v>
      </c>
      <c r="Q123" s="137">
        <v>0</v>
      </c>
      <c r="R123" s="137">
        <f t="shared" si="2"/>
        <v>0</v>
      </c>
      <c r="S123" s="137">
        <v>0</v>
      </c>
      <c r="T123" s="138">
        <f t="shared" si="3"/>
        <v>0</v>
      </c>
      <c r="AR123" s="139" t="s">
        <v>216</v>
      </c>
      <c r="AT123" s="139" t="s">
        <v>212</v>
      </c>
      <c r="AU123" s="139" t="s">
        <v>84</v>
      </c>
      <c r="AY123" s="17" t="s">
        <v>211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7" t="s">
        <v>84</v>
      </c>
      <c r="BK123" s="140">
        <f t="shared" si="9"/>
        <v>0</v>
      </c>
      <c r="BL123" s="17" t="s">
        <v>216</v>
      </c>
      <c r="BM123" s="139" t="s">
        <v>238</v>
      </c>
    </row>
    <row r="124" spans="2:65" s="1" customFormat="1" ht="21.75" customHeight="1">
      <c r="B124" s="32"/>
      <c r="C124" s="127" t="s">
        <v>229</v>
      </c>
      <c r="D124" s="127" t="s">
        <v>212</v>
      </c>
      <c r="E124" s="128" t="s">
        <v>1516</v>
      </c>
      <c r="F124" s="129" t="s">
        <v>1517</v>
      </c>
      <c r="G124" s="130" t="s">
        <v>313</v>
      </c>
      <c r="H124" s="131">
        <v>1</v>
      </c>
      <c r="I124" s="132"/>
      <c r="J124" s="133">
        <f t="shared" si="0"/>
        <v>0</v>
      </c>
      <c r="K124" s="134"/>
      <c r="L124" s="32"/>
      <c r="M124" s="135" t="s">
        <v>1</v>
      </c>
      <c r="N124" s="136" t="s">
        <v>42</v>
      </c>
      <c r="P124" s="137">
        <f t="shared" si="1"/>
        <v>0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216</v>
      </c>
      <c r="AT124" s="139" t="s">
        <v>212</v>
      </c>
      <c r="AU124" s="139" t="s">
        <v>84</v>
      </c>
      <c r="AY124" s="17" t="s">
        <v>211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84</v>
      </c>
      <c r="BK124" s="140">
        <f t="shared" si="9"/>
        <v>0</v>
      </c>
      <c r="BL124" s="17" t="s">
        <v>216</v>
      </c>
      <c r="BM124" s="139" t="s">
        <v>8</v>
      </c>
    </row>
    <row r="125" spans="2:65" s="1" customFormat="1" ht="21.75" customHeight="1">
      <c r="B125" s="32"/>
      <c r="C125" s="127" t="s">
        <v>241</v>
      </c>
      <c r="D125" s="127" t="s">
        <v>212</v>
      </c>
      <c r="E125" s="128" t="s">
        <v>1518</v>
      </c>
      <c r="F125" s="129" t="s">
        <v>1519</v>
      </c>
      <c r="G125" s="130" t="s">
        <v>313</v>
      </c>
      <c r="H125" s="131">
        <v>1</v>
      </c>
      <c r="I125" s="132"/>
      <c r="J125" s="133">
        <f t="shared" si="0"/>
        <v>0</v>
      </c>
      <c r="K125" s="134"/>
      <c r="L125" s="32"/>
      <c r="M125" s="135" t="s">
        <v>1</v>
      </c>
      <c r="N125" s="136" t="s">
        <v>42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216</v>
      </c>
      <c r="AT125" s="139" t="s">
        <v>212</v>
      </c>
      <c r="AU125" s="139" t="s">
        <v>84</v>
      </c>
      <c r="AY125" s="17" t="s">
        <v>211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84</v>
      </c>
      <c r="BK125" s="140">
        <f t="shared" si="9"/>
        <v>0</v>
      </c>
      <c r="BL125" s="17" t="s">
        <v>216</v>
      </c>
      <c r="BM125" s="139" t="s">
        <v>244</v>
      </c>
    </row>
    <row r="126" spans="2:65" s="1" customFormat="1" ht="16.5" customHeight="1">
      <c r="B126" s="32"/>
      <c r="C126" s="127" t="s">
        <v>234</v>
      </c>
      <c r="D126" s="127" t="s">
        <v>212</v>
      </c>
      <c r="E126" s="128" t="s">
        <v>1520</v>
      </c>
      <c r="F126" s="129" t="s">
        <v>1521</v>
      </c>
      <c r="G126" s="130" t="s">
        <v>313</v>
      </c>
      <c r="H126" s="131">
        <v>2</v>
      </c>
      <c r="I126" s="132"/>
      <c r="J126" s="133">
        <f t="shared" si="0"/>
        <v>0</v>
      </c>
      <c r="K126" s="134"/>
      <c r="L126" s="32"/>
      <c r="M126" s="135" t="s">
        <v>1</v>
      </c>
      <c r="N126" s="136" t="s">
        <v>42</v>
      </c>
      <c r="P126" s="137">
        <f t="shared" si="1"/>
        <v>0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216</v>
      </c>
      <c r="AT126" s="139" t="s">
        <v>212</v>
      </c>
      <c r="AU126" s="139" t="s">
        <v>84</v>
      </c>
      <c r="AY126" s="17" t="s">
        <v>211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84</v>
      </c>
      <c r="BK126" s="140">
        <f t="shared" si="9"/>
        <v>0</v>
      </c>
      <c r="BL126" s="17" t="s">
        <v>216</v>
      </c>
      <c r="BM126" s="139" t="s">
        <v>253</v>
      </c>
    </row>
    <row r="127" spans="2:65" s="1" customFormat="1" ht="24.2" customHeight="1">
      <c r="B127" s="32"/>
      <c r="C127" s="127" t="s">
        <v>255</v>
      </c>
      <c r="D127" s="127" t="s">
        <v>212</v>
      </c>
      <c r="E127" s="128" t="s">
        <v>1522</v>
      </c>
      <c r="F127" s="129" t="s">
        <v>1523</v>
      </c>
      <c r="G127" s="130" t="s">
        <v>313</v>
      </c>
      <c r="H127" s="131">
        <v>1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42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216</v>
      </c>
      <c r="AT127" s="139" t="s">
        <v>212</v>
      </c>
      <c r="AU127" s="139" t="s">
        <v>84</v>
      </c>
      <c r="AY127" s="17" t="s">
        <v>211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84</v>
      </c>
      <c r="BK127" s="140">
        <f t="shared" si="9"/>
        <v>0</v>
      </c>
      <c r="BL127" s="17" t="s">
        <v>216</v>
      </c>
      <c r="BM127" s="139" t="s">
        <v>258</v>
      </c>
    </row>
    <row r="128" spans="2:65" s="1" customFormat="1" ht="16.5" customHeight="1">
      <c r="B128" s="32"/>
      <c r="C128" s="127" t="s">
        <v>238</v>
      </c>
      <c r="D128" s="127" t="s">
        <v>212</v>
      </c>
      <c r="E128" s="128" t="s">
        <v>1524</v>
      </c>
      <c r="F128" s="129" t="s">
        <v>1525</v>
      </c>
      <c r="G128" s="130" t="s">
        <v>313</v>
      </c>
      <c r="H128" s="131">
        <v>6</v>
      </c>
      <c r="I128" s="132"/>
      <c r="J128" s="133">
        <f t="shared" si="0"/>
        <v>0</v>
      </c>
      <c r="K128" s="134"/>
      <c r="L128" s="32"/>
      <c r="M128" s="181" t="s">
        <v>1</v>
      </c>
      <c r="N128" s="182" t="s">
        <v>42</v>
      </c>
      <c r="O128" s="183"/>
      <c r="P128" s="184">
        <f t="shared" si="1"/>
        <v>0</v>
      </c>
      <c r="Q128" s="184">
        <v>0</v>
      </c>
      <c r="R128" s="184">
        <f t="shared" si="2"/>
        <v>0</v>
      </c>
      <c r="S128" s="184">
        <v>0</v>
      </c>
      <c r="T128" s="185">
        <f t="shared" si="3"/>
        <v>0</v>
      </c>
      <c r="AR128" s="139" t="s">
        <v>216</v>
      </c>
      <c r="AT128" s="139" t="s">
        <v>212</v>
      </c>
      <c r="AU128" s="139" t="s">
        <v>84</v>
      </c>
      <c r="AY128" s="17" t="s">
        <v>211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84</v>
      </c>
      <c r="BK128" s="140">
        <f t="shared" si="9"/>
        <v>0</v>
      </c>
      <c r="BL128" s="17" t="s">
        <v>216</v>
      </c>
      <c r="BM128" s="139" t="s">
        <v>262</v>
      </c>
    </row>
    <row r="129" spans="2:12" s="1" customFormat="1" ht="6.95" customHeight="1">
      <c r="B129" s="44"/>
      <c r="C129" s="45"/>
      <c r="D129" s="45"/>
      <c r="E129" s="45"/>
      <c r="F129" s="45"/>
      <c r="G129" s="45"/>
      <c r="H129" s="45"/>
      <c r="I129" s="45"/>
      <c r="J129" s="45"/>
      <c r="K129" s="45"/>
      <c r="L129" s="32"/>
    </row>
  </sheetData>
  <sheetProtection algorithmName="SHA-512" hashValue="g/yzd8bIYXWX63dZIwSeBrgnEZ5j2Wx0aKyMoj00aqGZkHAhRdj62GYQOtwv1hheS2jYzaqqxSiJxR29rtmjTg==" saltValue="zoXgSEMdlCcZg8MCJCCjMrzBwlCB7vYc+bjkLXeVrr3E4kwjg9YoS/5CU546HO+7xdqnJVuJtui0rt1ZgeNEow==" spinCount="100000" sheet="1" objects="1" scenarios="1" formatColumns="0" formatRows="0" autoFilter="0"/>
  <autoFilter ref="C116:K128" xr:uid="{00000000-0009-0000-0000-000009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21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111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44" t="str">
        <f>'Rekapitulace stavby'!K6</f>
        <v>24005 - Prirodni koupaci biotop Jilemnice (zadani) - uprava vyberove rizeni</v>
      </c>
      <c r="F7" s="245"/>
      <c r="G7" s="245"/>
      <c r="H7" s="245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40" t="s">
        <v>1526</v>
      </c>
      <c r="F9" s="246"/>
      <c r="G9" s="246"/>
      <c r="H9" s="246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7" t="str">
        <f>'Rekapitulace stavby'!E14</f>
        <v>Vyplň údaj</v>
      </c>
      <c r="F18" s="209"/>
      <c r="G18" s="209"/>
      <c r="H18" s="209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14" t="s">
        <v>1</v>
      </c>
      <c r="F27" s="214"/>
      <c r="G27" s="214"/>
      <c r="H27" s="21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ROUND(J125,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ROUND((SUM(BE125:BE215)),  2)</f>
        <v>0</v>
      </c>
      <c r="I33" s="92">
        <v>0.21</v>
      </c>
      <c r="J33" s="91">
        <f>ROUND(((SUM(BE125:BE215))*I33),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ROUND((SUM(BF125:BF215)),  2)</f>
        <v>0</v>
      </c>
      <c r="I34" s="92">
        <v>0.12</v>
      </c>
      <c r="J34" s="91">
        <f>ROUND(((SUM(BF125:BF215))*I34),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ROUND((SUM(BG125:BG215)),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ROUND((SUM(BH125:BH215)),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ROUND((SUM(BI125:BI215)),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44" t="str">
        <f>E7</f>
        <v>24005 - Prirodni koupaci biotop Jilemnice (zadani) - uprava vyberove rizeni</v>
      </c>
      <c r="F85" s="245"/>
      <c r="G85" s="245"/>
      <c r="H85" s="245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40" t="str">
        <f>E9</f>
        <v>SO 06 - Mobiliář. Vybaven...</v>
      </c>
      <c r="F87" s="246"/>
      <c r="G87" s="246"/>
      <c r="H87" s="246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J125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176</v>
      </c>
      <c r="E97" s="106"/>
      <c r="F97" s="106"/>
      <c r="G97" s="106"/>
      <c r="H97" s="106"/>
      <c r="I97" s="106"/>
      <c r="J97" s="107">
        <f>J126</f>
        <v>0</v>
      </c>
      <c r="L97" s="104"/>
    </row>
    <row r="98" spans="2:12" s="8" customFormat="1" ht="24.95" hidden="1" customHeight="1">
      <c r="B98" s="104"/>
      <c r="D98" s="105" t="s">
        <v>179</v>
      </c>
      <c r="E98" s="106"/>
      <c r="F98" s="106"/>
      <c r="G98" s="106"/>
      <c r="H98" s="106"/>
      <c r="I98" s="106"/>
      <c r="J98" s="107">
        <f>J136</f>
        <v>0</v>
      </c>
      <c r="L98" s="104"/>
    </row>
    <row r="99" spans="2:12" s="8" customFormat="1" ht="24.95" hidden="1" customHeight="1">
      <c r="B99" s="104"/>
      <c r="D99" s="105" t="s">
        <v>182</v>
      </c>
      <c r="E99" s="106"/>
      <c r="F99" s="106"/>
      <c r="G99" s="106"/>
      <c r="H99" s="106"/>
      <c r="I99" s="106"/>
      <c r="J99" s="107">
        <f>J154</f>
        <v>0</v>
      </c>
      <c r="L99" s="104"/>
    </row>
    <row r="100" spans="2:12" s="8" customFormat="1" ht="24.95" hidden="1" customHeight="1">
      <c r="B100" s="104"/>
      <c r="D100" s="105" t="s">
        <v>188</v>
      </c>
      <c r="E100" s="106"/>
      <c r="F100" s="106"/>
      <c r="G100" s="106"/>
      <c r="H100" s="106"/>
      <c r="I100" s="106"/>
      <c r="J100" s="107">
        <f>J179</f>
        <v>0</v>
      </c>
      <c r="L100" s="104"/>
    </row>
    <row r="101" spans="2:12" s="8" customFormat="1" ht="24.95" hidden="1" customHeight="1">
      <c r="B101" s="104"/>
      <c r="D101" s="105" t="s">
        <v>189</v>
      </c>
      <c r="E101" s="106"/>
      <c r="F101" s="106"/>
      <c r="G101" s="106"/>
      <c r="H101" s="106"/>
      <c r="I101" s="106"/>
      <c r="J101" s="107">
        <f>J183</f>
        <v>0</v>
      </c>
      <c r="L101" s="104"/>
    </row>
    <row r="102" spans="2:12" s="8" customFormat="1" ht="24.95" hidden="1" customHeight="1">
      <c r="B102" s="104"/>
      <c r="D102" s="105" t="s">
        <v>190</v>
      </c>
      <c r="E102" s="106"/>
      <c r="F102" s="106"/>
      <c r="G102" s="106"/>
      <c r="H102" s="106"/>
      <c r="I102" s="106"/>
      <c r="J102" s="107">
        <f>J194</f>
        <v>0</v>
      </c>
      <c r="L102" s="104"/>
    </row>
    <row r="103" spans="2:12" s="8" customFormat="1" ht="24.95" hidden="1" customHeight="1">
      <c r="B103" s="104"/>
      <c r="D103" s="105" t="s">
        <v>191</v>
      </c>
      <c r="E103" s="106"/>
      <c r="F103" s="106"/>
      <c r="G103" s="106"/>
      <c r="H103" s="106"/>
      <c r="I103" s="106"/>
      <c r="J103" s="107">
        <f>J202</f>
        <v>0</v>
      </c>
      <c r="L103" s="104"/>
    </row>
    <row r="104" spans="2:12" s="8" customFormat="1" ht="24.95" hidden="1" customHeight="1">
      <c r="B104" s="104"/>
      <c r="D104" s="105" t="s">
        <v>1527</v>
      </c>
      <c r="E104" s="106"/>
      <c r="F104" s="106"/>
      <c r="G104" s="106"/>
      <c r="H104" s="106"/>
      <c r="I104" s="106"/>
      <c r="J104" s="107">
        <f>J204</f>
        <v>0</v>
      </c>
      <c r="L104" s="104"/>
    </row>
    <row r="105" spans="2:12" s="8" customFormat="1" ht="24.95" hidden="1" customHeight="1">
      <c r="B105" s="104"/>
      <c r="D105" s="105" t="s">
        <v>196</v>
      </c>
      <c r="E105" s="106"/>
      <c r="F105" s="106"/>
      <c r="G105" s="106"/>
      <c r="H105" s="106"/>
      <c r="I105" s="106"/>
      <c r="J105" s="107">
        <f>J211</f>
        <v>0</v>
      </c>
      <c r="L105" s="104"/>
    </row>
    <row r="106" spans="2:12" s="1" customFormat="1" ht="21.75" hidden="1" customHeight="1">
      <c r="B106" s="32"/>
      <c r="L106" s="32"/>
    </row>
    <row r="107" spans="2:12" s="1" customFormat="1" ht="6.95" hidden="1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2"/>
    </row>
    <row r="108" spans="2:12" ht="11.25" hidden="1"/>
    <row r="109" spans="2:12" ht="11.25" hidden="1"/>
    <row r="110" spans="2:12" ht="11.25" hidden="1"/>
    <row r="111" spans="2:12" s="1" customFormat="1" ht="6.95" customHeight="1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2"/>
    </row>
    <row r="112" spans="2:12" s="1" customFormat="1" ht="24.95" customHeight="1">
      <c r="B112" s="32"/>
      <c r="C112" s="21" t="s">
        <v>197</v>
      </c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16</v>
      </c>
      <c r="L114" s="32"/>
    </row>
    <row r="115" spans="2:65" s="1" customFormat="1" ht="26.25" customHeight="1">
      <c r="B115" s="32"/>
      <c r="E115" s="244" t="str">
        <f>E7</f>
        <v>24005 - Prirodni koupaci biotop Jilemnice (zadani) - uprava vyberove rizeni</v>
      </c>
      <c r="F115" s="245"/>
      <c r="G115" s="245"/>
      <c r="H115" s="245"/>
      <c r="L115" s="32"/>
    </row>
    <row r="116" spans="2:65" s="1" customFormat="1" ht="12" customHeight="1">
      <c r="B116" s="32"/>
      <c r="C116" s="27" t="s">
        <v>169</v>
      </c>
      <c r="L116" s="32"/>
    </row>
    <row r="117" spans="2:65" s="1" customFormat="1" ht="16.5" customHeight="1">
      <c r="B117" s="32"/>
      <c r="E117" s="240" t="str">
        <f>E9</f>
        <v>SO 06 - Mobiliář. Vybaven...</v>
      </c>
      <c r="F117" s="246"/>
      <c r="G117" s="246"/>
      <c r="H117" s="246"/>
      <c r="L117" s="32"/>
    </row>
    <row r="118" spans="2:65" s="1" customFormat="1" ht="6.95" customHeight="1">
      <c r="B118" s="32"/>
      <c r="L118" s="32"/>
    </row>
    <row r="119" spans="2:65" s="1" customFormat="1" ht="12" customHeight="1">
      <c r="B119" s="32"/>
      <c r="C119" s="27" t="s">
        <v>20</v>
      </c>
      <c r="F119" s="25" t="str">
        <f>F12</f>
        <v xml:space="preserve"> </v>
      </c>
      <c r="I119" s="27" t="s">
        <v>22</v>
      </c>
      <c r="J119" s="52" t="str">
        <f>IF(J12="","",J12)</f>
        <v>12. 2. 2024</v>
      </c>
      <c r="L119" s="32"/>
    </row>
    <row r="120" spans="2:65" s="1" customFormat="1" ht="6.95" customHeight="1">
      <c r="B120" s="32"/>
      <c r="L120" s="32"/>
    </row>
    <row r="121" spans="2:65" s="1" customFormat="1" ht="15.2" customHeight="1">
      <c r="B121" s="32"/>
      <c r="C121" s="27" t="s">
        <v>24</v>
      </c>
      <c r="F121" s="25" t="str">
        <f>E15</f>
        <v>Sportovní centrum Jilemnice</v>
      </c>
      <c r="I121" s="27" t="s">
        <v>31</v>
      </c>
      <c r="J121" s="30" t="str">
        <f>E21</f>
        <v>BAPO s.r.o.</v>
      </c>
      <c r="L121" s="32"/>
    </row>
    <row r="122" spans="2:65" s="1" customFormat="1" ht="15.2" customHeight="1">
      <c r="B122" s="32"/>
      <c r="C122" s="27" t="s">
        <v>29</v>
      </c>
      <c r="F122" s="25" t="str">
        <f>IF(E18="","",E18)</f>
        <v>Vyplň údaj</v>
      </c>
      <c r="I122" s="27" t="s">
        <v>35</v>
      </c>
      <c r="J122" s="30" t="str">
        <f>E24</f>
        <v xml:space="preserve"> </v>
      </c>
      <c r="L122" s="32"/>
    </row>
    <row r="123" spans="2:65" s="1" customFormat="1" ht="10.35" customHeight="1">
      <c r="B123" s="32"/>
      <c r="L123" s="32"/>
    </row>
    <row r="124" spans="2:65" s="9" customFormat="1" ht="29.25" customHeight="1">
      <c r="B124" s="108"/>
      <c r="C124" s="109" t="s">
        <v>198</v>
      </c>
      <c r="D124" s="110" t="s">
        <v>62</v>
      </c>
      <c r="E124" s="110" t="s">
        <v>58</v>
      </c>
      <c r="F124" s="110" t="s">
        <v>59</v>
      </c>
      <c r="G124" s="110" t="s">
        <v>199</v>
      </c>
      <c r="H124" s="110" t="s">
        <v>200</v>
      </c>
      <c r="I124" s="110" t="s">
        <v>201</v>
      </c>
      <c r="J124" s="111" t="s">
        <v>173</v>
      </c>
      <c r="K124" s="112" t="s">
        <v>202</v>
      </c>
      <c r="L124" s="108"/>
      <c r="M124" s="59" t="s">
        <v>1</v>
      </c>
      <c r="N124" s="60" t="s">
        <v>41</v>
      </c>
      <c r="O124" s="60" t="s">
        <v>203</v>
      </c>
      <c r="P124" s="60" t="s">
        <v>204</v>
      </c>
      <c r="Q124" s="60" t="s">
        <v>205</v>
      </c>
      <c r="R124" s="60" t="s">
        <v>206</v>
      </c>
      <c r="S124" s="60" t="s">
        <v>207</v>
      </c>
      <c r="T124" s="61" t="s">
        <v>208</v>
      </c>
    </row>
    <row r="125" spans="2:65" s="1" customFormat="1" ht="22.9" customHeight="1">
      <c r="B125" s="32"/>
      <c r="C125" s="64" t="s">
        <v>209</v>
      </c>
      <c r="J125" s="113">
        <f>BK125</f>
        <v>0</v>
      </c>
      <c r="L125" s="32"/>
      <c r="M125" s="62"/>
      <c r="N125" s="53"/>
      <c r="O125" s="53"/>
      <c r="P125" s="114">
        <f>P126+P136+P154+P179+P183+P194+P202+P204+P211</f>
        <v>0</v>
      </c>
      <c r="Q125" s="53"/>
      <c r="R125" s="114">
        <f>R126+R136+R154+R179+R183+R194+R202+R204+R211</f>
        <v>0</v>
      </c>
      <c r="S125" s="53"/>
      <c r="T125" s="115">
        <f>T126+T136+T154+T179+T183+T194+T202+T204+T211</f>
        <v>0</v>
      </c>
      <c r="AT125" s="17" t="s">
        <v>76</v>
      </c>
      <c r="AU125" s="17" t="s">
        <v>175</v>
      </c>
      <c r="BK125" s="116">
        <f>BK126+BK136+BK154+BK179+BK183+BK194+BK202+BK204+BK211</f>
        <v>0</v>
      </c>
    </row>
    <row r="126" spans="2:65" s="10" customFormat="1" ht="25.9" customHeight="1">
      <c r="B126" s="117"/>
      <c r="D126" s="118" t="s">
        <v>76</v>
      </c>
      <c r="E126" s="119" t="s">
        <v>84</v>
      </c>
      <c r="F126" s="119" t="s">
        <v>210</v>
      </c>
      <c r="I126" s="120"/>
      <c r="J126" s="121">
        <f>BK126</f>
        <v>0</v>
      </c>
      <c r="L126" s="117"/>
      <c r="M126" s="122"/>
      <c r="P126" s="123">
        <f>SUM(P127:P135)</f>
        <v>0</v>
      </c>
      <c r="R126" s="123">
        <f>SUM(R127:R135)</f>
        <v>0</v>
      </c>
      <c r="T126" s="124">
        <f>SUM(T127:T135)</f>
        <v>0</v>
      </c>
      <c r="AR126" s="118" t="s">
        <v>84</v>
      </c>
      <c r="AT126" s="125" t="s">
        <v>76</v>
      </c>
      <c r="AU126" s="125" t="s">
        <v>77</v>
      </c>
      <c r="AY126" s="118" t="s">
        <v>211</v>
      </c>
      <c r="BK126" s="126">
        <f>SUM(BK127:BK135)</f>
        <v>0</v>
      </c>
    </row>
    <row r="127" spans="2:65" s="1" customFormat="1" ht="16.5" customHeight="1">
      <c r="B127" s="32"/>
      <c r="C127" s="127" t="s">
        <v>84</v>
      </c>
      <c r="D127" s="127" t="s">
        <v>212</v>
      </c>
      <c r="E127" s="128" t="s">
        <v>1528</v>
      </c>
      <c r="F127" s="129" t="s">
        <v>1529</v>
      </c>
      <c r="G127" s="130" t="s">
        <v>215</v>
      </c>
      <c r="H127" s="131">
        <v>6.6</v>
      </c>
      <c r="I127" s="132"/>
      <c r="J127" s="133">
        <f>ROUND(I127*H127,2)</f>
        <v>0</v>
      </c>
      <c r="K127" s="134"/>
      <c r="L127" s="32"/>
      <c r="M127" s="135" t="s">
        <v>1</v>
      </c>
      <c r="N127" s="136" t="s">
        <v>42</v>
      </c>
      <c r="P127" s="137">
        <f>O127*H127</f>
        <v>0</v>
      </c>
      <c r="Q127" s="137">
        <v>0</v>
      </c>
      <c r="R127" s="137">
        <f>Q127*H127</f>
        <v>0</v>
      </c>
      <c r="S127" s="137">
        <v>0</v>
      </c>
      <c r="T127" s="138">
        <f>S127*H127</f>
        <v>0</v>
      </c>
      <c r="AR127" s="139" t="s">
        <v>216</v>
      </c>
      <c r="AT127" s="139" t="s">
        <v>212</v>
      </c>
      <c r="AU127" s="139" t="s">
        <v>84</v>
      </c>
      <c r="AY127" s="17" t="s">
        <v>211</v>
      </c>
      <c r="BE127" s="140">
        <f>IF(N127="základní",J127,0)</f>
        <v>0</v>
      </c>
      <c r="BF127" s="140">
        <f>IF(N127="snížená",J127,0)</f>
        <v>0</v>
      </c>
      <c r="BG127" s="140">
        <f>IF(N127="zákl. přenesená",J127,0)</f>
        <v>0</v>
      </c>
      <c r="BH127" s="140">
        <f>IF(N127="sníž. přenesená",J127,0)</f>
        <v>0</v>
      </c>
      <c r="BI127" s="140">
        <f>IF(N127="nulová",J127,0)</f>
        <v>0</v>
      </c>
      <c r="BJ127" s="17" t="s">
        <v>84</v>
      </c>
      <c r="BK127" s="140">
        <f>ROUND(I127*H127,2)</f>
        <v>0</v>
      </c>
      <c r="BL127" s="17" t="s">
        <v>216</v>
      </c>
      <c r="BM127" s="139" t="s">
        <v>86</v>
      </c>
    </row>
    <row r="128" spans="2:65" s="12" customFormat="1" ht="11.25">
      <c r="B128" s="148"/>
      <c r="D128" s="142" t="s">
        <v>217</v>
      </c>
      <c r="E128" s="149" t="s">
        <v>1</v>
      </c>
      <c r="F128" s="150" t="s">
        <v>1530</v>
      </c>
      <c r="H128" s="151">
        <v>6.6</v>
      </c>
      <c r="I128" s="152"/>
      <c r="L128" s="148"/>
      <c r="M128" s="153"/>
      <c r="T128" s="154"/>
      <c r="AT128" s="149" t="s">
        <v>217</v>
      </c>
      <c r="AU128" s="149" t="s">
        <v>84</v>
      </c>
      <c r="AV128" s="12" t="s">
        <v>86</v>
      </c>
      <c r="AW128" s="12" t="s">
        <v>34</v>
      </c>
      <c r="AX128" s="12" t="s">
        <v>77</v>
      </c>
      <c r="AY128" s="149" t="s">
        <v>211</v>
      </c>
    </row>
    <row r="129" spans="2:65" s="13" customFormat="1" ht="11.25">
      <c r="B129" s="155"/>
      <c r="D129" s="142" t="s">
        <v>217</v>
      </c>
      <c r="E129" s="156" t="s">
        <v>1</v>
      </c>
      <c r="F129" s="157" t="s">
        <v>222</v>
      </c>
      <c r="H129" s="158">
        <v>6.6</v>
      </c>
      <c r="I129" s="159"/>
      <c r="L129" s="155"/>
      <c r="M129" s="160"/>
      <c r="T129" s="161"/>
      <c r="AT129" s="156" t="s">
        <v>217</v>
      </c>
      <c r="AU129" s="156" t="s">
        <v>84</v>
      </c>
      <c r="AV129" s="13" t="s">
        <v>216</v>
      </c>
      <c r="AW129" s="13" t="s">
        <v>34</v>
      </c>
      <c r="AX129" s="13" t="s">
        <v>84</v>
      </c>
      <c r="AY129" s="156" t="s">
        <v>211</v>
      </c>
    </row>
    <row r="130" spans="2:65" s="1" customFormat="1" ht="16.5" customHeight="1">
      <c r="B130" s="32"/>
      <c r="C130" s="127" t="s">
        <v>86</v>
      </c>
      <c r="D130" s="127" t="s">
        <v>212</v>
      </c>
      <c r="E130" s="128" t="s">
        <v>1531</v>
      </c>
      <c r="F130" s="129" t="s">
        <v>1532</v>
      </c>
      <c r="G130" s="130" t="s">
        <v>215</v>
      </c>
      <c r="H130" s="131">
        <v>6.6</v>
      </c>
      <c r="I130" s="132"/>
      <c r="J130" s="133">
        <f>ROUND(I130*H130,2)</f>
        <v>0</v>
      </c>
      <c r="K130" s="134"/>
      <c r="L130" s="32"/>
      <c r="M130" s="135" t="s">
        <v>1</v>
      </c>
      <c r="N130" s="136" t="s">
        <v>42</v>
      </c>
      <c r="P130" s="137">
        <f>O130*H130</f>
        <v>0</v>
      </c>
      <c r="Q130" s="137">
        <v>0</v>
      </c>
      <c r="R130" s="137">
        <f>Q130*H130</f>
        <v>0</v>
      </c>
      <c r="S130" s="137">
        <v>0</v>
      </c>
      <c r="T130" s="138">
        <f>S130*H130</f>
        <v>0</v>
      </c>
      <c r="AR130" s="139" t="s">
        <v>216</v>
      </c>
      <c r="AT130" s="139" t="s">
        <v>212</v>
      </c>
      <c r="AU130" s="139" t="s">
        <v>84</v>
      </c>
      <c r="AY130" s="17" t="s">
        <v>211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7" t="s">
        <v>84</v>
      </c>
      <c r="BK130" s="140">
        <f>ROUND(I130*H130,2)</f>
        <v>0</v>
      </c>
      <c r="BL130" s="17" t="s">
        <v>216</v>
      </c>
      <c r="BM130" s="139" t="s">
        <v>216</v>
      </c>
    </row>
    <row r="131" spans="2:65" s="1" customFormat="1" ht="16.5" customHeight="1">
      <c r="B131" s="32"/>
      <c r="C131" s="127" t="s">
        <v>226</v>
      </c>
      <c r="D131" s="127" t="s">
        <v>212</v>
      </c>
      <c r="E131" s="128" t="s">
        <v>1533</v>
      </c>
      <c r="F131" s="129" t="s">
        <v>1534</v>
      </c>
      <c r="G131" s="130" t="s">
        <v>215</v>
      </c>
      <c r="H131" s="131">
        <v>1.28</v>
      </c>
      <c r="I131" s="132"/>
      <c r="J131" s="133">
        <f>ROUND(I131*H131,2)</f>
        <v>0</v>
      </c>
      <c r="K131" s="134"/>
      <c r="L131" s="32"/>
      <c r="M131" s="135" t="s">
        <v>1</v>
      </c>
      <c r="N131" s="136" t="s">
        <v>42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216</v>
      </c>
      <c r="AT131" s="139" t="s">
        <v>212</v>
      </c>
      <c r="AU131" s="139" t="s">
        <v>84</v>
      </c>
      <c r="AY131" s="17" t="s">
        <v>211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7" t="s">
        <v>84</v>
      </c>
      <c r="BK131" s="140">
        <f>ROUND(I131*H131,2)</f>
        <v>0</v>
      </c>
      <c r="BL131" s="17" t="s">
        <v>216</v>
      </c>
      <c r="BM131" s="139" t="s">
        <v>229</v>
      </c>
    </row>
    <row r="132" spans="2:65" s="11" customFormat="1" ht="11.25">
      <c r="B132" s="141"/>
      <c r="D132" s="142" t="s">
        <v>217</v>
      </c>
      <c r="E132" s="143" t="s">
        <v>1</v>
      </c>
      <c r="F132" s="144" t="s">
        <v>1535</v>
      </c>
      <c r="H132" s="143" t="s">
        <v>1</v>
      </c>
      <c r="I132" s="145"/>
      <c r="L132" s="141"/>
      <c r="M132" s="146"/>
      <c r="T132" s="147"/>
      <c r="AT132" s="143" t="s">
        <v>217</v>
      </c>
      <c r="AU132" s="143" t="s">
        <v>84</v>
      </c>
      <c r="AV132" s="11" t="s">
        <v>84</v>
      </c>
      <c r="AW132" s="11" t="s">
        <v>34</v>
      </c>
      <c r="AX132" s="11" t="s">
        <v>77</v>
      </c>
      <c r="AY132" s="143" t="s">
        <v>211</v>
      </c>
    </row>
    <row r="133" spans="2:65" s="12" customFormat="1" ht="11.25">
      <c r="B133" s="148"/>
      <c r="D133" s="142" t="s">
        <v>217</v>
      </c>
      <c r="E133" s="149" t="s">
        <v>1</v>
      </c>
      <c r="F133" s="150" t="s">
        <v>1536</v>
      </c>
      <c r="H133" s="151">
        <v>1.28</v>
      </c>
      <c r="I133" s="152"/>
      <c r="L133" s="148"/>
      <c r="M133" s="153"/>
      <c r="T133" s="154"/>
      <c r="AT133" s="149" t="s">
        <v>217</v>
      </c>
      <c r="AU133" s="149" t="s">
        <v>84</v>
      </c>
      <c r="AV133" s="12" t="s">
        <v>86</v>
      </c>
      <c r="AW133" s="12" t="s">
        <v>34</v>
      </c>
      <c r="AX133" s="12" t="s">
        <v>77</v>
      </c>
      <c r="AY133" s="149" t="s">
        <v>211</v>
      </c>
    </row>
    <row r="134" spans="2:65" s="13" customFormat="1" ht="11.25">
      <c r="B134" s="155"/>
      <c r="D134" s="142" t="s">
        <v>217</v>
      </c>
      <c r="E134" s="156" t="s">
        <v>1</v>
      </c>
      <c r="F134" s="157" t="s">
        <v>222</v>
      </c>
      <c r="H134" s="158">
        <v>1.28</v>
      </c>
      <c r="I134" s="159"/>
      <c r="L134" s="155"/>
      <c r="M134" s="160"/>
      <c r="T134" s="161"/>
      <c r="AT134" s="156" t="s">
        <v>217</v>
      </c>
      <c r="AU134" s="156" t="s">
        <v>84</v>
      </c>
      <c r="AV134" s="13" t="s">
        <v>216</v>
      </c>
      <c r="AW134" s="13" t="s">
        <v>34</v>
      </c>
      <c r="AX134" s="13" t="s">
        <v>84</v>
      </c>
      <c r="AY134" s="156" t="s">
        <v>211</v>
      </c>
    </row>
    <row r="135" spans="2:65" s="1" customFormat="1" ht="21.75" customHeight="1">
      <c r="B135" s="32"/>
      <c r="C135" s="127" t="s">
        <v>216</v>
      </c>
      <c r="D135" s="127" t="s">
        <v>212</v>
      </c>
      <c r="E135" s="128" t="s">
        <v>1537</v>
      </c>
      <c r="F135" s="129" t="s">
        <v>1538</v>
      </c>
      <c r="G135" s="130" t="s">
        <v>215</v>
      </c>
      <c r="H135" s="131">
        <v>1.28</v>
      </c>
      <c r="I135" s="132"/>
      <c r="J135" s="133">
        <f>ROUND(I135*H135,2)</f>
        <v>0</v>
      </c>
      <c r="K135" s="134"/>
      <c r="L135" s="32"/>
      <c r="M135" s="135" t="s">
        <v>1</v>
      </c>
      <c r="N135" s="136" t="s">
        <v>42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216</v>
      </c>
      <c r="AT135" s="139" t="s">
        <v>212</v>
      </c>
      <c r="AU135" s="139" t="s">
        <v>84</v>
      </c>
      <c r="AY135" s="17" t="s">
        <v>211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7" t="s">
        <v>84</v>
      </c>
      <c r="BK135" s="140">
        <f>ROUND(I135*H135,2)</f>
        <v>0</v>
      </c>
      <c r="BL135" s="17" t="s">
        <v>216</v>
      </c>
      <c r="BM135" s="139" t="s">
        <v>234</v>
      </c>
    </row>
    <row r="136" spans="2:65" s="10" customFormat="1" ht="25.9" customHeight="1">
      <c r="B136" s="117"/>
      <c r="D136" s="118" t="s">
        <v>76</v>
      </c>
      <c r="E136" s="119" t="s">
        <v>86</v>
      </c>
      <c r="F136" s="119" t="s">
        <v>320</v>
      </c>
      <c r="I136" s="120"/>
      <c r="J136" s="121">
        <f>BK136</f>
        <v>0</v>
      </c>
      <c r="L136" s="117"/>
      <c r="M136" s="122"/>
      <c r="P136" s="123">
        <f>SUM(P137:P153)</f>
        <v>0</v>
      </c>
      <c r="R136" s="123">
        <f>SUM(R137:R153)</f>
        <v>0</v>
      </c>
      <c r="T136" s="124">
        <f>SUM(T137:T153)</f>
        <v>0</v>
      </c>
      <c r="AR136" s="118" t="s">
        <v>84</v>
      </c>
      <c r="AT136" s="125" t="s">
        <v>76</v>
      </c>
      <c r="AU136" s="125" t="s">
        <v>77</v>
      </c>
      <c r="AY136" s="118" t="s">
        <v>211</v>
      </c>
      <c r="BK136" s="126">
        <f>SUM(BK137:BK153)</f>
        <v>0</v>
      </c>
    </row>
    <row r="137" spans="2:65" s="1" customFormat="1" ht="21.75" customHeight="1">
      <c r="B137" s="32"/>
      <c r="C137" s="127" t="s">
        <v>235</v>
      </c>
      <c r="D137" s="127" t="s">
        <v>212</v>
      </c>
      <c r="E137" s="128" t="s">
        <v>1539</v>
      </c>
      <c r="F137" s="129" t="s">
        <v>1540</v>
      </c>
      <c r="G137" s="130" t="s">
        <v>215</v>
      </c>
      <c r="H137" s="131">
        <v>2.64</v>
      </c>
      <c r="I137" s="132"/>
      <c r="J137" s="133">
        <f>ROUND(I137*H137,2)</f>
        <v>0</v>
      </c>
      <c r="K137" s="134"/>
      <c r="L137" s="32"/>
      <c r="M137" s="135" t="s">
        <v>1</v>
      </c>
      <c r="N137" s="136" t="s">
        <v>42</v>
      </c>
      <c r="P137" s="137">
        <f>O137*H137</f>
        <v>0</v>
      </c>
      <c r="Q137" s="137">
        <v>0</v>
      </c>
      <c r="R137" s="137">
        <f>Q137*H137</f>
        <v>0</v>
      </c>
      <c r="S137" s="137">
        <v>0</v>
      </c>
      <c r="T137" s="138">
        <f>S137*H137</f>
        <v>0</v>
      </c>
      <c r="AR137" s="139" t="s">
        <v>216</v>
      </c>
      <c r="AT137" s="139" t="s">
        <v>212</v>
      </c>
      <c r="AU137" s="139" t="s">
        <v>84</v>
      </c>
      <c r="AY137" s="17" t="s">
        <v>211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7" t="s">
        <v>84</v>
      </c>
      <c r="BK137" s="140">
        <f>ROUND(I137*H137,2)</f>
        <v>0</v>
      </c>
      <c r="BL137" s="17" t="s">
        <v>216</v>
      </c>
      <c r="BM137" s="139" t="s">
        <v>238</v>
      </c>
    </row>
    <row r="138" spans="2:65" s="11" customFormat="1" ht="11.25">
      <c r="B138" s="141"/>
      <c r="D138" s="142" t="s">
        <v>217</v>
      </c>
      <c r="E138" s="143" t="s">
        <v>1</v>
      </c>
      <c r="F138" s="144" t="s">
        <v>1535</v>
      </c>
      <c r="H138" s="143" t="s">
        <v>1</v>
      </c>
      <c r="I138" s="145"/>
      <c r="L138" s="141"/>
      <c r="M138" s="146"/>
      <c r="T138" s="147"/>
      <c r="AT138" s="143" t="s">
        <v>217</v>
      </c>
      <c r="AU138" s="143" t="s">
        <v>84</v>
      </c>
      <c r="AV138" s="11" t="s">
        <v>84</v>
      </c>
      <c r="AW138" s="11" t="s">
        <v>34</v>
      </c>
      <c r="AX138" s="11" t="s">
        <v>77</v>
      </c>
      <c r="AY138" s="143" t="s">
        <v>211</v>
      </c>
    </row>
    <row r="139" spans="2:65" s="12" customFormat="1" ht="11.25">
      <c r="B139" s="148"/>
      <c r="D139" s="142" t="s">
        <v>217</v>
      </c>
      <c r="E139" s="149" t="s">
        <v>1</v>
      </c>
      <c r="F139" s="150" t="s">
        <v>1541</v>
      </c>
      <c r="H139" s="151">
        <v>2.64</v>
      </c>
      <c r="I139" s="152"/>
      <c r="L139" s="148"/>
      <c r="M139" s="153"/>
      <c r="T139" s="154"/>
      <c r="AT139" s="149" t="s">
        <v>217</v>
      </c>
      <c r="AU139" s="149" t="s">
        <v>84</v>
      </c>
      <c r="AV139" s="12" t="s">
        <v>86</v>
      </c>
      <c r="AW139" s="12" t="s">
        <v>34</v>
      </c>
      <c r="AX139" s="12" t="s">
        <v>77</v>
      </c>
      <c r="AY139" s="149" t="s">
        <v>211</v>
      </c>
    </row>
    <row r="140" spans="2:65" s="13" customFormat="1" ht="11.25">
      <c r="B140" s="155"/>
      <c r="D140" s="142" t="s">
        <v>217</v>
      </c>
      <c r="E140" s="156" t="s">
        <v>1</v>
      </c>
      <c r="F140" s="157" t="s">
        <v>222</v>
      </c>
      <c r="H140" s="158">
        <v>2.64</v>
      </c>
      <c r="I140" s="159"/>
      <c r="L140" s="155"/>
      <c r="M140" s="160"/>
      <c r="T140" s="161"/>
      <c r="AT140" s="156" t="s">
        <v>217</v>
      </c>
      <c r="AU140" s="156" t="s">
        <v>84</v>
      </c>
      <c r="AV140" s="13" t="s">
        <v>216</v>
      </c>
      <c r="AW140" s="13" t="s">
        <v>34</v>
      </c>
      <c r="AX140" s="13" t="s">
        <v>84</v>
      </c>
      <c r="AY140" s="156" t="s">
        <v>211</v>
      </c>
    </row>
    <row r="141" spans="2:65" s="1" customFormat="1" ht="16.5" customHeight="1">
      <c r="B141" s="32"/>
      <c r="C141" s="127" t="s">
        <v>229</v>
      </c>
      <c r="D141" s="127" t="s">
        <v>212</v>
      </c>
      <c r="E141" s="128" t="s">
        <v>1542</v>
      </c>
      <c r="F141" s="129" t="s">
        <v>1543</v>
      </c>
      <c r="G141" s="130" t="s">
        <v>215</v>
      </c>
      <c r="H141" s="131">
        <v>1.28</v>
      </c>
      <c r="I141" s="132"/>
      <c r="J141" s="133">
        <f>ROUND(I141*H141,2)</f>
        <v>0</v>
      </c>
      <c r="K141" s="134"/>
      <c r="L141" s="32"/>
      <c r="M141" s="135" t="s">
        <v>1</v>
      </c>
      <c r="N141" s="136" t="s">
        <v>42</v>
      </c>
      <c r="P141" s="137">
        <f>O141*H141</f>
        <v>0</v>
      </c>
      <c r="Q141" s="137">
        <v>0</v>
      </c>
      <c r="R141" s="137">
        <f>Q141*H141</f>
        <v>0</v>
      </c>
      <c r="S141" s="137">
        <v>0</v>
      </c>
      <c r="T141" s="138">
        <f>S141*H141</f>
        <v>0</v>
      </c>
      <c r="AR141" s="139" t="s">
        <v>216</v>
      </c>
      <c r="AT141" s="139" t="s">
        <v>212</v>
      </c>
      <c r="AU141" s="139" t="s">
        <v>84</v>
      </c>
      <c r="AY141" s="17" t="s">
        <v>211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7" t="s">
        <v>84</v>
      </c>
      <c r="BK141" s="140">
        <f>ROUND(I141*H141,2)</f>
        <v>0</v>
      </c>
      <c r="BL141" s="17" t="s">
        <v>216</v>
      </c>
      <c r="BM141" s="139" t="s">
        <v>8</v>
      </c>
    </row>
    <row r="142" spans="2:65" s="11" customFormat="1" ht="11.25">
      <c r="B142" s="141"/>
      <c r="D142" s="142" t="s">
        <v>217</v>
      </c>
      <c r="E142" s="143" t="s">
        <v>1</v>
      </c>
      <c r="F142" s="144" t="s">
        <v>1544</v>
      </c>
      <c r="H142" s="143" t="s">
        <v>1</v>
      </c>
      <c r="I142" s="145"/>
      <c r="L142" s="141"/>
      <c r="M142" s="146"/>
      <c r="T142" s="147"/>
      <c r="AT142" s="143" t="s">
        <v>217</v>
      </c>
      <c r="AU142" s="143" t="s">
        <v>84</v>
      </c>
      <c r="AV142" s="11" t="s">
        <v>84</v>
      </c>
      <c r="AW142" s="11" t="s">
        <v>34</v>
      </c>
      <c r="AX142" s="11" t="s">
        <v>77</v>
      </c>
      <c r="AY142" s="143" t="s">
        <v>211</v>
      </c>
    </row>
    <row r="143" spans="2:65" s="12" customFormat="1" ht="11.25">
      <c r="B143" s="148"/>
      <c r="D143" s="142" t="s">
        <v>217</v>
      </c>
      <c r="E143" s="149" t="s">
        <v>1</v>
      </c>
      <c r="F143" s="150" t="s">
        <v>1545</v>
      </c>
      <c r="H143" s="151">
        <v>1.28</v>
      </c>
      <c r="I143" s="152"/>
      <c r="L143" s="148"/>
      <c r="M143" s="153"/>
      <c r="T143" s="154"/>
      <c r="AT143" s="149" t="s">
        <v>217</v>
      </c>
      <c r="AU143" s="149" t="s">
        <v>84</v>
      </c>
      <c r="AV143" s="12" t="s">
        <v>86</v>
      </c>
      <c r="AW143" s="12" t="s">
        <v>34</v>
      </c>
      <c r="AX143" s="12" t="s">
        <v>77</v>
      </c>
      <c r="AY143" s="149" t="s">
        <v>211</v>
      </c>
    </row>
    <row r="144" spans="2:65" s="13" customFormat="1" ht="11.25">
      <c r="B144" s="155"/>
      <c r="D144" s="142" t="s">
        <v>217</v>
      </c>
      <c r="E144" s="156" t="s">
        <v>1</v>
      </c>
      <c r="F144" s="157" t="s">
        <v>222</v>
      </c>
      <c r="H144" s="158">
        <v>1.28</v>
      </c>
      <c r="I144" s="159"/>
      <c r="L144" s="155"/>
      <c r="M144" s="160"/>
      <c r="T144" s="161"/>
      <c r="AT144" s="156" t="s">
        <v>217</v>
      </c>
      <c r="AU144" s="156" t="s">
        <v>84</v>
      </c>
      <c r="AV144" s="13" t="s">
        <v>216</v>
      </c>
      <c r="AW144" s="13" t="s">
        <v>34</v>
      </c>
      <c r="AX144" s="13" t="s">
        <v>84</v>
      </c>
      <c r="AY144" s="156" t="s">
        <v>211</v>
      </c>
    </row>
    <row r="145" spans="2:65" s="1" customFormat="1" ht="16.5" customHeight="1">
      <c r="B145" s="32"/>
      <c r="C145" s="127" t="s">
        <v>241</v>
      </c>
      <c r="D145" s="127" t="s">
        <v>212</v>
      </c>
      <c r="E145" s="128" t="s">
        <v>1546</v>
      </c>
      <c r="F145" s="129" t="s">
        <v>1547</v>
      </c>
      <c r="G145" s="130" t="s">
        <v>297</v>
      </c>
      <c r="H145" s="131">
        <v>12.8</v>
      </c>
      <c r="I145" s="132"/>
      <c r="J145" s="133">
        <f>ROUND(I145*H145,2)</f>
        <v>0</v>
      </c>
      <c r="K145" s="134"/>
      <c r="L145" s="32"/>
      <c r="M145" s="135" t="s">
        <v>1</v>
      </c>
      <c r="N145" s="136" t="s">
        <v>42</v>
      </c>
      <c r="P145" s="137">
        <f>O145*H145</f>
        <v>0</v>
      </c>
      <c r="Q145" s="137">
        <v>0</v>
      </c>
      <c r="R145" s="137">
        <f>Q145*H145</f>
        <v>0</v>
      </c>
      <c r="S145" s="137">
        <v>0</v>
      </c>
      <c r="T145" s="138">
        <f>S145*H145</f>
        <v>0</v>
      </c>
      <c r="AR145" s="139" t="s">
        <v>216</v>
      </c>
      <c r="AT145" s="139" t="s">
        <v>212</v>
      </c>
      <c r="AU145" s="139" t="s">
        <v>84</v>
      </c>
      <c r="AY145" s="17" t="s">
        <v>211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7" t="s">
        <v>84</v>
      </c>
      <c r="BK145" s="140">
        <f>ROUND(I145*H145,2)</f>
        <v>0</v>
      </c>
      <c r="BL145" s="17" t="s">
        <v>216</v>
      </c>
      <c r="BM145" s="139" t="s">
        <v>244</v>
      </c>
    </row>
    <row r="146" spans="2:65" s="11" customFormat="1" ht="11.25">
      <c r="B146" s="141"/>
      <c r="D146" s="142" t="s">
        <v>217</v>
      </c>
      <c r="E146" s="143" t="s">
        <v>1</v>
      </c>
      <c r="F146" s="144" t="s">
        <v>1544</v>
      </c>
      <c r="H146" s="143" t="s">
        <v>1</v>
      </c>
      <c r="I146" s="145"/>
      <c r="L146" s="141"/>
      <c r="M146" s="146"/>
      <c r="T146" s="147"/>
      <c r="AT146" s="143" t="s">
        <v>217</v>
      </c>
      <c r="AU146" s="143" t="s">
        <v>84</v>
      </c>
      <c r="AV146" s="11" t="s">
        <v>84</v>
      </c>
      <c r="AW146" s="11" t="s">
        <v>34</v>
      </c>
      <c r="AX146" s="11" t="s">
        <v>77</v>
      </c>
      <c r="AY146" s="143" t="s">
        <v>211</v>
      </c>
    </row>
    <row r="147" spans="2:65" s="12" customFormat="1" ht="11.25">
      <c r="B147" s="148"/>
      <c r="D147" s="142" t="s">
        <v>217</v>
      </c>
      <c r="E147" s="149" t="s">
        <v>1</v>
      </c>
      <c r="F147" s="150" t="s">
        <v>1548</v>
      </c>
      <c r="H147" s="151">
        <v>12.8</v>
      </c>
      <c r="I147" s="152"/>
      <c r="L147" s="148"/>
      <c r="M147" s="153"/>
      <c r="T147" s="154"/>
      <c r="AT147" s="149" t="s">
        <v>217</v>
      </c>
      <c r="AU147" s="149" t="s">
        <v>84</v>
      </c>
      <c r="AV147" s="12" t="s">
        <v>86</v>
      </c>
      <c r="AW147" s="12" t="s">
        <v>34</v>
      </c>
      <c r="AX147" s="12" t="s">
        <v>77</v>
      </c>
      <c r="AY147" s="149" t="s">
        <v>211</v>
      </c>
    </row>
    <row r="148" spans="2:65" s="13" customFormat="1" ht="11.25">
      <c r="B148" s="155"/>
      <c r="D148" s="142" t="s">
        <v>217</v>
      </c>
      <c r="E148" s="156" t="s">
        <v>1</v>
      </c>
      <c r="F148" s="157" t="s">
        <v>222</v>
      </c>
      <c r="H148" s="158">
        <v>12.8</v>
      </c>
      <c r="I148" s="159"/>
      <c r="L148" s="155"/>
      <c r="M148" s="160"/>
      <c r="T148" s="161"/>
      <c r="AT148" s="156" t="s">
        <v>217</v>
      </c>
      <c r="AU148" s="156" t="s">
        <v>84</v>
      </c>
      <c r="AV148" s="13" t="s">
        <v>216</v>
      </c>
      <c r="AW148" s="13" t="s">
        <v>34</v>
      </c>
      <c r="AX148" s="13" t="s">
        <v>84</v>
      </c>
      <c r="AY148" s="156" t="s">
        <v>211</v>
      </c>
    </row>
    <row r="149" spans="2:65" s="1" customFormat="1" ht="16.5" customHeight="1">
      <c r="B149" s="32"/>
      <c r="C149" s="127" t="s">
        <v>234</v>
      </c>
      <c r="D149" s="127" t="s">
        <v>212</v>
      </c>
      <c r="E149" s="128" t="s">
        <v>1549</v>
      </c>
      <c r="F149" s="129" t="s">
        <v>1550</v>
      </c>
      <c r="G149" s="130" t="s">
        <v>297</v>
      </c>
      <c r="H149" s="131">
        <v>12.8</v>
      </c>
      <c r="I149" s="132"/>
      <c r="J149" s="133">
        <f>ROUND(I149*H149,2)</f>
        <v>0</v>
      </c>
      <c r="K149" s="134"/>
      <c r="L149" s="32"/>
      <c r="M149" s="135" t="s">
        <v>1</v>
      </c>
      <c r="N149" s="136" t="s">
        <v>42</v>
      </c>
      <c r="P149" s="137">
        <f>O149*H149</f>
        <v>0</v>
      </c>
      <c r="Q149" s="137">
        <v>0</v>
      </c>
      <c r="R149" s="137">
        <f>Q149*H149</f>
        <v>0</v>
      </c>
      <c r="S149" s="137">
        <v>0</v>
      </c>
      <c r="T149" s="138">
        <f>S149*H149</f>
        <v>0</v>
      </c>
      <c r="AR149" s="139" t="s">
        <v>216</v>
      </c>
      <c r="AT149" s="139" t="s">
        <v>212</v>
      </c>
      <c r="AU149" s="139" t="s">
        <v>84</v>
      </c>
      <c r="AY149" s="17" t="s">
        <v>211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7" t="s">
        <v>84</v>
      </c>
      <c r="BK149" s="140">
        <f>ROUND(I149*H149,2)</f>
        <v>0</v>
      </c>
      <c r="BL149" s="17" t="s">
        <v>216</v>
      </c>
      <c r="BM149" s="139" t="s">
        <v>253</v>
      </c>
    </row>
    <row r="150" spans="2:65" s="1" customFormat="1" ht="16.5" customHeight="1">
      <c r="B150" s="32"/>
      <c r="C150" s="127" t="s">
        <v>255</v>
      </c>
      <c r="D150" s="127" t="s">
        <v>212</v>
      </c>
      <c r="E150" s="128" t="s">
        <v>1551</v>
      </c>
      <c r="F150" s="129" t="s">
        <v>1552</v>
      </c>
      <c r="G150" s="130" t="s">
        <v>297</v>
      </c>
      <c r="H150" s="131">
        <v>9</v>
      </c>
      <c r="I150" s="132"/>
      <c r="J150" s="133">
        <f>ROUND(I150*H150,2)</f>
        <v>0</v>
      </c>
      <c r="K150" s="134"/>
      <c r="L150" s="32"/>
      <c r="M150" s="135" t="s">
        <v>1</v>
      </c>
      <c r="N150" s="136" t="s">
        <v>42</v>
      </c>
      <c r="P150" s="137">
        <f>O150*H150</f>
        <v>0</v>
      </c>
      <c r="Q150" s="137">
        <v>0</v>
      </c>
      <c r="R150" s="137">
        <f>Q150*H150</f>
        <v>0</v>
      </c>
      <c r="S150" s="137">
        <v>0</v>
      </c>
      <c r="T150" s="138">
        <f>S150*H150</f>
        <v>0</v>
      </c>
      <c r="AR150" s="139" t="s">
        <v>216</v>
      </c>
      <c r="AT150" s="139" t="s">
        <v>212</v>
      </c>
      <c r="AU150" s="139" t="s">
        <v>84</v>
      </c>
      <c r="AY150" s="17" t="s">
        <v>211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7" t="s">
        <v>84</v>
      </c>
      <c r="BK150" s="140">
        <f>ROUND(I150*H150,2)</f>
        <v>0</v>
      </c>
      <c r="BL150" s="17" t="s">
        <v>216</v>
      </c>
      <c r="BM150" s="139" t="s">
        <v>258</v>
      </c>
    </row>
    <row r="151" spans="2:65" s="11" customFormat="1" ht="11.25">
      <c r="B151" s="141"/>
      <c r="D151" s="142" t="s">
        <v>217</v>
      </c>
      <c r="E151" s="143" t="s">
        <v>1</v>
      </c>
      <c r="F151" s="144" t="s">
        <v>1553</v>
      </c>
      <c r="H151" s="143" t="s">
        <v>1</v>
      </c>
      <c r="I151" s="145"/>
      <c r="L151" s="141"/>
      <c r="M151" s="146"/>
      <c r="T151" s="147"/>
      <c r="AT151" s="143" t="s">
        <v>217</v>
      </c>
      <c r="AU151" s="143" t="s">
        <v>84</v>
      </c>
      <c r="AV151" s="11" t="s">
        <v>84</v>
      </c>
      <c r="AW151" s="11" t="s">
        <v>34</v>
      </c>
      <c r="AX151" s="11" t="s">
        <v>77</v>
      </c>
      <c r="AY151" s="143" t="s">
        <v>211</v>
      </c>
    </row>
    <row r="152" spans="2:65" s="12" customFormat="1" ht="11.25">
      <c r="B152" s="148"/>
      <c r="D152" s="142" t="s">
        <v>217</v>
      </c>
      <c r="E152" s="149" t="s">
        <v>1</v>
      </c>
      <c r="F152" s="150" t="s">
        <v>1554</v>
      </c>
      <c r="H152" s="151">
        <v>9</v>
      </c>
      <c r="I152" s="152"/>
      <c r="L152" s="148"/>
      <c r="M152" s="153"/>
      <c r="T152" s="154"/>
      <c r="AT152" s="149" t="s">
        <v>217</v>
      </c>
      <c r="AU152" s="149" t="s">
        <v>84</v>
      </c>
      <c r="AV152" s="12" t="s">
        <v>86</v>
      </c>
      <c r="AW152" s="12" t="s">
        <v>34</v>
      </c>
      <c r="AX152" s="12" t="s">
        <v>77</v>
      </c>
      <c r="AY152" s="149" t="s">
        <v>211</v>
      </c>
    </row>
    <row r="153" spans="2:65" s="13" customFormat="1" ht="11.25">
      <c r="B153" s="155"/>
      <c r="D153" s="142" t="s">
        <v>217</v>
      </c>
      <c r="E153" s="156" t="s">
        <v>1</v>
      </c>
      <c r="F153" s="157" t="s">
        <v>222</v>
      </c>
      <c r="H153" s="158">
        <v>9</v>
      </c>
      <c r="I153" s="159"/>
      <c r="L153" s="155"/>
      <c r="M153" s="160"/>
      <c r="T153" s="161"/>
      <c r="AT153" s="156" t="s">
        <v>217</v>
      </c>
      <c r="AU153" s="156" t="s">
        <v>84</v>
      </c>
      <c r="AV153" s="13" t="s">
        <v>216</v>
      </c>
      <c r="AW153" s="13" t="s">
        <v>34</v>
      </c>
      <c r="AX153" s="13" t="s">
        <v>84</v>
      </c>
      <c r="AY153" s="156" t="s">
        <v>211</v>
      </c>
    </row>
    <row r="154" spans="2:65" s="10" customFormat="1" ht="25.9" customHeight="1">
      <c r="B154" s="117"/>
      <c r="D154" s="118" t="s">
        <v>76</v>
      </c>
      <c r="E154" s="119" t="s">
        <v>235</v>
      </c>
      <c r="F154" s="119" t="s">
        <v>491</v>
      </c>
      <c r="I154" s="120"/>
      <c r="J154" s="121">
        <f>BK154</f>
        <v>0</v>
      </c>
      <c r="L154" s="117"/>
      <c r="M154" s="122"/>
      <c r="P154" s="123">
        <f>SUM(P155:P178)</f>
        <v>0</v>
      </c>
      <c r="R154" s="123">
        <f>SUM(R155:R178)</f>
        <v>0</v>
      </c>
      <c r="T154" s="124">
        <f>SUM(T155:T178)</f>
        <v>0</v>
      </c>
      <c r="AR154" s="118" t="s">
        <v>84</v>
      </c>
      <c r="AT154" s="125" t="s">
        <v>76</v>
      </c>
      <c r="AU154" s="125" t="s">
        <v>77</v>
      </c>
      <c r="AY154" s="118" t="s">
        <v>211</v>
      </c>
      <c r="BK154" s="126">
        <f>SUM(BK155:BK178)</f>
        <v>0</v>
      </c>
    </row>
    <row r="155" spans="2:65" s="1" customFormat="1" ht="16.5" customHeight="1">
      <c r="B155" s="32"/>
      <c r="C155" s="127" t="s">
        <v>238</v>
      </c>
      <c r="D155" s="127" t="s">
        <v>212</v>
      </c>
      <c r="E155" s="128" t="s">
        <v>1555</v>
      </c>
      <c r="F155" s="129" t="s">
        <v>1556</v>
      </c>
      <c r="G155" s="130" t="s">
        <v>412</v>
      </c>
      <c r="H155" s="131">
        <v>50</v>
      </c>
      <c r="I155" s="132"/>
      <c r="J155" s="133">
        <f>ROUND(I155*H155,2)</f>
        <v>0</v>
      </c>
      <c r="K155" s="134"/>
      <c r="L155" s="32"/>
      <c r="M155" s="135" t="s">
        <v>1</v>
      </c>
      <c r="N155" s="136" t="s">
        <v>42</v>
      </c>
      <c r="P155" s="137">
        <f>O155*H155</f>
        <v>0</v>
      </c>
      <c r="Q155" s="137">
        <v>0</v>
      </c>
      <c r="R155" s="137">
        <f>Q155*H155</f>
        <v>0</v>
      </c>
      <c r="S155" s="137">
        <v>0</v>
      </c>
      <c r="T155" s="138">
        <f>S155*H155</f>
        <v>0</v>
      </c>
      <c r="AR155" s="139" t="s">
        <v>216</v>
      </c>
      <c r="AT155" s="139" t="s">
        <v>212</v>
      </c>
      <c r="AU155" s="139" t="s">
        <v>84</v>
      </c>
      <c r="AY155" s="17" t="s">
        <v>211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7" t="s">
        <v>84</v>
      </c>
      <c r="BK155" s="140">
        <f>ROUND(I155*H155,2)</f>
        <v>0</v>
      </c>
      <c r="BL155" s="17" t="s">
        <v>216</v>
      </c>
      <c r="BM155" s="139" t="s">
        <v>262</v>
      </c>
    </row>
    <row r="156" spans="2:65" s="11" customFormat="1" ht="11.25">
      <c r="B156" s="141"/>
      <c r="D156" s="142" t="s">
        <v>217</v>
      </c>
      <c r="E156" s="143" t="s">
        <v>1</v>
      </c>
      <c r="F156" s="144" t="s">
        <v>1557</v>
      </c>
      <c r="H156" s="143" t="s">
        <v>1</v>
      </c>
      <c r="I156" s="145"/>
      <c r="L156" s="141"/>
      <c r="M156" s="146"/>
      <c r="T156" s="147"/>
      <c r="AT156" s="143" t="s">
        <v>217</v>
      </c>
      <c r="AU156" s="143" t="s">
        <v>84</v>
      </c>
      <c r="AV156" s="11" t="s">
        <v>84</v>
      </c>
      <c r="AW156" s="11" t="s">
        <v>34</v>
      </c>
      <c r="AX156" s="11" t="s">
        <v>77</v>
      </c>
      <c r="AY156" s="143" t="s">
        <v>211</v>
      </c>
    </row>
    <row r="157" spans="2:65" s="12" customFormat="1" ht="11.25">
      <c r="B157" s="148"/>
      <c r="D157" s="142" t="s">
        <v>217</v>
      </c>
      <c r="E157" s="149" t="s">
        <v>1</v>
      </c>
      <c r="F157" s="150" t="s">
        <v>349</v>
      </c>
      <c r="H157" s="151">
        <v>50</v>
      </c>
      <c r="I157" s="152"/>
      <c r="L157" s="148"/>
      <c r="M157" s="153"/>
      <c r="T157" s="154"/>
      <c r="AT157" s="149" t="s">
        <v>217</v>
      </c>
      <c r="AU157" s="149" t="s">
        <v>84</v>
      </c>
      <c r="AV157" s="12" t="s">
        <v>86</v>
      </c>
      <c r="AW157" s="12" t="s">
        <v>34</v>
      </c>
      <c r="AX157" s="12" t="s">
        <v>77</v>
      </c>
      <c r="AY157" s="149" t="s">
        <v>211</v>
      </c>
    </row>
    <row r="158" spans="2:65" s="13" customFormat="1" ht="11.25">
      <c r="B158" s="155"/>
      <c r="D158" s="142" t="s">
        <v>217</v>
      </c>
      <c r="E158" s="156" t="s">
        <v>1</v>
      </c>
      <c r="F158" s="157" t="s">
        <v>222</v>
      </c>
      <c r="H158" s="158">
        <v>50</v>
      </c>
      <c r="I158" s="159"/>
      <c r="L158" s="155"/>
      <c r="M158" s="160"/>
      <c r="T158" s="161"/>
      <c r="AT158" s="156" t="s">
        <v>217</v>
      </c>
      <c r="AU158" s="156" t="s">
        <v>84</v>
      </c>
      <c r="AV158" s="13" t="s">
        <v>216</v>
      </c>
      <c r="AW158" s="13" t="s">
        <v>34</v>
      </c>
      <c r="AX158" s="13" t="s">
        <v>84</v>
      </c>
      <c r="AY158" s="156" t="s">
        <v>211</v>
      </c>
    </row>
    <row r="159" spans="2:65" s="1" customFormat="1" ht="21.75" customHeight="1">
      <c r="B159" s="32"/>
      <c r="C159" s="127" t="s">
        <v>263</v>
      </c>
      <c r="D159" s="127" t="s">
        <v>212</v>
      </c>
      <c r="E159" s="128" t="s">
        <v>493</v>
      </c>
      <c r="F159" s="129" t="s">
        <v>1558</v>
      </c>
      <c r="G159" s="130" t="s">
        <v>297</v>
      </c>
      <c r="H159" s="131">
        <v>22.2</v>
      </c>
      <c r="I159" s="132"/>
      <c r="J159" s="133">
        <f>ROUND(I159*H159,2)</f>
        <v>0</v>
      </c>
      <c r="K159" s="134"/>
      <c r="L159" s="32"/>
      <c r="M159" s="135" t="s">
        <v>1</v>
      </c>
      <c r="N159" s="136" t="s">
        <v>42</v>
      </c>
      <c r="P159" s="137">
        <f>O159*H159</f>
        <v>0</v>
      </c>
      <c r="Q159" s="137">
        <v>0</v>
      </c>
      <c r="R159" s="137">
        <f>Q159*H159</f>
        <v>0</v>
      </c>
      <c r="S159" s="137">
        <v>0</v>
      </c>
      <c r="T159" s="138">
        <f>S159*H159</f>
        <v>0</v>
      </c>
      <c r="AR159" s="139" t="s">
        <v>216</v>
      </c>
      <c r="AT159" s="139" t="s">
        <v>212</v>
      </c>
      <c r="AU159" s="139" t="s">
        <v>84</v>
      </c>
      <c r="AY159" s="17" t="s">
        <v>211</v>
      </c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s="17" t="s">
        <v>84</v>
      </c>
      <c r="BK159" s="140">
        <f>ROUND(I159*H159,2)</f>
        <v>0</v>
      </c>
      <c r="BL159" s="17" t="s">
        <v>216</v>
      </c>
      <c r="BM159" s="139" t="s">
        <v>266</v>
      </c>
    </row>
    <row r="160" spans="2:65" s="11" customFormat="1" ht="11.25">
      <c r="B160" s="141"/>
      <c r="D160" s="142" t="s">
        <v>217</v>
      </c>
      <c r="E160" s="143" t="s">
        <v>1</v>
      </c>
      <c r="F160" s="144" t="s">
        <v>1559</v>
      </c>
      <c r="H160" s="143" t="s">
        <v>1</v>
      </c>
      <c r="I160" s="145"/>
      <c r="L160" s="141"/>
      <c r="M160" s="146"/>
      <c r="T160" s="147"/>
      <c r="AT160" s="143" t="s">
        <v>217</v>
      </c>
      <c r="AU160" s="143" t="s">
        <v>84</v>
      </c>
      <c r="AV160" s="11" t="s">
        <v>84</v>
      </c>
      <c r="AW160" s="11" t="s">
        <v>34</v>
      </c>
      <c r="AX160" s="11" t="s">
        <v>77</v>
      </c>
      <c r="AY160" s="143" t="s">
        <v>211</v>
      </c>
    </row>
    <row r="161" spans="2:65" s="12" customFormat="1" ht="11.25">
      <c r="B161" s="148"/>
      <c r="D161" s="142" t="s">
        <v>217</v>
      </c>
      <c r="E161" s="149" t="s">
        <v>1</v>
      </c>
      <c r="F161" s="150" t="s">
        <v>1560</v>
      </c>
      <c r="H161" s="151">
        <v>13.2</v>
      </c>
      <c r="I161" s="152"/>
      <c r="L161" s="148"/>
      <c r="M161" s="153"/>
      <c r="T161" s="154"/>
      <c r="AT161" s="149" t="s">
        <v>217</v>
      </c>
      <c r="AU161" s="149" t="s">
        <v>84</v>
      </c>
      <c r="AV161" s="12" t="s">
        <v>86</v>
      </c>
      <c r="AW161" s="12" t="s">
        <v>34</v>
      </c>
      <c r="AX161" s="12" t="s">
        <v>77</v>
      </c>
      <c r="AY161" s="149" t="s">
        <v>211</v>
      </c>
    </row>
    <row r="162" spans="2:65" s="11" customFormat="1" ht="11.25">
      <c r="B162" s="141"/>
      <c r="D162" s="142" t="s">
        <v>217</v>
      </c>
      <c r="E162" s="143" t="s">
        <v>1</v>
      </c>
      <c r="F162" s="144" t="s">
        <v>1561</v>
      </c>
      <c r="H162" s="143" t="s">
        <v>1</v>
      </c>
      <c r="I162" s="145"/>
      <c r="L162" s="141"/>
      <c r="M162" s="146"/>
      <c r="T162" s="147"/>
      <c r="AT162" s="143" t="s">
        <v>217</v>
      </c>
      <c r="AU162" s="143" t="s">
        <v>84</v>
      </c>
      <c r="AV162" s="11" t="s">
        <v>84</v>
      </c>
      <c r="AW162" s="11" t="s">
        <v>34</v>
      </c>
      <c r="AX162" s="11" t="s">
        <v>77</v>
      </c>
      <c r="AY162" s="143" t="s">
        <v>211</v>
      </c>
    </row>
    <row r="163" spans="2:65" s="12" customFormat="1" ht="11.25">
      <c r="B163" s="148"/>
      <c r="D163" s="142" t="s">
        <v>217</v>
      </c>
      <c r="E163" s="149" t="s">
        <v>1</v>
      </c>
      <c r="F163" s="150" t="s">
        <v>1554</v>
      </c>
      <c r="H163" s="151">
        <v>9</v>
      </c>
      <c r="I163" s="152"/>
      <c r="L163" s="148"/>
      <c r="M163" s="153"/>
      <c r="T163" s="154"/>
      <c r="AT163" s="149" t="s">
        <v>217</v>
      </c>
      <c r="AU163" s="149" t="s">
        <v>84</v>
      </c>
      <c r="AV163" s="12" t="s">
        <v>86</v>
      </c>
      <c r="AW163" s="12" t="s">
        <v>34</v>
      </c>
      <c r="AX163" s="12" t="s">
        <v>77</v>
      </c>
      <c r="AY163" s="149" t="s">
        <v>211</v>
      </c>
    </row>
    <row r="164" spans="2:65" s="13" customFormat="1" ht="11.25">
      <c r="B164" s="155"/>
      <c r="D164" s="142" t="s">
        <v>217</v>
      </c>
      <c r="E164" s="156" t="s">
        <v>1</v>
      </c>
      <c r="F164" s="157" t="s">
        <v>222</v>
      </c>
      <c r="H164" s="158">
        <v>22.2</v>
      </c>
      <c r="I164" s="159"/>
      <c r="L164" s="155"/>
      <c r="M164" s="160"/>
      <c r="T164" s="161"/>
      <c r="AT164" s="156" t="s">
        <v>217</v>
      </c>
      <c r="AU164" s="156" t="s">
        <v>84</v>
      </c>
      <c r="AV164" s="13" t="s">
        <v>216</v>
      </c>
      <c r="AW164" s="13" t="s">
        <v>34</v>
      </c>
      <c r="AX164" s="13" t="s">
        <v>84</v>
      </c>
      <c r="AY164" s="156" t="s">
        <v>211</v>
      </c>
    </row>
    <row r="165" spans="2:65" s="1" customFormat="1" ht="21.75" customHeight="1">
      <c r="B165" s="32"/>
      <c r="C165" s="127" t="s">
        <v>8</v>
      </c>
      <c r="D165" s="127" t="s">
        <v>212</v>
      </c>
      <c r="E165" s="128" t="s">
        <v>1562</v>
      </c>
      <c r="F165" s="129" t="s">
        <v>1563</v>
      </c>
      <c r="G165" s="130" t="s">
        <v>297</v>
      </c>
      <c r="H165" s="131">
        <v>22.2</v>
      </c>
      <c r="I165" s="132"/>
      <c r="J165" s="133">
        <f>ROUND(I165*H165,2)</f>
        <v>0</v>
      </c>
      <c r="K165" s="134"/>
      <c r="L165" s="32"/>
      <c r="M165" s="135" t="s">
        <v>1</v>
      </c>
      <c r="N165" s="136" t="s">
        <v>42</v>
      </c>
      <c r="P165" s="137">
        <f>O165*H165</f>
        <v>0</v>
      </c>
      <c r="Q165" s="137">
        <v>0</v>
      </c>
      <c r="R165" s="137">
        <f>Q165*H165</f>
        <v>0</v>
      </c>
      <c r="S165" s="137">
        <v>0</v>
      </c>
      <c r="T165" s="138">
        <f>S165*H165</f>
        <v>0</v>
      </c>
      <c r="AR165" s="139" t="s">
        <v>216</v>
      </c>
      <c r="AT165" s="139" t="s">
        <v>212</v>
      </c>
      <c r="AU165" s="139" t="s">
        <v>84</v>
      </c>
      <c r="AY165" s="17" t="s">
        <v>211</v>
      </c>
      <c r="BE165" s="140">
        <f>IF(N165="základní",J165,0)</f>
        <v>0</v>
      </c>
      <c r="BF165" s="140">
        <f>IF(N165="snížená",J165,0)</f>
        <v>0</v>
      </c>
      <c r="BG165" s="140">
        <f>IF(N165="zákl. přenesená",J165,0)</f>
        <v>0</v>
      </c>
      <c r="BH165" s="140">
        <f>IF(N165="sníž. přenesená",J165,0)</f>
        <v>0</v>
      </c>
      <c r="BI165" s="140">
        <f>IF(N165="nulová",J165,0)</f>
        <v>0</v>
      </c>
      <c r="BJ165" s="17" t="s">
        <v>84</v>
      </c>
      <c r="BK165" s="140">
        <f>ROUND(I165*H165,2)</f>
        <v>0</v>
      </c>
      <c r="BL165" s="17" t="s">
        <v>216</v>
      </c>
      <c r="BM165" s="139" t="s">
        <v>269</v>
      </c>
    </row>
    <row r="166" spans="2:65" s="11" customFormat="1" ht="11.25">
      <c r="B166" s="141"/>
      <c r="D166" s="142" t="s">
        <v>217</v>
      </c>
      <c r="E166" s="143" t="s">
        <v>1</v>
      </c>
      <c r="F166" s="144" t="s">
        <v>1559</v>
      </c>
      <c r="H166" s="143" t="s">
        <v>1</v>
      </c>
      <c r="I166" s="145"/>
      <c r="L166" s="141"/>
      <c r="M166" s="146"/>
      <c r="T166" s="147"/>
      <c r="AT166" s="143" t="s">
        <v>217</v>
      </c>
      <c r="AU166" s="143" t="s">
        <v>84</v>
      </c>
      <c r="AV166" s="11" t="s">
        <v>84</v>
      </c>
      <c r="AW166" s="11" t="s">
        <v>34</v>
      </c>
      <c r="AX166" s="11" t="s">
        <v>77</v>
      </c>
      <c r="AY166" s="143" t="s">
        <v>211</v>
      </c>
    </row>
    <row r="167" spans="2:65" s="12" customFormat="1" ht="11.25">
      <c r="B167" s="148"/>
      <c r="D167" s="142" t="s">
        <v>217</v>
      </c>
      <c r="E167" s="149" t="s">
        <v>1</v>
      </c>
      <c r="F167" s="150" t="s">
        <v>1560</v>
      </c>
      <c r="H167" s="151">
        <v>13.2</v>
      </c>
      <c r="I167" s="152"/>
      <c r="L167" s="148"/>
      <c r="M167" s="153"/>
      <c r="T167" s="154"/>
      <c r="AT167" s="149" t="s">
        <v>217</v>
      </c>
      <c r="AU167" s="149" t="s">
        <v>84</v>
      </c>
      <c r="AV167" s="12" t="s">
        <v>86</v>
      </c>
      <c r="AW167" s="12" t="s">
        <v>34</v>
      </c>
      <c r="AX167" s="12" t="s">
        <v>77</v>
      </c>
      <c r="AY167" s="149" t="s">
        <v>211</v>
      </c>
    </row>
    <row r="168" spans="2:65" s="11" customFormat="1" ht="11.25">
      <c r="B168" s="141"/>
      <c r="D168" s="142" t="s">
        <v>217</v>
      </c>
      <c r="E168" s="143" t="s">
        <v>1</v>
      </c>
      <c r="F168" s="144" t="s">
        <v>1561</v>
      </c>
      <c r="H168" s="143" t="s">
        <v>1</v>
      </c>
      <c r="I168" s="145"/>
      <c r="L168" s="141"/>
      <c r="M168" s="146"/>
      <c r="T168" s="147"/>
      <c r="AT168" s="143" t="s">
        <v>217</v>
      </c>
      <c r="AU168" s="143" t="s">
        <v>84</v>
      </c>
      <c r="AV168" s="11" t="s">
        <v>84</v>
      </c>
      <c r="AW168" s="11" t="s">
        <v>34</v>
      </c>
      <c r="AX168" s="11" t="s">
        <v>77</v>
      </c>
      <c r="AY168" s="143" t="s">
        <v>211</v>
      </c>
    </row>
    <row r="169" spans="2:65" s="12" customFormat="1" ht="11.25">
      <c r="B169" s="148"/>
      <c r="D169" s="142" t="s">
        <v>217</v>
      </c>
      <c r="E169" s="149" t="s">
        <v>1</v>
      </c>
      <c r="F169" s="150" t="s">
        <v>1554</v>
      </c>
      <c r="H169" s="151">
        <v>9</v>
      </c>
      <c r="I169" s="152"/>
      <c r="L169" s="148"/>
      <c r="M169" s="153"/>
      <c r="T169" s="154"/>
      <c r="AT169" s="149" t="s">
        <v>217</v>
      </c>
      <c r="AU169" s="149" t="s">
        <v>84</v>
      </c>
      <c r="AV169" s="12" t="s">
        <v>86</v>
      </c>
      <c r="AW169" s="12" t="s">
        <v>34</v>
      </c>
      <c r="AX169" s="12" t="s">
        <v>77</v>
      </c>
      <c r="AY169" s="149" t="s">
        <v>211</v>
      </c>
    </row>
    <row r="170" spans="2:65" s="13" customFormat="1" ht="11.25">
      <c r="B170" s="155"/>
      <c r="D170" s="142" t="s">
        <v>217</v>
      </c>
      <c r="E170" s="156" t="s">
        <v>1</v>
      </c>
      <c r="F170" s="157" t="s">
        <v>222</v>
      </c>
      <c r="H170" s="158">
        <v>22.2</v>
      </c>
      <c r="I170" s="159"/>
      <c r="L170" s="155"/>
      <c r="M170" s="160"/>
      <c r="T170" s="161"/>
      <c r="AT170" s="156" t="s">
        <v>217</v>
      </c>
      <c r="AU170" s="156" t="s">
        <v>84</v>
      </c>
      <c r="AV170" s="13" t="s">
        <v>216</v>
      </c>
      <c r="AW170" s="13" t="s">
        <v>34</v>
      </c>
      <c r="AX170" s="13" t="s">
        <v>84</v>
      </c>
      <c r="AY170" s="156" t="s">
        <v>211</v>
      </c>
    </row>
    <row r="171" spans="2:65" s="1" customFormat="1" ht="21.75" customHeight="1">
      <c r="B171" s="32"/>
      <c r="C171" s="127" t="s">
        <v>276</v>
      </c>
      <c r="D171" s="127" t="s">
        <v>212</v>
      </c>
      <c r="E171" s="128" t="s">
        <v>1564</v>
      </c>
      <c r="F171" s="129" t="s">
        <v>1565</v>
      </c>
      <c r="G171" s="130" t="s">
        <v>297</v>
      </c>
      <c r="H171" s="131">
        <v>5.76</v>
      </c>
      <c r="I171" s="132"/>
      <c r="J171" s="133">
        <f>ROUND(I171*H171,2)</f>
        <v>0</v>
      </c>
      <c r="K171" s="134"/>
      <c r="L171" s="32"/>
      <c r="M171" s="135" t="s">
        <v>1</v>
      </c>
      <c r="N171" s="136" t="s">
        <v>42</v>
      </c>
      <c r="P171" s="137">
        <f>O171*H171</f>
        <v>0</v>
      </c>
      <c r="Q171" s="137">
        <v>0</v>
      </c>
      <c r="R171" s="137">
        <f>Q171*H171</f>
        <v>0</v>
      </c>
      <c r="S171" s="137">
        <v>0</v>
      </c>
      <c r="T171" s="138">
        <f>S171*H171</f>
        <v>0</v>
      </c>
      <c r="AR171" s="139" t="s">
        <v>216</v>
      </c>
      <c r="AT171" s="139" t="s">
        <v>212</v>
      </c>
      <c r="AU171" s="139" t="s">
        <v>84</v>
      </c>
      <c r="AY171" s="17" t="s">
        <v>211</v>
      </c>
      <c r="BE171" s="140">
        <f>IF(N171="základní",J171,0)</f>
        <v>0</v>
      </c>
      <c r="BF171" s="140">
        <f>IF(N171="snížená",J171,0)</f>
        <v>0</v>
      </c>
      <c r="BG171" s="140">
        <f>IF(N171="zákl. přenesená",J171,0)</f>
        <v>0</v>
      </c>
      <c r="BH171" s="140">
        <f>IF(N171="sníž. přenesená",J171,0)</f>
        <v>0</v>
      </c>
      <c r="BI171" s="140">
        <f>IF(N171="nulová",J171,0)</f>
        <v>0</v>
      </c>
      <c r="BJ171" s="17" t="s">
        <v>84</v>
      </c>
      <c r="BK171" s="140">
        <f>ROUND(I171*H171,2)</f>
        <v>0</v>
      </c>
      <c r="BL171" s="17" t="s">
        <v>216</v>
      </c>
      <c r="BM171" s="139" t="s">
        <v>279</v>
      </c>
    </row>
    <row r="172" spans="2:65" s="11" customFormat="1" ht="11.25">
      <c r="B172" s="141"/>
      <c r="D172" s="142" t="s">
        <v>217</v>
      </c>
      <c r="E172" s="143" t="s">
        <v>1</v>
      </c>
      <c r="F172" s="144" t="s">
        <v>1566</v>
      </c>
      <c r="H172" s="143" t="s">
        <v>1</v>
      </c>
      <c r="I172" s="145"/>
      <c r="L172" s="141"/>
      <c r="M172" s="146"/>
      <c r="T172" s="147"/>
      <c r="AT172" s="143" t="s">
        <v>217</v>
      </c>
      <c r="AU172" s="143" t="s">
        <v>84</v>
      </c>
      <c r="AV172" s="11" t="s">
        <v>84</v>
      </c>
      <c r="AW172" s="11" t="s">
        <v>34</v>
      </c>
      <c r="AX172" s="11" t="s">
        <v>77</v>
      </c>
      <c r="AY172" s="143" t="s">
        <v>211</v>
      </c>
    </row>
    <row r="173" spans="2:65" s="12" customFormat="1" ht="11.25">
      <c r="B173" s="148"/>
      <c r="D173" s="142" t="s">
        <v>217</v>
      </c>
      <c r="E173" s="149" t="s">
        <v>1</v>
      </c>
      <c r="F173" s="150" t="s">
        <v>1567</v>
      </c>
      <c r="H173" s="151">
        <v>5.76</v>
      </c>
      <c r="I173" s="152"/>
      <c r="L173" s="148"/>
      <c r="M173" s="153"/>
      <c r="T173" s="154"/>
      <c r="AT173" s="149" t="s">
        <v>217</v>
      </c>
      <c r="AU173" s="149" t="s">
        <v>84</v>
      </c>
      <c r="AV173" s="12" t="s">
        <v>86</v>
      </c>
      <c r="AW173" s="12" t="s">
        <v>34</v>
      </c>
      <c r="AX173" s="12" t="s">
        <v>77</v>
      </c>
      <c r="AY173" s="149" t="s">
        <v>211</v>
      </c>
    </row>
    <row r="174" spans="2:65" s="13" customFormat="1" ht="11.25">
      <c r="B174" s="155"/>
      <c r="D174" s="142" t="s">
        <v>217</v>
      </c>
      <c r="E174" s="156" t="s">
        <v>1</v>
      </c>
      <c r="F174" s="157" t="s">
        <v>222</v>
      </c>
      <c r="H174" s="158">
        <v>5.76</v>
      </c>
      <c r="I174" s="159"/>
      <c r="L174" s="155"/>
      <c r="M174" s="160"/>
      <c r="T174" s="161"/>
      <c r="AT174" s="156" t="s">
        <v>217</v>
      </c>
      <c r="AU174" s="156" t="s">
        <v>84</v>
      </c>
      <c r="AV174" s="13" t="s">
        <v>216</v>
      </c>
      <c r="AW174" s="13" t="s">
        <v>34</v>
      </c>
      <c r="AX174" s="13" t="s">
        <v>84</v>
      </c>
      <c r="AY174" s="156" t="s">
        <v>211</v>
      </c>
    </row>
    <row r="175" spans="2:65" s="1" customFormat="1" ht="16.5" customHeight="1">
      <c r="B175" s="32"/>
      <c r="C175" s="162" t="s">
        <v>244</v>
      </c>
      <c r="D175" s="162" t="s">
        <v>700</v>
      </c>
      <c r="E175" s="163" t="s">
        <v>1568</v>
      </c>
      <c r="F175" s="164" t="s">
        <v>1569</v>
      </c>
      <c r="G175" s="165" t="s">
        <v>297</v>
      </c>
      <c r="H175" s="166">
        <v>6.048</v>
      </c>
      <c r="I175" s="167"/>
      <c r="J175" s="168">
        <f>ROUND(I175*H175,2)</f>
        <v>0</v>
      </c>
      <c r="K175" s="169"/>
      <c r="L175" s="170"/>
      <c r="M175" s="171" t="s">
        <v>1</v>
      </c>
      <c r="N175" s="172" t="s">
        <v>42</v>
      </c>
      <c r="P175" s="137">
        <f>O175*H175</f>
        <v>0</v>
      </c>
      <c r="Q175" s="137">
        <v>0</v>
      </c>
      <c r="R175" s="137">
        <f>Q175*H175</f>
        <v>0</v>
      </c>
      <c r="S175" s="137">
        <v>0</v>
      </c>
      <c r="T175" s="138">
        <f>S175*H175</f>
        <v>0</v>
      </c>
      <c r="AR175" s="139" t="s">
        <v>234</v>
      </c>
      <c r="AT175" s="139" t="s">
        <v>700</v>
      </c>
      <c r="AU175" s="139" t="s">
        <v>84</v>
      </c>
      <c r="AY175" s="17" t="s">
        <v>211</v>
      </c>
      <c r="BE175" s="140">
        <f>IF(N175="základní",J175,0)</f>
        <v>0</v>
      </c>
      <c r="BF175" s="140">
        <f>IF(N175="snížená",J175,0)</f>
        <v>0</v>
      </c>
      <c r="BG175" s="140">
        <f>IF(N175="zákl. přenesená",J175,0)</f>
        <v>0</v>
      </c>
      <c r="BH175" s="140">
        <f>IF(N175="sníž. přenesená",J175,0)</f>
        <v>0</v>
      </c>
      <c r="BI175" s="140">
        <f>IF(N175="nulová",J175,0)</f>
        <v>0</v>
      </c>
      <c r="BJ175" s="17" t="s">
        <v>84</v>
      </c>
      <c r="BK175" s="140">
        <f>ROUND(I175*H175,2)</f>
        <v>0</v>
      </c>
      <c r="BL175" s="17" t="s">
        <v>216</v>
      </c>
      <c r="BM175" s="139" t="s">
        <v>290</v>
      </c>
    </row>
    <row r="176" spans="2:65" s="11" customFormat="1" ht="11.25">
      <c r="B176" s="141"/>
      <c r="D176" s="142" t="s">
        <v>217</v>
      </c>
      <c r="E176" s="143" t="s">
        <v>1</v>
      </c>
      <c r="F176" s="144" t="s">
        <v>1566</v>
      </c>
      <c r="H176" s="143" t="s">
        <v>1</v>
      </c>
      <c r="I176" s="145"/>
      <c r="L176" s="141"/>
      <c r="M176" s="146"/>
      <c r="T176" s="147"/>
      <c r="AT176" s="143" t="s">
        <v>217</v>
      </c>
      <c r="AU176" s="143" t="s">
        <v>84</v>
      </c>
      <c r="AV176" s="11" t="s">
        <v>84</v>
      </c>
      <c r="AW176" s="11" t="s">
        <v>34</v>
      </c>
      <c r="AX176" s="11" t="s">
        <v>77</v>
      </c>
      <c r="AY176" s="143" t="s">
        <v>211</v>
      </c>
    </row>
    <row r="177" spans="2:65" s="12" customFormat="1" ht="11.25">
      <c r="B177" s="148"/>
      <c r="D177" s="142" t="s">
        <v>217</v>
      </c>
      <c r="E177" s="149" t="s">
        <v>1</v>
      </c>
      <c r="F177" s="150" t="s">
        <v>1570</v>
      </c>
      <c r="H177" s="151">
        <v>6.048</v>
      </c>
      <c r="I177" s="152"/>
      <c r="L177" s="148"/>
      <c r="M177" s="153"/>
      <c r="T177" s="154"/>
      <c r="AT177" s="149" t="s">
        <v>217</v>
      </c>
      <c r="AU177" s="149" t="s">
        <v>84</v>
      </c>
      <c r="AV177" s="12" t="s">
        <v>86</v>
      </c>
      <c r="AW177" s="12" t="s">
        <v>34</v>
      </c>
      <c r="AX177" s="12" t="s">
        <v>77</v>
      </c>
      <c r="AY177" s="149" t="s">
        <v>211</v>
      </c>
    </row>
    <row r="178" spans="2:65" s="13" customFormat="1" ht="11.25">
      <c r="B178" s="155"/>
      <c r="D178" s="142" t="s">
        <v>217</v>
      </c>
      <c r="E178" s="156" t="s">
        <v>1</v>
      </c>
      <c r="F178" s="157" t="s">
        <v>222</v>
      </c>
      <c r="H178" s="158">
        <v>6.048</v>
      </c>
      <c r="I178" s="159"/>
      <c r="L178" s="155"/>
      <c r="M178" s="160"/>
      <c r="T178" s="161"/>
      <c r="AT178" s="156" t="s">
        <v>217</v>
      </c>
      <c r="AU178" s="156" t="s">
        <v>84</v>
      </c>
      <c r="AV178" s="13" t="s">
        <v>216</v>
      </c>
      <c r="AW178" s="13" t="s">
        <v>34</v>
      </c>
      <c r="AX178" s="13" t="s">
        <v>84</v>
      </c>
      <c r="AY178" s="156" t="s">
        <v>211</v>
      </c>
    </row>
    <row r="179" spans="2:65" s="10" customFormat="1" ht="25.9" customHeight="1">
      <c r="B179" s="117"/>
      <c r="D179" s="118" t="s">
        <v>76</v>
      </c>
      <c r="E179" s="119" t="s">
        <v>653</v>
      </c>
      <c r="F179" s="119" t="s">
        <v>654</v>
      </c>
      <c r="I179" s="120"/>
      <c r="J179" s="121">
        <f>BK179</f>
        <v>0</v>
      </c>
      <c r="L179" s="117"/>
      <c r="M179" s="122"/>
      <c r="P179" s="123">
        <f>SUM(P180:P182)</f>
        <v>0</v>
      </c>
      <c r="R179" s="123">
        <f>SUM(R180:R182)</f>
        <v>0</v>
      </c>
      <c r="T179" s="124">
        <f>SUM(T180:T182)</f>
        <v>0</v>
      </c>
      <c r="AR179" s="118" t="s">
        <v>84</v>
      </c>
      <c r="AT179" s="125" t="s">
        <v>76</v>
      </c>
      <c r="AU179" s="125" t="s">
        <v>77</v>
      </c>
      <c r="AY179" s="118" t="s">
        <v>211</v>
      </c>
      <c r="BK179" s="126">
        <f>SUM(BK180:BK182)</f>
        <v>0</v>
      </c>
    </row>
    <row r="180" spans="2:65" s="1" customFormat="1" ht="24.2" customHeight="1">
      <c r="B180" s="32"/>
      <c r="C180" s="127" t="s">
        <v>291</v>
      </c>
      <c r="D180" s="127" t="s">
        <v>212</v>
      </c>
      <c r="E180" s="128" t="s">
        <v>1571</v>
      </c>
      <c r="F180" s="129" t="s">
        <v>1572</v>
      </c>
      <c r="G180" s="130" t="s">
        <v>289</v>
      </c>
      <c r="H180" s="131">
        <v>20</v>
      </c>
      <c r="I180" s="132"/>
      <c r="J180" s="133">
        <f>ROUND(I180*H180,2)</f>
        <v>0</v>
      </c>
      <c r="K180" s="134"/>
      <c r="L180" s="32"/>
      <c r="M180" s="135" t="s">
        <v>1</v>
      </c>
      <c r="N180" s="136" t="s">
        <v>42</v>
      </c>
      <c r="P180" s="137">
        <f>O180*H180</f>
        <v>0</v>
      </c>
      <c r="Q180" s="137">
        <v>0</v>
      </c>
      <c r="R180" s="137">
        <f>Q180*H180</f>
        <v>0</v>
      </c>
      <c r="S180" s="137">
        <v>0</v>
      </c>
      <c r="T180" s="138">
        <f>S180*H180</f>
        <v>0</v>
      </c>
      <c r="AR180" s="139" t="s">
        <v>216</v>
      </c>
      <c r="AT180" s="139" t="s">
        <v>212</v>
      </c>
      <c r="AU180" s="139" t="s">
        <v>84</v>
      </c>
      <c r="AY180" s="17" t="s">
        <v>211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7" t="s">
        <v>84</v>
      </c>
      <c r="BK180" s="140">
        <f>ROUND(I180*H180,2)</f>
        <v>0</v>
      </c>
      <c r="BL180" s="17" t="s">
        <v>216</v>
      </c>
      <c r="BM180" s="139" t="s">
        <v>294</v>
      </c>
    </row>
    <row r="181" spans="2:65" s="1" customFormat="1" ht="33" customHeight="1">
      <c r="B181" s="32"/>
      <c r="C181" s="127" t="s">
        <v>253</v>
      </c>
      <c r="D181" s="127" t="s">
        <v>212</v>
      </c>
      <c r="E181" s="128" t="s">
        <v>1573</v>
      </c>
      <c r="F181" s="129" t="s">
        <v>1574</v>
      </c>
      <c r="G181" s="130" t="s">
        <v>289</v>
      </c>
      <c r="H181" s="131">
        <v>28</v>
      </c>
      <c r="I181" s="132"/>
      <c r="J181" s="133">
        <f>ROUND(I181*H181,2)</f>
        <v>0</v>
      </c>
      <c r="K181" s="134"/>
      <c r="L181" s="32"/>
      <c r="M181" s="135" t="s">
        <v>1</v>
      </c>
      <c r="N181" s="136" t="s">
        <v>42</v>
      </c>
      <c r="P181" s="137">
        <f>O181*H181</f>
        <v>0</v>
      </c>
      <c r="Q181" s="137">
        <v>0</v>
      </c>
      <c r="R181" s="137">
        <f>Q181*H181</f>
        <v>0</v>
      </c>
      <c r="S181" s="137">
        <v>0</v>
      </c>
      <c r="T181" s="138">
        <f>S181*H181</f>
        <v>0</v>
      </c>
      <c r="AR181" s="139" t="s">
        <v>216</v>
      </c>
      <c r="AT181" s="139" t="s">
        <v>212</v>
      </c>
      <c r="AU181" s="139" t="s">
        <v>84</v>
      </c>
      <c r="AY181" s="17" t="s">
        <v>211</v>
      </c>
      <c r="BE181" s="140">
        <f>IF(N181="základní",J181,0)</f>
        <v>0</v>
      </c>
      <c r="BF181" s="140">
        <f>IF(N181="snížená",J181,0)</f>
        <v>0</v>
      </c>
      <c r="BG181" s="140">
        <f>IF(N181="zákl. přenesená",J181,0)</f>
        <v>0</v>
      </c>
      <c r="BH181" s="140">
        <f>IF(N181="sníž. přenesená",J181,0)</f>
        <v>0</v>
      </c>
      <c r="BI181" s="140">
        <f>IF(N181="nulová",J181,0)</f>
        <v>0</v>
      </c>
      <c r="BJ181" s="17" t="s">
        <v>84</v>
      </c>
      <c r="BK181" s="140">
        <f>ROUND(I181*H181,2)</f>
        <v>0</v>
      </c>
      <c r="BL181" s="17" t="s">
        <v>216</v>
      </c>
      <c r="BM181" s="139" t="s">
        <v>298</v>
      </c>
    </row>
    <row r="182" spans="2:65" s="1" customFormat="1" ht="16.5" customHeight="1">
      <c r="B182" s="32"/>
      <c r="C182" s="127" t="s">
        <v>299</v>
      </c>
      <c r="D182" s="127" t="s">
        <v>212</v>
      </c>
      <c r="E182" s="128" t="s">
        <v>1575</v>
      </c>
      <c r="F182" s="129" t="s">
        <v>1576</v>
      </c>
      <c r="G182" s="130" t="s">
        <v>289</v>
      </c>
      <c r="H182" s="131">
        <v>100</v>
      </c>
      <c r="I182" s="132"/>
      <c r="J182" s="133">
        <f>ROUND(I182*H182,2)</f>
        <v>0</v>
      </c>
      <c r="K182" s="134"/>
      <c r="L182" s="32"/>
      <c r="M182" s="135" t="s">
        <v>1</v>
      </c>
      <c r="N182" s="136" t="s">
        <v>42</v>
      </c>
      <c r="P182" s="137">
        <f>O182*H182</f>
        <v>0</v>
      </c>
      <c r="Q182" s="137">
        <v>0</v>
      </c>
      <c r="R182" s="137">
        <f>Q182*H182</f>
        <v>0</v>
      </c>
      <c r="S182" s="137">
        <v>0</v>
      </c>
      <c r="T182" s="138">
        <f>S182*H182</f>
        <v>0</v>
      </c>
      <c r="AR182" s="139" t="s">
        <v>216</v>
      </c>
      <c r="AT182" s="139" t="s">
        <v>212</v>
      </c>
      <c r="AU182" s="139" t="s">
        <v>84</v>
      </c>
      <c r="AY182" s="17" t="s">
        <v>211</v>
      </c>
      <c r="BE182" s="140">
        <f>IF(N182="základní",J182,0)</f>
        <v>0</v>
      </c>
      <c r="BF182" s="140">
        <f>IF(N182="snížená",J182,0)</f>
        <v>0</v>
      </c>
      <c r="BG182" s="140">
        <f>IF(N182="zákl. přenesená",J182,0)</f>
        <v>0</v>
      </c>
      <c r="BH182" s="140">
        <f>IF(N182="sníž. přenesená",J182,0)</f>
        <v>0</v>
      </c>
      <c r="BI182" s="140">
        <f>IF(N182="nulová",J182,0)</f>
        <v>0</v>
      </c>
      <c r="BJ182" s="17" t="s">
        <v>84</v>
      </c>
      <c r="BK182" s="140">
        <f>ROUND(I182*H182,2)</f>
        <v>0</v>
      </c>
      <c r="BL182" s="17" t="s">
        <v>216</v>
      </c>
      <c r="BM182" s="139" t="s">
        <v>303</v>
      </c>
    </row>
    <row r="183" spans="2:65" s="10" customFormat="1" ht="25.9" customHeight="1">
      <c r="B183" s="117"/>
      <c r="D183" s="118" t="s">
        <v>76</v>
      </c>
      <c r="E183" s="119" t="s">
        <v>658</v>
      </c>
      <c r="F183" s="119" t="s">
        <v>659</v>
      </c>
      <c r="I183" s="120"/>
      <c r="J183" s="121">
        <f>BK183</f>
        <v>0</v>
      </c>
      <c r="L183" s="117"/>
      <c r="M183" s="122"/>
      <c r="P183" s="123">
        <f>SUM(P184:P193)</f>
        <v>0</v>
      </c>
      <c r="R183" s="123">
        <f>SUM(R184:R193)</f>
        <v>0</v>
      </c>
      <c r="T183" s="124">
        <f>SUM(T184:T193)</f>
        <v>0</v>
      </c>
      <c r="AR183" s="118" t="s">
        <v>84</v>
      </c>
      <c r="AT183" s="125" t="s">
        <v>76</v>
      </c>
      <c r="AU183" s="125" t="s">
        <v>77</v>
      </c>
      <c r="AY183" s="118" t="s">
        <v>211</v>
      </c>
      <c r="BK183" s="126">
        <f>SUM(BK184:BK193)</f>
        <v>0</v>
      </c>
    </row>
    <row r="184" spans="2:65" s="1" customFormat="1" ht="24.2" customHeight="1">
      <c r="B184" s="32"/>
      <c r="C184" s="127" t="s">
        <v>258</v>
      </c>
      <c r="D184" s="127" t="s">
        <v>212</v>
      </c>
      <c r="E184" s="128" t="s">
        <v>1577</v>
      </c>
      <c r="F184" s="129" t="s">
        <v>1578</v>
      </c>
      <c r="G184" s="130" t="s">
        <v>421</v>
      </c>
      <c r="H184" s="131">
        <v>22</v>
      </c>
      <c r="I184" s="132"/>
      <c r="J184" s="133">
        <f>ROUND(I184*H184,2)</f>
        <v>0</v>
      </c>
      <c r="K184" s="134"/>
      <c r="L184" s="32"/>
      <c r="M184" s="135" t="s">
        <v>1</v>
      </c>
      <c r="N184" s="136" t="s">
        <v>42</v>
      </c>
      <c r="P184" s="137">
        <f>O184*H184</f>
        <v>0</v>
      </c>
      <c r="Q184" s="137">
        <v>0</v>
      </c>
      <c r="R184" s="137">
        <f>Q184*H184</f>
        <v>0</v>
      </c>
      <c r="S184" s="137">
        <v>0</v>
      </c>
      <c r="T184" s="138">
        <f>S184*H184</f>
        <v>0</v>
      </c>
      <c r="AR184" s="139" t="s">
        <v>216</v>
      </c>
      <c r="AT184" s="139" t="s">
        <v>212</v>
      </c>
      <c r="AU184" s="139" t="s">
        <v>84</v>
      </c>
      <c r="AY184" s="17" t="s">
        <v>211</v>
      </c>
      <c r="BE184" s="140">
        <f>IF(N184="základní",J184,0)</f>
        <v>0</v>
      </c>
      <c r="BF184" s="140">
        <f>IF(N184="snížená",J184,0)</f>
        <v>0</v>
      </c>
      <c r="BG184" s="140">
        <f>IF(N184="zákl. přenesená",J184,0)</f>
        <v>0</v>
      </c>
      <c r="BH184" s="140">
        <f>IF(N184="sníž. přenesená",J184,0)</f>
        <v>0</v>
      </c>
      <c r="BI184" s="140">
        <f>IF(N184="nulová",J184,0)</f>
        <v>0</v>
      </c>
      <c r="BJ184" s="17" t="s">
        <v>84</v>
      </c>
      <c r="BK184" s="140">
        <f>ROUND(I184*H184,2)</f>
        <v>0</v>
      </c>
      <c r="BL184" s="17" t="s">
        <v>216</v>
      </c>
      <c r="BM184" s="139" t="s">
        <v>308</v>
      </c>
    </row>
    <row r="185" spans="2:65" s="12" customFormat="1" ht="11.25">
      <c r="B185" s="148"/>
      <c r="D185" s="142" t="s">
        <v>217</v>
      </c>
      <c r="E185" s="149" t="s">
        <v>1</v>
      </c>
      <c r="F185" s="150" t="s">
        <v>1579</v>
      </c>
      <c r="H185" s="151">
        <v>22</v>
      </c>
      <c r="I185" s="152"/>
      <c r="L185" s="148"/>
      <c r="M185" s="153"/>
      <c r="T185" s="154"/>
      <c r="AT185" s="149" t="s">
        <v>217</v>
      </c>
      <c r="AU185" s="149" t="s">
        <v>84</v>
      </c>
      <c r="AV185" s="12" t="s">
        <v>86</v>
      </c>
      <c r="AW185" s="12" t="s">
        <v>34</v>
      </c>
      <c r="AX185" s="12" t="s">
        <v>77</v>
      </c>
      <c r="AY185" s="149" t="s">
        <v>211</v>
      </c>
    </row>
    <row r="186" spans="2:65" s="13" customFormat="1" ht="11.25">
      <c r="B186" s="155"/>
      <c r="D186" s="142" t="s">
        <v>217</v>
      </c>
      <c r="E186" s="156" t="s">
        <v>1</v>
      </c>
      <c r="F186" s="157" t="s">
        <v>222</v>
      </c>
      <c r="H186" s="158">
        <v>22</v>
      </c>
      <c r="I186" s="159"/>
      <c r="L186" s="155"/>
      <c r="M186" s="160"/>
      <c r="T186" s="161"/>
      <c r="AT186" s="156" t="s">
        <v>217</v>
      </c>
      <c r="AU186" s="156" t="s">
        <v>84</v>
      </c>
      <c r="AV186" s="13" t="s">
        <v>216</v>
      </c>
      <c r="AW186" s="13" t="s">
        <v>34</v>
      </c>
      <c r="AX186" s="13" t="s">
        <v>84</v>
      </c>
      <c r="AY186" s="156" t="s">
        <v>211</v>
      </c>
    </row>
    <row r="187" spans="2:65" s="1" customFormat="1" ht="16.5" customHeight="1">
      <c r="B187" s="32"/>
      <c r="C187" s="162" t="s">
        <v>310</v>
      </c>
      <c r="D187" s="162" t="s">
        <v>700</v>
      </c>
      <c r="E187" s="163" t="s">
        <v>1580</v>
      </c>
      <c r="F187" s="164" t="s">
        <v>1581</v>
      </c>
      <c r="G187" s="165" t="s">
        <v>289</v>
      </c>
      <c r="H187" s="166">
        <v>55</v>
      </c>
      <c r="I187" s="167"/>
      <c r="J187" s="168">
        <f>ROUND(I187*H187,2)</f>
        <v>0</v>
      </c>
      <c r="K187" s="169"/>
      <c r="L187" s="170"/>
      <c r="M187" s="171" t="s">
        <v>1</v>
      </c>
      <c r="N187" s="172" t="s">
        <v>42</v>
      </c>
      <c r="P187" s="137">
        <f>O187*H187</f>
        <v>0</v>
      </c>
      <c r="Q187" s="137">
        <v>0</v>
      </c>
      <c r="R187" s="137">
        <f>Q187*H187</f>
        <v>0</v>
      </c>
      <c r="S187" s="137">
        <v>0</v>
      </c>
      <c r="T187" s="138">
        <f>S187*H187</f>
        <v>0</v>
      </c>
      <c r="AR187" s="139" t="s">
        <v>234</v>
      </c>
      <c r="AT187" s="139" t="s">
        <v>700</v>
      </c>
      <c r="AU187" s="139" t="s">
        <v>84</v>
      </c>
      <c r="AY187" s="17" t="s">
        <v>211</v>
      </c>
      <c r="BE187" s="140">
        <f>IF(N187="základní",J187,0)</f>
        <v>0</v>
      </c>
      <c r="BF187" s="140">
        <f>IF(N187="snížená",J187,0)</f>
        <v>0</v>
      </c>
      <c r="BG187" s="140">
        <f>IF(N187="zákl. přenesená",J187,0)</f>
        <v>0</v>
      </c>
      <c r="BH187" s="140">
        <f>IF(N187="sníž. přenesená",J187,0)</f>
        <v>0</v>
      </c>
      <c r="BI187" s="140">
        <f>IF(N187="nulová",J187,0)</f>
        <v>0</v>
      </c>
      <c r="BJ187" s="17" t="s">
        <v>84</v>
      </c>
      <c r="BK187" s="140">
        <f>ROUND(I187*H187,2)</f>
        <v>0</v>
      </c>
      <c r="BL187" s="17" t="s">
        <v>216</v>
      </c>
      <c r="BM187" s="139" t="s">
        <v>314</v>
      </c>
    </row>
    <row r="188" spans="2:65" s="12" customFormat="1" ht="11.25">
      <c r="B188" s="148"/>
      <c r="D188" s="142" t="s">
        <v>217</v>
      </c>
      <c r="E188" s="149" t="s">
        <v>1</v>
      </c>
      <c r="F188" s="150" t="s">
        <v>1582</v>
      </c>
      <c r="H188" s="151">
        <v>55</v>
      </c>
      <c r="I188" s="152"/>
      <c r="L188" s="148"/>
      <c r="M188" s="153"/>
      <c r="T188" s="154"/>
      <c r="AT188" s="149" t="s">
        <v>217</v>
      </c>
      <c r="AU188" s="149" t="s">
        <v>84</v>
      </c>
      <c r="AV188" s="12" t="s">
        <v>86</v>
      </c>
      <c r="AW188" s="12" t="s">
        <v>34</v>
      </c>
      <c r="AX188" s="12" t="s">
        <v>77</v>
      </c>
      <c r="AY188" s="149" t="s">
        <v>211</v>
      </c>
    </row>
    <row r="189" spans="2:65" s="13" customFormat="1" ht="11.25">
      <c r="B189" s="155"/>
      <c r="D189" s="142" t="s">
        <v>217</v>
      </c>
      <c r="E189" s="156" t="s">
        <v>1</v>
      </c>
      <c r="F189" s="157" t="s">
        <v>222</v>
      </c>
      <c r="H189" s="158">
        <v>55</v>
      </c>
      <c r="I189" s="159"/>
      <c r="L189" s="155"/>
      <c r="M189" s="160"/>
      <c r="T189" s="161"/>
      <c r="AT189" s="156" t="s">
        <v>217</v>
      </c>
      <c r="AU189" s="156" t="s">
        <v>84</v>
      </c>
      <c r="AV189" s="13" t="s">
        <v>216</v>
      </c>
      <c r="AW189" s="13" t="s">
        <v>34</v>
      </c>
      <c r="AX189" s="13" t="s">
        <v>84</v>
      </c>
      <c r="AY189" s="156" t="s">
        <v>211</v>
      </c>
    </row>
    <row r="190" spans="2:65" s="1" customFormat="1" ht="21.75" customHeight="1">
      <c r="B190" s="32"/>
      <c r="C190" s="127" t="s">
        <v>262</v>
      </c>
      <c r="D190" s="127" t="s">
        <v>212</v>
      </c>
      <c r="E190" s="128" t="s">
        <v>664</v>
      </c>
      <c r="F190" s="129" t="s">
        <v>665</v>
      </c>
      <c r="G190" s="130" t="s">
        <v>215</v>
      </c>
      <c r="H190" s="131">
        <v>1.32</v>
      </c>
      <c r="I190" s="132"/>
      <c r="J190" s="133">
        <f>ROUND(I190*H190,2)</f>
        <v>0</v>
      </c>
      <c r="K190" s="134"/>
      <c r="L190" s="32"/>
      <c r="M190" s="135" t="s">
        <v>1</v>
      </c>
      <c r="N190" s="136" t="s">
        <v>42</v>
      </c>
      <c r="P190" s="137">
        <f>O190*H190</f>
        <v>0</v>
      </c>
      <c r="Q190" s="137">
        <v>0</v>
      </c>
      <c r="R190" s="137">
        <f>Q190*H190</f>
        <v>0</v>
      </c>
      <c r="S190" s="137">
        <v>0</v>
      </c>
      <c r="T190" s="138">
        <f>S190*H190</f>
        <v>0</v>
      </c>
      <c r="AR190" s="139" t="s">
        <v>216</v>
      </c>
      <c r="AT190" s="139" t="s">
        <v>212</v>
      </c>
      <c r="AU190" s="139" t="s">
        <v>84</v>
      </c>
      <c r="AY190" s="17" t="s">
        <v>211</v>
      </c>
      <c r="BE190" s="140">
        <f>IF(N190="základní",J190,0)</f>
        <v>0</v>
      </c>
      <c r="BF190" s="140">
        <f>IF(N190="snížená",J190,0)</f>
        <v>0</v>
      </c>
      <c r="BG190" s="140">
        <f>IF(N190="zákl. přenesená",J190,0)</f>
        <v>0</v>
      </c>
      <c r="BH190" s="140">
        <f>IF(N190="sníž. přenesená",J190,0)</f>
        <v>0</v>
      </c>
      <c r="BI190" s="140">
        <f>IF(N190="nulová",J190,0)</f>
        <v>0</v>
      </c>
      <c r="BJ190" s="17" t="s">
        <v>84</v>
      </c>
      <c r="BK190" s="140">
        <f>ROUND(I190*H190,2)</f>
        <v>0</v>
      </c>
      <c r="BL190" s="17" t="s">
        <v>216</v>
      </c>
      <c r="BM190" s="139" t="s">
        <v>318</v>
      </c>
    </row>
    <row r="191" spans="2:65" s="11" customFormat="1" ht="11.25">
      <c r="B191" s="141"/>
      <c r="D191" s="142" t="s">
        <v>217</v>
      </c>
      <c r="E191" s="143" t="s">
        <v>1</v>
      </c>
      <c r="F191" s="144" t="s">
        <v>1583</v>
      </c>
      <c r="H191" s="143" t="s">
        <v>1</v>
      </c>
      <c r="I191" s="145"/>
      <c r="L191" s="141"/>
      <c r="M191" s="146"/>
      <c r="T191" s="147"/>
      <c r="AT191" s="143" t="s">
        <v>217</v>
      </c>
      <c r="AU191" s="143" t="s">
        <v>84</v>
      </c>
      <c r="AV191" s="11" t="s">
        <v>84</v>
      </c>
      <c r="AW191" s="11" t="s">
        <v>34</v>
      </c>
      <c r="AX191" s="11" t="s">
        <v>77</v>
      </c>
      <c r="AY191" s="143" t="s">
        <v>211</v>
      </c>
    </row>
    <row r="192" spans="2:65" s="12" customFormat="1" ht="11.25">
      <c r="B192" s="148"/>
      <c r="D192" s="142" t="s">
        <v>217</v>
      </c>
      <c r="E192" s="149" t="s">
        <v>1</v>
      </c>
      <c r="F192" s="150" t="s">
        <v>1584</v>
      </c>
      <c r="H192" s="151">
        <v>1.32</v>
      </c>
      <c r="I192" s="152"/>
      <c r="L192" s="148"/>
      <c r="M192" s="153"/>
      <c r="T192" s="154"/>
      <c r="AT192" s="149" t="s">
        <v>217</v>
      </c>
      <c r="AU192" s="149" t="s">
        <v>84</v>
      </c>
      <c r="AV192" s="12" t="s">
        <v>86</v>
      </c>
      <c r="AW192" s="12" t="s">
        <v>34</v>
      </c>
      <c r="AX192" s="12" t="s">
        <v>77</v>
      </c>
      <c r="AY192" s="149" t="s">
        <v>211</v>
      </c>
    </row>
    <row r="193" spans="2:65" s="13" customFormat="1" ht="11.25">
      <c r="B193" s="155"/>
      <c r="D193" s="142" t="s">
        <v>217</v>
      </c>
      <c r="E193" s="156" t="s">
        <v>1</v>
      </c>
      <c r="F193" s="157" t="s">
        <v>222</v>
      </c>
      <c r="H193" s="158">
        <v>1.32</v>
      </c>
      <c r="I193" s="159"/>
      <c r="L193" s="155"/>
      <c r="M193" s="160"/>
      <c r="T193" s="161"/>
      <c r="AT193" s="156" t="s">
        <v>217</v>
      </c>
      <c r="AU193" s="156" t="s">
        <v>84</v>
      </c>
      <c r="AV193" s="13" t="s">
        <v>216</v>
      </c>
      <c r="AW193" s="13" t="s">
        <v>34</v>
      </c>
      <c r="AX193" s="13" t="s">
        <v>84</v>
      </c>
      <c r="AY193" s="156" t="s">
        <v>211</v>
      </c>
    </row>
    <row r="194" spans="2:65" s="10" customFormat="1" ht="25.9" customHeight="1">
      <c r="B194" s="117"/>
      <c r="D194" s="118" t="s">
        <v>76</v>
      </c>
      <c r="E194" s="119" t="s">
        <v>667</v>
      </c>
      <c r="F194" s="119" t="s">
        <v>668</v>
      </c>
      <c r="I194" s="120"/>
      <c r="J194" s="121">
        <f>BK194</f>
        <v>0</v>
      </c>
      <c r="L194" s="117"/>
      <c r="M194" s="122"/>
      <c r="P194" s="123">
        <f>SUM(P195:P201)</f>
        <v>0</v>
      </c>
      <c r="R194" s="123">
        <f>SUM(R195:R201)</f>
        <v>0</v>
      </c>
      <c r="T194" s="124">
        <f>SUM(T195:T201)</f>
        <v>0</v>
      </c>
      <c r="AR194" s="118" t="s">
        <v>84</v>
      </c>
      <c r="AT194" s="125" t="s">
        <v>76</v>
      </c>
      <c r="AU194" s="125" t="s">
        <v>77</v>
      </c>
      <c r="AY194" s="118" t="s">
        <v>211</v>
      </c>
      <c r="BK194" s="126">
        <f>SUM(BK195:BK201)</f>
        <v>0</v>
      </c>
    </row>
    <row r="195" spans="2:65" s="1" customFormat="1" ht="16.5" customHeight="1">
      <c r="B195" s="32"/>
      <c r="C195" s="127" t="s">
        <v>7</v>
      </c>
      <c r="D195" s="127" t="s">
        <v>212</v>
      </c>
      <c r="E195" s="128" t="s">
        <v>1585</v>
      </c>
      <c r="F195" s="129" t="s">
        <v>1586</v>
      </c>
      <c r="G195" s="130" t="s">
        <v>289</v>
      </c>
      <c r="H195" s="131">
        <v>30</v>
      </c>
      <c r="I195" s="132"/>
      <c r="J195" s="133">
        <f>ROUND(I195*H195,2)</f>
        <v>0</v>
      </c>
      <c r="K195" s="134"/>
      <c r="L195" s="32"/>
      <c r="M195" s="135" t="s">
        <v>1</v>
      </c>
      <c r="N195" s="136" t="s">
        <v>42</v>
      </c>
      <c r="P195" s="137">
        <f>O195*H195</f>
        <v>0</v>
      </c>
      <c r="Q195" s="137">
        <v>0</v>
      </c>
      <c r="R195" s="137">
        <f>Q195*H195</f>
        <v>0</v>
      </c>
      <c r="S195" s="137">
        <v>0</v>
      </c>
      <c r="T195" s="138">
        <f>S195*H195</f>
        <v>0</v>
      </c>
      <c r="AR195" s="139" t="s">
        <v>216</v>
      </c>
      <c r="AT195" s="139" t="s">
        <v>212</v>
      </c>
      <c r="AU195" s="139" t="s">
        <v>84</v>
      </c>
      <c r="AY195" s="17" t="s">
        <v>211</v>
      </c>
      <c r="BE195" s="140">
        <f>IF(N195="základní",J195,0)</f>
        <v>0</v>
      </c>
      <c r="BF195" s="140">
        <f>IF(N195="snížená",J195,0)</f>
        <v>0</v>
      </c>
      <c r="BG195" s="140">
        <f>IF(N195="zákl. přenesená",J195,0)</f>
        <v>0</v>
      </c>
      <c r="BH195" s="140">
        <f>IF(N195="sníž. přenesená",J195,0)</f>
        <v>0</v>
      </c>
      <c r="BI195" s="140">
        <f>IF(N195="nulová",J195,0)</f>
        <v>0</v>
      </c>
      <c r="BJ195" s="17" t="s">
        <v>84</v>
      </c>
      <c r="BK195" s="140">
        <f>ROUND(I195*H195,2)</f>
        <v>0</v>
      </c>
      <c r="BL195" s="17" t="s">
        <v>216</v>
      </c>
      <c r="BM195" s="139" t="s">
        <v>323</v>
      </c>
    </row>
    <row r="196" spans="2:65" s="12" customFormat="1" ht="11.25">
      <c r="B196" s="148"/>
      <c r="D196" s="142" t="s">
        <v>217</v>
      </c>
      <c r="E196" s="149" t="s">
        <v>1</v>
      </c>
      <c r="F196" s="150" t="s">
        <v>294</v>
      </c>
      <c r="H196" s="151">
        <v>30</v>
      </c>
      <c r="I196" s="152"/>
      <c r="L196" s="148"/>
      <c r="M196" s="153"/>
      <c r="T196" s="154"/>
      <c r="AT196" s="149" t="s">
        <v>217</v>
      </c>
      <c r="AU196" s="149" t="s">
        <v>84</v>
      </c>
      <c r="AV196" s="12" t="s">
        <v>86</v>
      </c>
      <c r="AW196" s="12" t="s">
        <v>34</v>
      </c>
      <c r="AX196" s="12" t="s">
        <v>77</v>
      </c>
      <c r="AY196" s="149" t="s">
        <v>211</v>
      </c>
    </row>
    <row r="197" spans="2:65" s="13" customFormat="1" ht="11.25">
      <c r="B197" s="155"/>
      <c r="D197" s="142" t="s">
        <v>217</v>
      </c>
      <c r="E197" s="156" t="s">
        <v>1</v>
      </c>
      <c r="F197" s="157" t="s">
        <v>222</v>
      </c>
      <c r="H197" s="158">
        <v>30</v>
      </c>
      <c r="I197" s="159"/>
      <c r="L197" s="155"/>
      <c r="M197" s="160"/>
      <c r="T197" s="161"/>
      <c r="AT197" s="156" t="s">
        <v>217</v>
      </c>
      <c r="AU197" s="156" t="s">
        <v>84</v>
      </c>
      <c r="AV197" s="13" t="s">
        <v>216</v>
      </c>
      <c r="AW197" s="13" t="s">
        <v>34</v>
      </c>
      <c r="AX197" s="13" t="s">
        <v>84</v>
      </c>
      <c r="AY197" s="156" t="s">
        <v>211</v>
      </c>
    </row>
    <row r="198" spans="2:65" s="1" customFormat="1" ht="24.2" customHeight="1">
      <c r="B198" s="32"/>
      <c r="C198" s="127" t="s">
        <v>266</v>
      </c>
      <c r="D198" s="127" t="s">
        <v>212</v>
      </c>
      <c r="E198" s="128" t="s">
        <v>1587</v>
      </c>
      <c r="F198" s="129" t="s">
        <v>1588</v>
      </c>
      <c r="G198" s="130" t="s">
        <v>289</v>
      </c>
      <c r="H198" s="131">
        <v>12</v>
      </c>
      <c r="I198" s="132"/>
      <c r="J198" s="133">
        <f>ROUND(I198*H198,2)</f>
        <v>0</v>
      </c>
      <c r="K198" s="134"/>
      <c r="L198" s="32"/>
      <c r="M198" s="135" t="s">
        <v>1</v>
      </c>
      <c r="N198" s="136" t="s">
        <v>42</v>
      </c>
      <c r="P198" s="137">
        <f>O198*H198</f>
        <v>0</v>
      </c>
      <c r="Q198" s="137">
        <v>0</v>
      </c>
      <c r="R198" s="137">
        <f>Q198*H198</f>
        <v>0</v>
      </c>
      <c r="S198" s="137">
        <v>0</v>
      </c>
      <c r="T198" s="138">
        <f>S198*H198</f>
        <v>0</v>
      </c>
      <c r="AR198" s="139" t="s">
        <v>216</v>
      </c>
      <c r="AT198" s="139" t="s">
        <v>212</v>
      </c>
      <c r="AU198" s="139" t="s">
        <v>84</v>
      </c>
      <c r="AY198" s="17" t="s">
        <v>211</v>
      </c>
      <c r="BE198" s="140">
        <f>IF(N198="základní",J198,0)</f>
        <v>0</v>
      </c>
      <c r="BF198" s="140">
        <f>IF(N198="snížená",J198,0)</f>
        <v>0</v>
      </c>
      <c r="BG198" s="140">
        <f>IF(N198="zákl. přenesená",J198,0)</f>
        <v>0</v>
      </c>
      <c r="BH198" s="140">
        <f>IF(N198="sníž. přenesená",J198,0)</f>
        <v>0</v>
      </c>
      <c r="BI198" s="140">
        <f>IF(N198="nulová",J198,0)</f>
        <v>0</v>
      </c>
      <c r="BJ198" s="17" t="s">
        <v>84</v>
      </c>
      <c r="BK198" s="140">
        <f>ROUND(I198*H198,2)</f>
        <v>0</v>
      </c>
      <c r="BL198" s="17" t="s">
        <v>216</v>
      </c>
      <c r="BM198" s="139" t="s">
        <v>329</v>
      </c>
    </row>
    <row r="199" spans="2:65" s="11" customFormat="1" ht="11.25">
      <c r="B199" s="141"/>
      <c r="D199" s="142" t="s">
        <v>217</v>
      </c>
      <c r="E199" s="143" t="s">
        <v>1</v>
      </c>
      <c r="F199" s="144" t="s">
        <v>1561</v>
      </c>
      <c r="H199" s="143" t="s">
        <v>1</v>
      </c>
      <c r="I199" s="145"/>
      <c r="L199" s="141"/>
      <c r="M199" s="146"/>
      <c r="T199" s="147"/>
      <c r="AT199" s="143" t="s">
        <v>217</v>
      </c>
      <c r="AU199" s="143" t="s">
        <v>84</v>
      </c>
      <c r="AV199" s="11" t="s">
        <v>84</v>
      </c>
      <c r="AW199" s="11" t="s">
        <v>34</v>
      </c>
      <c r="AX199" s="11" t="s">
        <v>77</v>
      </c>
      <c r="AY199" s="143" t="s">
        <v>211</v>
      </c>
    </row>
    <row r="200" spans="2:65" s="12" customFormat="1" ht="11.25">
      <c r="B200" s="148"/>
      <c r="D200" s="142" t="s">
        <v>217</v>
      </c>
      <c r="E200" s="149" t="s">
        <v>1</v>
      </c>
      <c r="F200" s="150" t="s">
        <v>8</v>
      </c>
      <c r="H200" s="151">
        <v>12</v>
      </c>
      <c r="I200" s="152"/>
      <c r="L200" s="148"/>
      <c r="M200" s="153"/>
      <c r="T200" s="154"/>
      <c r="AT200" s="149" t="s">
        <v>217</v>
      </c>
      <c r="AU200" s="149" t="s">
        <v>84</v>
      </c>
      <c r="AV200" s="12" t="s">
        <v>86</v>
      </c>
      <c r="AW200" s="12" t="s">
        <v>34</v>
      </c>
      <c r="AX200" s="12" t="s">
        <v>77</v>
      </c>
      <c r="AY200" s="149" t="s">
        <v>211</v>
      </c>
    </row>
    <row r="201" spans="2:65" s="13" customFormat="1" ht="11.25">
      <c r="B201" s="155"/>
      <c r="D201" s="142" t="s">
        <v>217</v>
      </c>
      <c r="E201" s="156" t="s">
        <v>1</v>
      </c>
      <c r="F201" s="157" t="s">
        <v>222</v>
      </c>
      <c r="H201" s="158">
        <v>12</v>
      </c>
      <c r="I201" s="159"/>
      <c r="L201" s="155"/>
      <c r="M201" s="160"/>
      <c r="T201" s="161"/>
      <c r="AT201" s="156" t="s">
        <v>217</v>
      </c>
      <c r="AU201" s="156" t="s">
        <v>84</v>
      </c>
      <c r="AV201" s="13" t="s">
        <v>216</v>
      </c>
      <c r="AW201" s="13" t="s">
        <v>34</v>
      </c>
      <c r="AX201" s="13" t="s">
        <v>84</v>
      </c>
      <c r="AY201" s="156" t="s">
        <v>211</v>
      </c>
    </row>
    <row r="202" spans="2:65" s="10" customFormat="1" ht="25.9" customHeight="1">
      <c r="B202" s="117"/>
      <c r="D202" s="118" t="s">
        <v>76</v>
      </c>
      <c r="E202" s="119" t="s">
        <v>676</v>
      </c>
      <c r="F202" s="119" t="s">
        <v>677</v>
      </c>
      <c r="I202" s="120"/>
      <c r="J202" s="121">
        <f>BK202</f>
        <v>0</v>
      </c>
      <c r="L202" s="117"/>
      <c r="M202" s="122"/>
      <c r="P202" s="123">
        <f>P203</f>
        <v>0</v>
      </c>
      <c r="R202" s="123">
        <f>R203</f>
        <v>0</v>
      </c>
      <c r="T202" s="124">
        <f>T203</f>
        <v>0</v>
      </c>
      <c r="AR202" s="118" t="s">
        <v>84</v>
      </c>
      <c r="AT202" s="125" t="s">
        <v>76</v>
      </c>
      <c r="AU202" s="125" t="s">
        <v>77</v>
      </c>
      <c r="AY202" s="118" t="s">
        <v>211</v>
      </c>
      <c r="BK202" s="126">
        <f>BK203</f>
        <v>0</v>
      </c>
    </row>
    <row r="203" spans="2:65" s="1" customFormat="1" ht="16.5" customHeight="1">
      <c r="B203" s="32"/>
      <c r="C203" s="127" t="s">
        <v>333</v>
      </c>
      <c r="D203" s="127" t="s">
        <v>212</v>
      </c>
      <c r="E203" s="128" t="s">
        <v>1589</v>
      </c>
      <c r="F203" s="129" t="s">
        <v>1590</v>
      </c>
      <c r="G203" s="130" t="s">
        <v>412</v>
      </c>
      <c r="H203" s="131">
        <v>772.38199999999995</v>
      </c>
      <c r="I203" s="132"/>
      <c r="J203" s="133">
        <f>ROUND(I203*H203,2)</f>
        <v>0</v>
      </c>
      <c r="K203" s="134"/>
      <c r="L203" s="32"/>
      <c r="M203" s="135" t="s">
        <v>1</v>
      </c>
      <c r="N203" s="136" t="s">
        <v>42</v>
      </c>
      <c r="P203" s="137">
        <f>O203*H203</f>
        <v>0</v>
      </c>
      <c r="Q203" s="137">
        <v>0</v>
      </c>
      <c r="R203" s="137">
        <f>Q203*H203</f>
        <v>0</v>
      </c>
      <c r="S203" s="137">
        <v>0</v>
      </c>
      <c r="T203" s="138">
        <f>S203*H203</f>
        <v>0</v>
      </c>
      <c r="AR203" s="139" t="s">
        <v>216</v>
      </c>
      <c r="AT203" s="139" t="s">
        <v>212</v>
      </c>
      <c r="AU203" s="139" t="s">
        <v>84</v>
      </c>
      <c r="AY203" s="17" t="s">
        <v>211</v>
      </c>
      <c r="BE203" s="140">
        <f>IF(N203="základní",J203,0)</f>
        <v>0</v>
      </c>
      <c r="BF203" s="140">
        <f>IF(N203="snížená",J203,0)</f>
        <v>0</v>
      </c>
      <c r="BG203" s="140">
        <f>IF(N203="zákl. přenesená",J203,0)</f>
        <v>0</v>
      </c>
      <c r="BH203" s="140">
        <f>IF(N203="sníž. přenesená",J203,0)</f>
        <v>0</v>
      </c>
      <c r="BI203" s="140">
        <f>IF(N203="nulová",J203,0)</f>
        <v>0</v>
      </c>
      <c r="BJ203" s="17" t="s">
        <v>84</v>
      </c>
      <c r="BK203" s="140">
        <f>ROUND(I203*H203,2)</f>
        <v>0</v>
      </c>
      <c r="BL203" s="17" t="s">
        <v>216</v>
      </c>
      <c r="BM203" s="139" t="s">
        <v>336</v>
      </c>
    </row>
    <row r="204" spans="2:65" s="10" customFormat="1" ht="25.9" customHeight="1">
      <c r="B204" s="117"/>
      <c r="D204" s="118" t="s">
        <v>76</v>
      </c>
      <c r="E204" s="119" t="s">
        <v>1591</v>
      </c>
      <c r="F204" s="119" t="s">
        <v>1592</v>
      </c>
      <c r="I204" s="120"/>
      <c r="J204" s="121">
        <f>BK204</f>
        <v>0</v>
      </c>
      <c r="L204" s="117"/>
      <c r="M204" s="122"/>
      <c r="P204" s="123">
        <f>SUM(P205:P210)</f>
        <v>0</v>
      </c>
      <c r="R204" s="123">
        <f>SUM(R205:R210)</f>
        <v>0</v>
      </c>
      <c r="T204" s="124">
        <f>SUM(T205:T210)</f>
        <v>0</v>
      </c>
      <c r="AR204" s="118" t="s">
        <v>86</v>
      </c>
      <c r="AT204" s="125" t="s">
        <v>76</v>
      </c>
      <c r="AU204" s="125" t="s">
        <v>77</v>
      </c>
      <c r="AY204" s="118" t="s">
        <v>211</v>
      </c>
      <c r="BK204" s="126">
        <f>SUM(BK205:BK210)</f>
        <v>0</v>
      </c>
    </row>
    <row r="205" spans="2:65" s="1" customFormat="1" ht="16.5" customHeight="1">
      <c r="B205" s="32"/>
      <c r="C205" s="127" t="s">
        <v>269</v>
      </c>
      <c r="D205" s="127" t="s">
        <v>212</v>
      </c>
      <c r="E205" s="128" t="s">
        <v>1593</v>
      </c>
      <c r="F205" s="129" t="s">
        <v>1594</v>
      </c>
      <c r="G205" s="130" t="s">
        <v>313</v>
      </c>
      <c r="H205" s="131">
        <v>5</v>
      </c>
      <c r="I205" s="132"/>
      <c r="J205" s="133">
        <f>ROUND(I205*H205,2)</f>
        <v>0</v>
      </c>
      <c r="K205" s="134"/>
      <c r="L205" s="32"/>
      <c r="M205" s="135" t="s">
        <v>1</v>
      </c>
      <c r="N205" s="136" t="s">
        <v>42</v>
      </c>
      <c r="P205" s="137">
        <f>O205*H205</f>
        <v>0</v>
      </c>
      <c r="Q205" s="137">
        <v>0</v>
      </c>
      <c r="R205" s="137">
        <f>Q205*H205</f>
        <v>0</v>
      </c>
      <c r="S205" s="137">
        <v>0</v>
      </c>
      <c r="T205" s="138">
        <f>S205*H205</f>
        <v>0</v>
      </c>
      <c r="AR205" s="139" t="s">
        <v>253</v>
      </c>
      <c r="AT205" s="139" t="s">
        <v>212</v>
      </c>
      <c r="AU205" s="139" t="s">
        <v>84</v>
      </c>
      <c r="AY205" s="17" t="s">
        <v>211</v>
      </c>
      <c r="BE205" s="140">
        <f>IF(N205="základní",J205,0)</f>
        <v>0</v>
      </c>
      <c r="BF205" s="140">
        <f>IF(N205="snížená",J205,0)</f>
        <v>0</v>
      </c>
      <c r="BG205" s="140">
        <f>IF(N205="zákl. přenesená",J205,0)</f>
        <v>0</v>
      </c>
      <c r="BH205" s="140">
        <f>IF(N205="sníž. přenesená",J205,0)</f>
        <v>0</v>
      </c>
      <c r="BI205" s="140">
        <f>IF(N205="nulová",J205,0)</f>
        <v>0</v>
      </c>
      <c r="BJ205" s="17" t="s">
        <v>84</v>
      </c>
      <c r="BK205" s="140">
        <f>ROUND(I205*H205,2)</f>
        <v>0</v>
      </c>
      <c r="BL205" s="17" t="s">
        <v>253</v>
      </c>
      <c r="BM205" s="139" t="s">
        <v>339</v>
      </c>
    </row>
    <row r="206" spans="2:65" s="12" customFormat="1" ht="11.25">
      <c r="B206" s="148"/>
      <c r="D206" s="142" t="s">
        <v>217</v>
      </c>
      <c r="E206" s="149" t="s">
        <v>1</v>
      </c>
      <c r="F206" s="150" t="s">
        <v>235</v>
      </c>
      <c r="H206" s="151">
        <v>5</v>
      </c>
      <c r="I206" s="152"/>
      <c r="L206" s="148"/>
      <c r="M206" s="153"/>
      <c r="T206" s="154"/>
      <c r="AT206" s="149" t="s">
        <v>217</v>
      </c>
      <c r="AU206" s="149" t="s">
        <v>84</v>
      </c>
      <c r="AV206" s="12" t="s">
        <v>86</v>
      </c>
      <c r="AW206" s="12" t="s">
        <v>34</v>
      </c>
      <c r="AX206" s="12" t="s">
        <v>77</v>
      </c>
      <c r="AY206" s="149" t="s">
        <v>211</v>
      </c>
    </row>
    <row r="207" spans="2:65" s="13" customFormat="1" ht="11.25">
      <c r="B207" s="155"/>
      <c r="D207" s="142" t="s">
        <v>217</v>
      </c>
      <c r="E207" s="156" t="s">
        <v>1</v>
      </c>
      <c r="F207" s="157" t="s">
        <v>222</v>
      </c>
      <c r="H207" s="158">
        <v>5</v>
      </c>
      <c r="I207" s="159"/>
      <c r="L207" s="155"/>
      <c r="M207" s="160"/>
      <c r="T207" s="161"/>
      <c r="AT207" s="156" t="s">
        <v>217</v>
      </c>
      <c r="AU207" s="156" t="s">
        <v>84</v>
      </c>
      <c r="AV207" s="13" t="s">
        <v>216</v>
      </c>
      <c r="AW207" s="13" t="s">
        <v>34</v>
      </c>
      <c r="AX207" s="13" t="s">
        <v>84</v>
      </c>
      <c r="AY207" s="156" t="s">
        <v>211</v>
      </c>
    </row>
    <row r="208" spans="2:65" s="1" customFormat="1" ht="24.2" customHeight="1">
      <c r="B208" s="32"/>
      <c r="C208" s="127" t="s">
        <v>346</v>
      </c>
      <c r="D208" s="127" t="s">
        <v>212</v>
      </c>
      <c r="E208" s="128" t="s">
        <v>1595</v>
      </c>
      <c r="F208" s="129" t="s">
        <v>1596</v>
      </c>
      <c r="G208" s="130" t="s">
        <v>421</v>
      </c>
      <c r="H208" s="131">
        <v>10</v>
      </c>
      <c r="I208" s="132"/>
      <c r="J208" s="133">
        <f>ROUND(I208*H208,2)</f>
        <v>0</v>
      </c>
      <c r="K208" s="134"/>
      <c r="L208" s="32"/>
      <c r="M208" s="135" t="s">
        <v>1</v>
      </c>
      <c r="N208" s="136" t="s">
        <v>42</v>
      </c>
      <c r="P208" s="137">
        <f>O208*H208</f>
        <v>0</v>
      </c>
      <c r="Q208" s="137">
        <v>0</v>
      </c>
      <c r="R208" s="137">
        <f>Q208*H208</f>
        <v>0</v>
      </c>
      <c r="S208" s="137">
        <v>0</v>
      </c>
      <c r="T208" s="138">
        <f>S208*H208</f>
        <v>0</v>
      </c>
      <c r="AR208" s="139" t="s">
        <v>253</v>
      </c>
      <c r="AT208" s="139" t="s">
        <v>212</v>
      </c>
      <c r="AU208" s="139" t="s">
        <v>84</v>
      </c>
      <c r="AY208" s="17" t="s">
        <v>211</v>
      </c>
      <c r="BE208" s="140">
        <f>IF(N208="základní",J208,0)</f>
        <v>0</v>
      </c>
      <c r="BF208" s="140">
        <f>IF(N208="snížená",J208,0)</f>
        <v>0</v>
      </c>
      <c r="BG208" s="140">
        <f>IF(N208="zákl. přenesená",J208,0)</f>
        <v>0</v>
      </c>
      <c r="BH208" s="140">
        <f>IF(N208="sníž. přenesená",J208,0)</f>
        <v>0</v>
      </c>
      <c r="BI208" s="140">
        <f>IF(N208="nulová",J208,0)</f>
        <v>0</v>
      </c>
      <c r="BJ208" s="17" t="s">
        <v>84</v>
      </c>
      <c r="BK208" s="140">
        <f>ROUND(I208*H208,2)</f>
        <v>0</v>
      </c>
      <c r="BL208" s="17" t="s">
        <v>253</v>
      </c>
      <c r="BM208" s="139" t="s">
        <v>349</v>
      </c>
    </row>
    <row r="209" spans="2:65" s="12" customFormat="1" ht="11.25">
      <c r="B209" s="148"/>
      <c r="D209" s="142" t="s">
        <v>217</v>
      </c>
      <c r="E209" s="149" t="s">
        <v>1</v>
      </c>
      <c r="F209" s="150" t="s">
        <v>1597</v>
      </c>
      <c r="H209" s="151">
        <v>10</v>
      </c>
      <c r="I209" s="152"/>
      <c r="L209" s="148"/>
      <c r="M209" s="153"/>
      <c r="T209" s="154"/>
      <c r="AT209" s="149" t="s">
        <v>217</v>
      </c>
      <c r="AU209" s="149" t="s">
        <v>84</v>
      </c>
      <c r="AV209" s="12" t="s">
        <v>86</v>
      </c>
      <c r="AW209" s="12" t="s">
        <v>34</v>
      </c>
      <c r="AX209" s="12" t="s">
        <v>77</v>
      </c>
      <c r="AY209" s="149" t="s">
        <v>211</v>
      </c>
    </row>
    <row r="210" spans="2:65" s="13" customFormat="1" ht="11.25">
      <c r="B210" s="155"/>
      <c r="D210" s="142" t="s">
        <v>217</v>
      </c>
      <c r="E210" s="156" t="s">
        <v>1</v>
      </c>
      <c r="F210" s="157" t="s">
        <v>222</v>
      </c>
      <c r="H210" s="158">
        <v>10</v>
      </c>
      <c r="I210" s="159"/>
      <c r="L210" s="155"/>
      <c r="M210" s="160"/>
      <c r="T210" s="161"/>
      <c r="AT210" s="156" t="s">
        <v>217</v>
      </c>
      <c r="AU210" s="156" t="s">
        <v>84</v>
      </c>
      <c r="AV210" s="13" t="s">
        <v>216</v>
      </c>
      <c r="AW210" s="13" t="s">
        <v>34</v>
      </c>
      <c r="AX210" s="13" t="s">
        <v>84</v>
      </c>
      <c r="AY210" s="156" t="s">
        <v>211</v>
      </c>
    </row>
    <row r="211" spans="2:65" s="10" customFormat="1" ht="25.9" customHeight="1">
      <c r="B211" s="117"/>
      <c r="D211" s="118" t="s">
        <v>76</v>
      </c>
      <c r="E211" s="119" t="s">
        <v>808</v>
      </c>
      <c r="F211" s="119" t="s">
        <v>809</v>
      </c>
      <c r="I211" s="120"/>
      <c r="J211" s="121">
        <f>BK211</f>
        <v>0</v>
      </c>
      <c r="L211" s="117"/>
      <c r="M211" s="122"/>
      <c r="P211" s="123">
        <f>SUM(P212:P215)</f>
        <v>0</v>
      </c>
      <c r="R211" s="123">
        <f>SUM(R212:R215)</f>
        <v>0</v>
      </c>
      <c r="T211" s="124">
        <f>SUM(T212:T215)</f>
        <v>0</v>
      </c>
      <c r="AR211" s="118" t="s">
        <v>86</v>
      </c>
      <c r="AT211" s="125" t="s">
        <v>76</v>
      </c>
      <c r="AU211" s="125" t="s">
        <v>77</v>
      </c>
      <c r="AY211" s="118" t="s">
        <v>211</v>
      </c>
      <c r="BK211" s="126">
        <f>SUM(BK212:BK215)</f>
        <v>0</v>
      </c>
    </row>
    <row r="212" spans="2:65" s="1" customFormat="1" ht="16.5" customHeight="1">
      <c r="B212" s="32"/>
      <c r="C212" s="127" t="s">
        <v>279</v>
      </c>
      <c r="D212" s="127" t="s">
        <v>212</v>
      </c>
      <c r="E212" s="128" t="s">
        <v>1598</v>
      </c>
      <c r="F212" s="129" t="s">
        <v>1599</v>
      </c>
      <c r="G212" s="130" t="s">
        <v>289</v>
      </c>
      <c r="H212" s="131">
        <v>10</v>
      </c>
      <c r="I212" s="132"/>
      <c r="J212" s="133">
        <f>ROUND(I212*H212,2)</f>
        <v>0</v>
      </c>
      <c r="K212" s="134"/>
      <c r="L212" s="32"/>
      <c r="M212" s="135" t="s">
        <v>1</v>
      </c>
      <c r="N212" s="136" t="s">
        <v>42</v>
      </c>
      <c r="P212" s="137">
        <f>O212*H212</f>
        <v>0</v>
      </c>
      <c r="Q212" s="137">
        <v>0</v>
      </c>
      <c r="R212" s="137">
        <f>Q212*H212</f>
        <v>0</v>
      </c>
      <c r="S212" s="137">
        <v>0</v>
      </c>
      <c r="T212" s="138">
        <f>S212*H212</f>
        <v>0</v>
      </c>
      <c r="AR212" s="139" t="s">
        <v>253</v>
      </c>
      <c r="AT212" s="139" t="s">
        <v>212</v>
      </c>
      <c r="AU212" s="139" t="s">
        <v>84</v>
      </c>
      <c r="AY212" s="17" t="s">
        <v>211</v>
      </c>
      <c r="BE212" s="140">
        <f>IF(N212="základní",J212,0)</f>
        <v>0</v>
      </c>
      <c r="BF212" s="140">
        <f>IF(N212="snížená",J212,0)</f>
        <v>0</v>
      </c>
      <c r="BG212" s="140">
        <f>IF(N212="zákl. přenesená",J212,0)</f>
        <v>0</v>
      </c>
      <c r="BH212" s="140">
        <f>IF(N212="sníž. přenesená",J212,0)</f>
        <v>0</v>
      </c>
      <c r="BI212" s="140">
        <f>IF(N212="nulová",J212,0)</f>
        <v>0</v>
      </c>
      <c r="BJ212" s="17" t="s">
        <v>84</v>
      </c>
      <c r="BK212" s="140">
        <f>ROUND(I212*H212,2)</f>
        <v>0</v>
      </c>
      <c r="BL212" s="17" t="s">
        <v>253</v>
      </c>
      <c r="BM212" s="139" t="s">
        <v>355</v>
      </c>
    </row>
    <row r="213" spans="2:65" s="12" customFormat="1" ht="11.25">
      <c r="B213" s="148"/>
      <c r="D213" s="142" t="s">
        <v>217</v>
      </c>
      <c r="E213" s="149" t="s">
        <v>1</v>
      </c>
      <c r="F213" s="150" t="s">
        <v>1600</v>
      </c>
      <c r="H213" s="151">
        <v>10</v>
      </c>
      <c r="I213" s="152"/>
      <c r="L213" s="148"/>
      <c r="M213" s="153"/>
      <c r="T213" s="154"/>
      <c r="AT213" s="149" t="s">
        <v>217</v>
      </c>
      <c r="AU213" s="149" t="s">
        <v>84</v>
      </c>
      <c r="AV213" s="12" t="s">
        <v>86</v>
      </c>
      <c r="AW213" s="12" t="s">
        <v>34</v>
      </c>
      <c r="AX213" s="12" t="s">
        <v>77</v>
      </c>
      <c r="AY213" s="149" t="s">
        <v>211</v>
      </c>
    </row>
    <row r="214" spans="2:65" s="13" customFormat="1" ht="11.25">
      <c r="B214" s="155"/>
      <c r="D214" s="142" t="s">
        <v>217</v>
      </c>
      <c r="E214" s="156" t="s">
        <v>1</v>
      </c>
      <c r="F214" s="157" t="s">
        <v>222</v>
      </c>
      <c r="H214" s="158">
        <v>10</v>
      </c>
      <c r="I214" s="159"/>
      <c r="L214" s="155"/>
      <c r="M214" s="160"/>
      <c r="T214" s="161"/>
      <c r="AT214" s="156" t="s">
        <v>217</v>
      </c>
      <c r="AU214" s="156" t="s">
        <v>84</v>
      </c>
      <c r="AV214" s="13" t="s">
        <v>216</v>
      </c>
      <c r="AW214" s="13" t="s">
        <v>34</v>
      </c>
      <c r="AX214" s="13" t="s">
        <v>84</v>
      </c>
      <c r="AY214" s="156" t="s">
        <v>211</v>
      </c>
    </row>
    <row r="215" spans="2:65" s="1" customFormat="1" ht="24.2" customHeight="1">
      <c r="B215" s="32"/>
      <c r="C215" s="127" t="s">
        <v>356</v>
      </c>
      <c r="D215" s="127" t="s">
        <v>212</v>
      </c>
      <c r="E215" s="128" t="s">
        <v>1601</v>
      </c>
      <c r="F215" s="129" t="s">
        <v>1602</v>
      </c>
      <c r="G215" s="130" t="s">
        <v>289</v>
      </c>
      <c r="H215" s="131">
        <v>11</v>
      </c>
      <c r="I215" s="132"/>
      <c r="J215" s="133">
        <f>ROUND(I215*H215,2)</f>
        <v>0</v>
      </c>
      <c r="K215" s="134"/>
      <c r="L215" s="32"/>
      <c r="M215" s="181" t="s">
        <v>1</v>
      </c>
      <c r="N215" s="182" t="s">
        <v>42</v>
      </c>
      <c r="O215" s="183"/>
      <c r="P215" s="184">
        <f>O215*H215</f>
        <v>0</v>
      </c>
      <c r="Q215" s="184">
        <v>0</v>
      </c>
      <c r="R215" s="184">
        <f>Q215*H215</f>
        <v>0</v>
      </c>
      <c r="S215" s="184">
        <v>0</v>
      </c>
      <c r="T215" s="185">
        <f>S215*H215</f>
        <v>0</v>
      </c>
      <c r="AR215" s="139" t="s">
        <v>253</v>
      </c>
      <c r="AT215" s="139" t="s">
        <v>212</v>
      </c>
      <c r="AU215" s="139" t="s">
        <v>84</v>
      </c>
      <c r="AY215" s="17" t="s">
        <v>211</v>
      </c>
      <c r="BE215" s="140">
        <f>IF(N215="základní",J215,0)</f>
        <v>0</v>
      </c>
      <c r="BF215" s="140">
        <f>IF(N215="snížená",J215,0)</f>
        <v>0</v>
      </c>
      <c r="BG215" s="140">
        <f>IF(N215="zákl. přenesená",J215,0)</f>
        <v>0</v>
      </c>
      <c r="BH215" s="140">
        <f>IF(N215="sníž. přenesená",J215,0)</f>
        <v>0</v>
      </c>
      <c r="BI215" s="140">
        <f>IF(N215="nulová",J215,0)</f>
        <v>0</v>
      </c>
      <c r="BJ215" s="17" t="s">
        <v>84</v>
      </c>
      <c r="BK215" s="140">
        <f>ROUND(I215*H215,2)</f>
        <v>0</v>
      </c>
      <c r="BL215" s="17" t="s">
        <v>253</v>
      </c>
      <c r="BM215" s="139" t="s">
        <v>359</v>
      </c>
    </row>
    <row r="216" spans="2:65" s="1" customFormat="1" ht="6.95" customHeight="1">
      <c r="B216" s="44"/>
      <c r="C216" s="45"/>
      <c r="D216" s="45"/>
      <c r="E216" s="45"/>
      <c r="F216" s="45"/>
      <c r="G216" s="45"/>
      <c r="H216" s="45"/>
      <c r="I216" s="45"/>
      <c r="J216" s="45"/>
      <c r="K216" s="45"/>
      <c r="L216" s="32"/>
    </row>
  </sheetData>
  <sheetProtection algorithmName="SHA-512" hashValue="C1DQSEBzzJzuv2+l3X2E1ayYgZ6spT4AnAkqfnXLtK4Kr4uVXY2uFJx603GDvoIi0sSGS8pgc+3Cz5Hw8fGJqg==" saltValue="mlKeEchpeoUKAoNrXi2ack7hg6Z/zqmQsbc1MSwf7YYJK7kTHL/HMad+9ha6TmiHaStogO/M/Q+nQjyARf+vjw==" spinCount="100000" sheet="1" objects="1" scenarios="1" formatColumns="0" formatRows="0" autoFilter="0"/>
  <autoFilter ref="C124:K215" xr:uid="{00000000-0009-0000-0000-00000A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4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114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44" t="str">
        <f>'Rekapitulace stavby'!K6</f>
        <v>24005 - Prirodni koupaci biotop Jilemnice (zadani) - uprava vyberove rizeni</v>
      </c>
      <c r="F7" s="245"/>
      <c r="G7" s="245"/>
      <c r="H7" s="245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40" t="s">
        <v>1603</v>
      </c>
      <c r="F9" s="246"/>
      <c r="G9" s="246"/>
      <c r="H9" s="246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7" t="str">
        <f>'Rekapitulace stavby'!E14</f>
        <v>Vyplň údaj</v>
      </c>
      <c r="F18" s="209"/>
      <c r="G18" s="209"/>
      <c r="H18" s="209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14" t="s">
        <v>1</v>
      </c>
      <c r="F27" s="214"/>
      <c r="G27" s="214"/>
      <c r="H27" s="21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ROUND(J118,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ROUND((SUM(BE118:BE145)),  2)</f>
        <v>0</v>
      </c>
      <c r="I33" s="92">
        <v>0.21</v>
      </c>
      <c r="J33" s="91">
        <f>ROUND(((SUM(BE118:BE145))*I33),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ROUND((SUM(BF118:BF145)),  2)</f>
        <v>0</v>
      </c>
      <c r="I34" s="92">
        <v>0.12</v>
      </c>
      <c r="J34" s="91">
        <f>ROUND(((SUM(BF118:BF145))*I34),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ROUND((SUM(BG118:BG145)),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ROUND((SUM(BH118:BH145)),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ROUND((SUM(BI118:BI145)),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44" t="str">
        <f>E7</f>
        <v>24005 - Prirodni koupaci biotop Jilemnice (zadani) - uprava vyberove rizeni</v>
      </c>
      <c r="F85" s="245"/>
      <c r="G85" s="245"/>
      <c r="H85" s="245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40" t="str">
        <f>E9</f>
        <v>SO 07 - Oplocení areálu</v>
      </c>
      <c r="F87" s="246"/>
      <c r="G87" s="246"/>
      <c r="H87" s="246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J118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1604</v>
      </c>
      <c r="E97" s="106"/>
      <c r="F97" s="106"/>
      <c r="G97" s="106"/>
      <c r="H97" s="106"/>
      <c r="I97" s="106"/>
      <c r="J97" s="107">
        <f>J119</f>
        <v>0</v>
      </c>
      <c r="L97" s="104"/>
    </row>
    <row r="98" spans="2:12" s="15" customFormat="1" ht="19.899999999999999" hidden="1" customHeight="1">
      <c r="B98" s="189"/>
      <c r="D98" s="190" t="s">
        <v>1605</v>
      </c>
      <c r="E98" s="191"/>
      <c r="F98" s="191"/>
      <c r="G98" s="191"/>
      <c r="H98" s="191"/>
      <c r="I98" s="191"/>
      <c r="J98" s="192">
        <f>J120</f>
        <v>0</v>
      </c>
      <c r="L98" s="189"/>
    </row>
    <row r="99" spans="2:12" s="1" customFormat="1" ht="21.75" hidden="1" customHeight="1">
      <c r="B99" s="32"/>
      <c r="L99" s="32"/>
    </row>
    <row r="100" spans="2:12" s="1" customFormat="1" ht="6.95" hidden="1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2"/>
    </row>
    <row r="101" spans="2:12" ht="11.25" hidden="1"/>
    <row r="102" spans="2:12" ht="11.25" hidden="1"/>
    <row r="103" spans="2:12" ht="11.25" hidden="1"/>
    <row r="104" spans="2:12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2"/>
    </row>
    <row r="105" spans="2:12" s="1" customFormat="1" ht="24.95" customHeight="1">
      <c r="B105" s="32"/>
      <c r="C105" s="21" t="s">
        <v>197</v>
      </c>
      <c r="L105" s="32"/>
    </row>
    <row r="106" spans="2:12" s="1" customFormat="1" ht="6.95" customHeight="1">
      <c r="B106" s="32"/>
      <c r="L106" s="32"/>
    </row>
    <row r="107" spans="2:12" s="1" customFormat="1" ht="12" customHeight="1">
      <c r="B107" s="32"/>
      <c r="C107" s="27" t="s">
        <v>16</v>
      </c>
      <c r="L107" s="32"/>
    </row>
    <row r="108" spans="2:12" s="1" customFormat="1" ht="26.25" customHeight="1">
      <c r="B108" s="32"/>
      <c r="E108" s="244" t="str">
        <f>E7</f>
        <v>24005 - Prirodni koupaci biotop Jilemnice (zadani) - uprava vyberove rizeni</v>
      </c>
      <c r="F108" s="245"/>
      <c r="G108" s="245"/>
      <c r="H108" s="245"/>
      <c r="L108" s="32"/>
    </row>
    <row r="109" spans="2:12" s="1" customFormat="1" ht="12" customHeight="1">
      <c r="B109" s="32"/>
      <c r="C109" s="27" t="s">
        <v>169</v>
      </c>
      <c r="L109" s="32"/>
    </row>
    <row r="110" spans="2:12" s="1" customFormat="1" ht="16.5" customHeight="1">
      <c r="B110" s="32"/>
      <c r="E110" s="240" t="str">
        <f>E9</f>
        <v>SO 07 - Oplocení areálu</v>
      </c>
      <c r="F110" s="246"/>
      <c r="G110" s="246"/>
      <c r="H110" s="246"/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20</v>
      </c>
      <c r="F112" s="25" t="str">
        <f>F12</f>
        <v xml:space="preserve"> </v>
      </c>
      <c r="I112" s="27" t="s">
        <v>22</v>
      </c>
      <c r="J112" s="52" t="str">
        <f>IF(J12="","",J12)</f>
        <v>12. 2. 2024</v>
      </c>
      <c r="L112" s="32"/>
    </row>
    <row r="113" spans="2:65" s="1" customFormat="1" ht="6.95" customHeight="1">
      <c r="B113" s="32"/>
      <c r="L113" s="32"/>
    </row>
    <row r="114" spans="2:65" s="1" customFormat="1" ht="15.2" customHeight="1">
      <c r="B114" s="32"/>
      <c r="C114" s="27" t="s">
        <v>24</v>
      </c>
      <c r="F114" s="25" t="str">
        <f>E15</f>
        <v>Sportovní centrum Jilemnice</v>
      </c>
      <c r="I114" s="27" t="s">
        <v>31</v>
      </c>
      <c r="J114" s="30" t="str">
        <f>E21</f>
        <v>BAPO s.r.o.</v>
      </c>
      <c r="L114" s="32"/>
    </row>
    <row r="115" spans="2:65" s="1" customFormat="1" ht="15.2" customHeight="1">
      <c r="B115" s="32"/>
      <c r="C115" s="27" t="s">
        <v>29</v>
      </c>
      <c r="F115" s="25" t="str">
        <f>IF(E18="","",E18)</f>
        <v>Vyplň údaj</v>
      </c>
      <c r="I115" s="27" t="s">
        <v>35</v>
      </c>
      <c r="J115" s="30" t="str">
        <f>E24</f>
        <v xml:space="preserve"> </v>
      </c>
      <c r="L115" s="32"/>
    </row>
    <row r="116" spans="2:65" s="1" customFormat="1" ht="10.35" customHeight="1">
      <c r="B116" s="32"/>
      <c r="L116" s="32"/>
    </row>
    <row r="117" spans="2:65" s="9" customFormat="1" ht="29.25" customHeight="1">
      <c r="B117" s="108"/>
      <c r="C117" s="109" t="s">
        <v>198</v>
      </c>
      <c r="D117" s="110" t="s">
        <v>62</v>
      </c>
      <c r="E117" s="110" t="s">
        <v>58</v>
      </c>
      <c r="F117" s="110" t="s">
        <v>59</v>
      </c>
      <c r="G117" s="110" t="s">
        <v>199</v>
      </c>
      <c r="H117" s="110" t="s">
        <v>200</v>
      </c>
      <c r="I117" s="110" t="s">
        <v>201</v>
      </c>
      <c r="J117" s="111" t="s">
        <v>173</v>
      </c>
      <c r="K117" s="112" t="s">
        <v>202</v>
      </c>
      <c r="L117" s="108"/>
      <c r="M117" s="59" t="s">
        <v>1</v>
      </c>
      <c r="N117" s="60" t="s">
        <v>41</v>
      </c>
      <c r="O117" s="60" t="s">
        <v>203</v>
      </c>
      <c r="P117" s="60" t="s">
        <v>204</v>
      </c>
      <c r="Q117" s="60" t="s">
        <v>205</v>
      </c>
      <c r="R117" s="60" t="s">
        <v>206</v>
      </c>
      <c r="S117" s="60" t="s">
        <v>207</v>
      </c>
      <c r="T117" s="61" t="s">
        <v>208</v>
      </c>
    </row>
    <row r="118" spans="2:65" s="1" customFormat="1" ht="22.9" customHeight="1">
      <c r="B118" s="32"/>
      <c r="C118" s="64" t="s">
        <v>209</v>
      </c>
      <c r="J118" s="113">
        <f>BK118</f>
        <v>0</v>
      </c>
      <c r="L118" s="32"/>
      <c r="M118" s="62"/>
      <c r="N118" s="53"/>
      <c r="O118" s="53"/>
      <c r="P118" s="114">
        <f>P119</f>
        <v>0</v>
      </c>
      <c r="Q118" s="53"/>
      <c r="R118" s="114">
        <f>R119</f>
        <v>0</v>
      </c>
      <c r="S118" s="53"/>
      <c r="T118" s="115">
        <f>T119</f>
        <v>0</v>
      </c>
      <c r="AT118" s="17" t="s">
        <v>76</v>
      </c>
      <c r="AU118" s="17" t="s">
        <v>175</v>
      </c>
      <c r="BK118" s="116">
        <f>BK119</f>
        <v>0</v>
      </c>
    </row>
    <row r="119" spans="2:65" s="10" customFormat="1" ht="25.9" customHeight="1">
      <c r="B119" s="117"/>
      <c r="D119" s="118" t="s">
        <v>76</v>
      </c>
      <c r="E119" s="119" t="s">
        <v>1320</v>
      </c>
      <c r="F119" s="119" t="s">
        <v>1606</v>
      </c>
      <c r="I119" s="120"/>
      <c r="J119" s="121">
        <f>BK119</f>
        <v>0</v>
      </c>
      <c r="L119" s="117"/>
      <c r="M119" s="122"/>
      <c r="P119" s="123">
        <f>P120</f>
        <v>0</v>
      </c>
      <c r="R119" s="123">
        <f>R120</f>
        <v>0</v>
      </c>
      <c r="T119" s="124">
        <f>T120</f>
        <v>0</v>
      </c>
      <c r="AR119" s="118" t="s">
        <v>84</v>
      </c>
      <c r="AT119" s="125" t="s">
        <v>76</v>
      </c>
      <c r="AU119" s="125" t="s">
        <v>77</v>
      </c>
      <c r="AY119" s="118" t="s">
        <v>211</v>
      </c>
      <c r="BK119" s="126">
        <f>BK120</f>
        <v>0</v>
      </c>
    </row>
    <row r="120" spans="2:65" s="10" customFormat="1" ht="22.9" customHeight="1">
      <c r="B120" s="117"/>
      <c r="D120" s="118" t="s">
        <v>76</v>
      </c>
      <c r="E120" s="193" t="s">
        <v>226</v>
      </c>
      <c r="F120" s="193" t="s">
        <v>418</v>
      </c>
      <c r="I120" s="120"/>
      <c r="J120" s="194">
        <f>BK120</f>
        <v>0</v>
      </c>
      <c r="L120" s="117"/>
      <c r="M120" s="122"/>
      <c r="P120" s="123">
        <f>SUM(P121:P145)</f>
        <v>0</v>
      </c>
      <c r="R120" s="123">
        <f>SUM(R121:R145)</f>
        <v>0</v>
      </c>
      <c r="T120" s="124">
        <f>SUM(T121:T145)</f>
        <v>0</v>
      </c>
      <c r="AR120" s="118" t="s">
        <v>84</v>
      </c>
      <c r="AT120" s="125" t="s">
        <v>76</v>
      </c>
      <c r="AU120" s="125" t="s">
        <v>84</v>
      </c>
      <c r="AY120" s="118" t="s">
        <v>211</v>
      </c>
      <c r="BK120" s="126">
        <f>SUM(BK121:BK145)</f>
        <v>0</v>
      </c>
    </row>
    <row r="121" spans="2:65" s="1" customFormat="1" ht="24.2" customHeight="1">
      <c r="B121" s="32"/>
      <c r="C121" s="127" t="s">
        <v>84</v>
      </c>
      <c r="D121" s="127" t="s">
        <v>212</v>
      </c>
      <c r="E121" s="128" t="s">
        <v>1607</v>
      </c>
      <c r="F121" s="129" t="s">
        <v>1608</v>
      </c>
      <c r="G121" s="130" t="s">
        <v>313</v>
      </c>
      <c r="H121" s="131">
        <v>181</v>
      </c>
      <c r="I121" s="132"/>
      <c r="J121" s="133">
        <f>ROUND(I121*H121,2)</f>
        <v>0</v>
      </c>
      <c r="K121" s="134"/>
      <c r="L121" s="32"/>
      <c r="M121" s="135" t="s">
        <v>1</v>
      </c>
      <c r="N121" s="136" t="s">
        <v>42</v>
      </c>
      <c r="P121" s="137">
        <f>O121*H121</f>
        <v>0</v>
      </c>
      <c r="Q121" s="137">
        <v>0</v>
      </c>
      <c r="R121" s="137">
        <f>Q121*H121</f>
        <v>0</v>
      </c>
      <c r="S121" s="137">
        <v>0</v>
      </c>
      <c r="T121" s="138">
        <f>S121*H121</f>
        <v>0</v>
      </c>
      <c r="AR121" s="139" t="s">
        <v>216</v>
      </c>
      <c r="AT121" s="139" t="s">
        <v>212</v>
      </c>
      <c r="AU121" s="139" t="s">
        <v>86</v>
      </c>
      <c r="AY121" s="17" t="s">
        <v>211</v>
      </c>
      <c r="BE121" s="140">
        <f>IF(N121="základní",J121,0)</f>
        <v>0</v>
      </c>
      <c r="BF121" s="140">
        <f>IF(N121="snížená",J121,0)</f>
        <v>0</v>
      </c>
      <c r="BG121" s="140">
        <f>IF(N121="zákl. přenesená",J121,0)</f>
        <v>0</v>
      </c>
      <c r="BH121" s="140">
        <f>IF(N121="sníž. přenesená",J121,0)</f>
        <v>0</v>
      </c>
      <c r="BI121" s="140">
        <f>IF(N121="nulová",J121,0)</f>
        <v>0</v>
      </c>
      <c r="BJ121" s="17" t="s">
        <v>84</v>
      </c>
      <c r="BK121" s="140">
        <f>ROUND(I121*H121,2)</f>
        <v>0</v>
      </c>
      <c r="BL121" s="17" t="s">
        <v>216</v>
      </c>
      <c r="BM121" s="139" t="s">
        <v>86</v>
      </c>
    </row>
    <row r="122" spans="2:65" s="12" customFormat="1" ht="11.25">
      <c r="B122" s="148"/>
      <c r="D122" s="142" t="s">
        <v>217</v>
      </c>
      <c r="E122" s="149" t="s">
        <v>1</v>
      </c>
      <c r="F122" s="150" t="s">
        <v>1609</v>
      </c>
      <c r="H122" s="151">
        <v>181</v>
      </c>
      <c r="I122" s="152"/>
      <c r="L122" s="148"/>
      <c r="M122" s="153"/>
      <c r="T122" s="154"/>
      <c r="AT122" s="149" t="s">
        <v>217</v>
      </c>
      <c r="AU122" s="149" t="s">
        <v>86</v>
      </c>
      <c r="AV122" s="12" t="s">
        <v>86</v>
      </c>
      <c r="AW122" s="12" t="s">
        <v>34</v>
      </c>
      <c r="AX122" s="12" t="s">
        <v>77</v>
      </c>
      <c r="AY122" s="149" t="s">
        <v>211</v>
      </c>
    </row>
    <row r="123" spans="2:65" s="13" customFormat="1" ht="11.25">
      <c r="B123" s="155"/>
      <c r="D123" s="142" t="s">
        <v>217</v>
      </c>
      <c r="E123" s="156" t="s">
        <v>1</v>
      </c>
      <c r="F123" s="157" t="s">
        <v>222</v>
      </c>
      <c r="H123" s="158">
        <v>181</v>
      </c>
      <c r="I123" s="159"/>
      <c r="L123" s="155"/>
      <c r="M123" s="160"/>
      <c r="T123" s="161"/>
      <c r="AT123" s="156" t="s">
        <v>217</v>
      </c>
      <c r="AU123" s="156" t="s">
        <v>86</v>
      </c>
      <c r="AV123" s="13" t="s">
        <v>216</v>
      </c>
      <c r="AW123" s="13" t="s">
        <v>34</v>
      </c>
      <c r="AX123" s="13" t="s">
        <v>84</v>
      </c>
      <c r="AY123" s="156" t="s">
        <v>211</v>
      </c>
    </row>
    <row r="124" spans="2:65" s="1" customFormat="1" ht="24.2" customHeight="1">
      <c r="B124" s="32"/>
      <c r="C124" s="127" t="s">
        <v>86</v>
      </c>
      <c r="D124" s="127" t="s">
        <v>212</v>
      </c>
      <c r="E124" s="128" t="s">
        <v>1610</v>
      </c>
      <c r="F124" s="129" t="s">
        <v>1611</v>
      </c>
      <c r="G124" s="130" t="s">
        <v>1417</v>
      </c>
      <c r="H124" s="131">
        <v>1</v>
      </c>
      <c r="I124" s="132"/>
      <c r="J124" s="133">
        <f>ROUND(I124*H124,2)</f>
        <v>0</v>
      </c>
      <c r="K124" s="134"/>
      <c r="L124" s="32"/>
      <c r="M124" s="135" t="s">
        <v>1</v>
      </c>
      <c r="N124" s="136" t="s">
        <v>42</v>
      </c>
      <c r="P124" s="137">
        <f>O124*H124</f>
        <v>0</v>
      </c>
      <c r="Q124" s="137">
        <v>0</v>
      </c>
      <c r="R124" s="137">
        <f>Q124*H124</f>
        <v>0</v>
      </c>
      <c r="S124" s="137">
        <v>0</v>
      </c>
      <c r="T124" s="138">
        <f>S124*H124</f>
        <v>0</v>
      </c>
      <c r="AR124" s="139" t="s">
        <v>216</v>
      </c>
      <c r="AT124" s="139" t="s">
        <v>212</v>
      </c>
      <c r="AU124" s="139" t="s">
        <v>86</v>
      </c>
      <c r="AY124" s="17" t="s">
        <v>211</v>
      </c>
      <c r="BE124" s="140">
        <f>IF(N124="základní",J124,0)</f>
        <v>0</v>
      </c>
      <c r="BF124" s="140">
        <f>IF(N124="snížená",J124,0)</f>
        <v>0</v>
      </c>
      <c r="BG124" s="140">
        <f>IF(N124="zákl. přenesená",J124,0)</f>
        <v>0</v>
      </c>
      <c r="BH124" s="140">
        <f>IF(N124="sníž. přenesená",J124,0)</f>
        <v>0</v>
      </c>
      <c r="BI124" s="140">
        <f>IF(N124="nulová",J124,0)</f>
        <v>0</v>
      </c>
      <c r="BJ124" s="17" t="s">
        <v>84</v>
      </c>
      <c r="BK124" s="140">
        <f>ROUND(I124*H124,2)</f>
        <v>0</v>
      </c>
      <c r="BL124" s="17" t="s">
        <v>216</v>
      </c>
      <c r="BM124" s="139" t="s">
        <v>216</v>
      </c>
    </row>
    <row r="125" spans="2:65" s="1" customFormat="1" ht="24.2" customHeight="1">
      <c r="B125" s="32"/>
      <c r="C125" s="127" t="s">
        <v>226</v>
      </c>
      <c r="D125" s="127" t="s">
        <v>212</v>
      </c>
      <c r="E125" s="128" t="s">
        <v>1612</v>
      </c>
      <c r="F125" s="129" t="s">
        <v>1613</v>
      </c>
      <c r="G125" s="130" t="s">
        <v>289</v>
      </c>
      <c r="H125" s="131">
        <v>177</v>
      </c>
      <c r="I125" s="132"/>
      <c r="J125" s="133">
        <f>ROUND(I125*H125,2)</f>
        <v>0</v>
      </c>
      <c r="K125" s="134"/>
      <c r="L125" s="32"/>
      <c r="M125" s="135" t="s">
        <v>1</v>
      </c>
      <c r="N125" s="136" t="s">
        <v>42</v>
      </c>
      <c r="P125" s="137">
        <f>O125*H125</f>
        <v>0</v>
      </c>
      <c r="Q125" s="137">
        <v>0</v>
      </c>
      <c r="R125" s="137">
        <f>Q125*H125</f>
        <v>0</v>
      </c>
      <c r="S125" s="137">
        <v>0</v>
      </c>
      <c r="T125" s="138">
        <f>S125*H125</f>
        <v>0</v>
      </c>
      <c r="AR125" s="139" t="s">
        <v>216</v>
      </c>
      <c r="AT125" s="139" t="s">
        <v>212</v>
      </c>
      <c r="AU125" s="139" t="s">
        <v>86</v>
      </c>
      <c r="AY125" s="17" t="s">
        <v>211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7" t="s">
        <v>84</v>
      </c>
      <c r="BK125" s="140">
        <f>ROUND(I125*H125,2)</f>
        <v>0</v>
      </c>
      <c r="BL125" s="17" t="s">
        <v>216</v>
      </c>
      <c r="BM125" s="139" t="s">
        <v>229</v>
      </c>
    </row>
    <row r="126" spans="2:65" s="12" customFormat="1" ht="11.25">
      <c r="B126" s="148"/>
      <c r="D126" s="142" t="s">
        <v>217</v>
      </c>
      <c r="E126" s="149" t="s">
        <v>1</v>
      </c>
      <c r="F126" s="150" t="s">
        <v>1614</v>
      </c>
      <c r="H126" s="151">
        <v>176.667</v>
      </c>
      <c r="I126" s="152"/>
      <c r="L126" s="148"/>
      <c r="M126" s="153"/>
      <c r="T126" s="154"/>
      <c r="AT126" s="149" t="s">
        <v>217</v>
      </c>
      <c r="AU126" s="149" t="s">
        <v>86</v>
      </c>
      <c r="AV126" s="12" t="s">
        <v>86</v>
      </c>
      <c r="AW126" s="12" t="s">
        <v>34</v>
      </c>
      <c r="AX126" s="12" t="s">
        <v>77</v>
      </c>
      <c r="AY126" s="149" t="s">
        <v>211</v>
      </c>
    </row>
    <row r="127" spans="2:65" s="11" customFormat="1" ht="11.25">
      <c r="B127" s="141"/>
      <c r="D127" s="142" t="s">
        <v>217</v>
      </c>
      <c r="E127" s="143" t="s">
        <v>1</v>
      </c>
      <c r="F127" s="144" t="s">
        <v>1615</v>
      </c>
      <c r="H127" s="143" t="s">
        <v>1</v>
      </c>
      <c r="I127" s="145"/>
      <c r="L127" s="141"/>
      <c r="M127" s="146"/>
      <c r="T127" s="147"/>
      <c r="AT127" s="143" t="s">
        <v>217</v>
      </c>
      <c r="AU127" s="143" t="s">
        <v>86</v>
      </c>
      <c r="AV127" s="11" t="s">
        <v>84</v>
      </c>
      <c r="AW127" s="11" t="s">
        <v>34</v>
      </c>
      <c r="AX127" s="11" t="s">
        <v>77</v>
      </c>
      <c r="AY127" s="143" t="s">
        <v>211</v>
      </c>
    </row>
    <row r="128" spans="2:65" s="12" customFormat="1" ht="11.25">
      <c r="B128" s="148"/>
      <c r="D128" s="142" t="s">
        <v>217</v>
      </c>
      <c r="E128" s="149" t="s">
        <v>1</v>
      </c>
      <c r="F128" s="150" t="s">
        <v>1616</v>
      </c>
      <c r="H128" s="151">
        <v>0.33300000000000002</v>
      </c>
      <c r="I128" s="152"/>
      <c r="L128" s="148"/>
      <c r="M128" s="153"/>
      <c r="T128" s="154"/>
      <c r="AT128" s="149" t="s">
        <v>217</v>
      </c>
      <c r="AU128" s="149" t="s">
        <v>86</v>
      </c>
      <c r="AV128" s="12" t="s">
        <v>86</v>
      </c>
      <c r="AW128" s="12" t="s">
        <v>34</v>
      </c>
      <c r="AX128" s="12" t="s">
        <v>77</v>
      </c>
      <c r="AY128" s="149" t="s">
        <v>211</v>
      </c>
    </row>
    <row r="129" spans="2:65" s="13" customFormat="1" ht="11.25">
      <c r="B129" s="155"/>
      <c r="D129" s="142" t="s">
        <v>217</v>
      </c>
      <c r="E129" s="156" t="s">
        <v>1</v>
      </c>
      <c r="F129" s="157" t="s">
        <v>222</v>
      </c>
      <c r="H129" s="158">
        <v>177</v>
      </c>
      <c r="I129" s="159"/>
      <c r="L129" s="155"/>
      <c r="M129" s="160"/>
      <c r="T129" s="161"/>
      <c r="AT129" s="156" t="s">
        <v>217</v>
      </c>
      <c r="AU129" s="156" t="s">
        <v>86</v>
      </c>
      <c r="AV129" s="13" t="s">
        <v>216</v>
      </c>
      <c r="AW129" s="13" t="s">
        <v>34</v>
      </c>
      <c r="AX129" s="13" t="s">
        <v>84</v>
      </c>
      <c r="AY129" s="156" t="s">
        <v>211</v>
      </c>
    </row>
    <row r="130" spans="2:65" s="1" customFormat="1" ht="16.5" customHeight="1">
      <c r="B130" s="32"/>
      <c r="C130" s="162" t="s">
        <v>216</v>
      </c>
      <c r="D130" s="162" t="s">
        <v>700</v>
      </c>
      <c r="E130" s="163" t="s">
        <v>1617</v>
      </c>
      <c r="F130" s="164" t="s">
        <v>1618</v>
      </c>
      <c r="G130" s="165" t="s">
        <v>289</v>
      </c>
      <c r="H130" s="166">
        <v>177</v>
      </c>
      <c r="I130" s="167"/>
      <c r="J130" s="168">
        <f>ROUND(I130*H130,2)</f>
        <v>0</v>
      </c>
      <c r="K130" s="169"/>
      <c r="L130" s="170"/>
      <c r="M130" s="171" t="s">
        <v>1</v>
      </c>
      <c r="N130" s="172" t="s">
        <v>42</v>
      </c>
      <c r="P130" s="137">
        <f>O130*H130</f>
        <v>0</v>
      </c>
      <c r="Q130" s="137">
        <v>0</v>
      </c>
      <c r="R130" s="137">
        <f>Q130*H130</f>
        <v>0</v>
      </c>
      <c r="S130" s="137">
        <v>0</v>
      </c>
      <c r="T130" s="138">
        <f>S130*H130</f>
        <v>0</v>
      </c>
      <c r="AR130" s="139" t="s">
        <v>234</v>
      </c>
      <c r="AT130" s="139" t="s">
        <v>700</v>
      </c>
      <c r="AU130" s="139" t="s">
        <v>86</v>
      </c>
      <c r="AY130" s="17" t="s">
        <v>211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7" t="s">
        <v>84</v>
      </c>
      <c r="BK130" s="140">
        <f>ROUND(I130*H130,2)</f>
        <v>0</v>
      </c>
      <c r="BL130" s="17" t="s">
        <v>216</v>
      </c>
      <c r="BM130" s="139" t="s">
        <v>234</v>
      </c>
    </row>
    <row r="131" spans="2:65" s="1" customFormat="1" ht="24.2" customHeight="1">
      <c r="B131" s="32"/>
      <c r="C131" s="162" t="s">
        <v>235</v>
      </c>
      <c r="D131" s="162" t="s">
        <v>700</v>
      </c>
      <c r="E131" s="163" t="s">
        <v>1619</v>
      </c>
      <c r="F131" s="164" t="s">
        <v>1620</v>
      </c>
      <c r="G131" s="165" t="s">
        <v>289</v>
      </c>
      <c r="H131" s="166">
        <v>59</v>
      </c>
      <c r="I131" s="167"/>
      <c r="J131" s="168">
        <f>ROUND(I131*H131,2)</f>
        <v>0</v>
      </c>
      <c r="K131" s="169"/>
      <c r="L131" s="170"/>
      <c r="M131" s="171" t="s">
        <v>1</v>
      </c>
      <c r="N131" s="172" t="s">
        <v>42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234</v>
      </c>
      <c r="AT131" s="139" t="s">
        <v>700</v>
      </c>
      <c r="AU131" s="139" t="s">
        <v>86</v>
      </c>
      <c r="AY131" s="17" t="s">
        <v>211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7" t="s">
        <v>84</v>
      </c>
      <c r="BK131" s="140">
        <f>ROUND(I131*H131,2)</f>
        <v>0</v>
      </c>
      <c r="BL131" s="17" t="s">
        <v>216</v>
      </c>
      <c r="BM131" s="139" t="s">
        <v>238</v>
      </c>
    </row>
    <row r="132" spans="2:65" s="12" customFormat="1" ht="11.25">
      <c r="B132" s="148"/>
      <c r="D132" s="142" t="s">
        <v>217</v>
      </c>
      <c r="E132" s="149" t="s">
        <v>1</v>
      </c>
      <c r="F132" s="150" t="s">
        <v>1621</v>
      </c>
      <c r="H132" s="151">
        <v>59</v>
      </c>
      <c r="I132" s="152"/>
      <c r="L132" s="148"/>
      <c r="M132" s="153"/>
      <c r="T132" s="154"/>
      <c r="AT132" s="149" t="s">
        <v>217</v>
      </c>
      <c r="AU132" s="149" t="s">
        <v>86</v>
      </c>
      <c r="AV132" s="12" t="s">
        <v>86</v>
      </c>
      <c r="AW132" s="12" t="s">
        <v>34</v>
      </c>
      <c r="AX132" s="12" t="s">
        <v>77</v>
      </c>
      <c r="AY132" s="149" t="s">
        <v>211</v>
      </c>
    </row>
    <row r="133" spans="2:65" s="13" customFormat="1" ht="11.25">
      <c r="B133" s="155"/>
      <c r="D133" s="142" t="s">
        <v>217</v>
      </c>
      <c r="E133" s="156" t="s">
        <v>1</v>
      </c>
      <c r="F133" s="157" t="s">
        <v>222</v>
      </c>
      <c r="H133" s="158">
        <v>59</v>
      </c>
      <c r="I133" s="159"/>
      <c r="L133" s="155"/>
      <c r="M133" s="160"/>
      <c r="T133" s="161"/>
      <c r="AT133" s="156" t="s">
        <v>217</v>
      </c>
      <c r="AU133" s="156" t="s">
        <v>86</v>
      </c>
      <c r="AV133" s="13" t="s">
        <v>216</v>
      </c>
      <c r="AW133" s="13" t="s">
        <v>34</v>
      </c>
      <c r="AX133" s="13" t="s">
        <v>84</v>
      </c>
      <c r="AY133" s="156" t="s">
        <v>211</v>
      </c>
    </row>
    <row r="134" spans="2:65" s="1" customFormat="1" ht="21.75" customHeight="1">
      <c r="B134" s="32"/>
      <c r="C134" s="127" t="s">
        <v>229</v>
      </c>
      <c r="D134" s="127" t="s">
        <v>212</v>
      </c>
      <c r="E134" s="128" t="s">
        <v>1622</v>
      </c>
      <c r="F134" s="129" t="s">
        <v>1623</v>
      </c>
      <c r="G134" s="130" t="s">
        <v>289</v>
      </c>
      <c r="H134" s="131">
        <v>2</v>
      </c>
      <c r="I134" s="132"/>
      <c r="J134" s="133">
        <f>ROUND(I134*H134,2)</f>
        <v>0</v>
      </c>
      <c r="K134" s="134"/>
      <c r="L134" s="32"/>
      <c r="M134" s="135" t="s">
        <v>1</v>
      </c>
      <c r="N134" s="136" t="s">
        <v>42</v>
      </c>
      <c r="P134" s="137">
        <f>O134*H134</f>
        <v>0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AR134" s="139" t="s">
        <v>216</v>
      </c>
      <c r="AT134" s="139" t="s">
        <v>212</v>
      </c>
      <c r="AU134" s="139" t="s">
        <v>86</v>
      </c>
      <c r="AY134" s="17" t="s">
        <v>211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7" t="s">
        <v>84</v>
      </c>
      <c r="BK134" s="140">
        <f>ROUND(I134*H134,2)</f>
        <v>0</v>
      </c>
      <c r="BL134" s="17" t="s">
        <v>216</v>
      </c>
      <c r="BM134" s="139" t="s">
        <v>8</v>
      </c>
    </row>
    <row r="135" spans="2:65" s="1" customFormat="1" ht="24.2" customHeight="1">
      <c r="B135" s="32"/>
      <c r="C135" s="127" t="s">
        <v>241</v>
      </c>
      <c r="D135" s="127" t="s">
        <v>212</v>
      </c>
      <c r="E135" s="128" t="s">
        <v>1624</v>
      </c>
      <c r="F135" s="129" t="s">
        <v>1625</v>
      </c>
      <c r="G135" s="130" t="s">
        <v>421</v>
      </c>
      <c r="H135" s="131">
        <v>530</v>
      </c>
      <c r="I135" s="132"/>
      <c r="J135" s="133">
        <f>ROUND(I135*H135,2)</f>
        <v>0</v>
      </c>
      <c r="K135" s="134"/>
      <c r="L135" s="32"/>
      <c r="M135" s="135" t="s">
        <v>1</v>
      </c>
      <c r="N135" s="136" t="s">
        <v>42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216</v>
      </c>
      <c r="AT135" s="139" t="s">
        <v>212</v>
      </c>
      <c r="AU135" s="139" t="s">
        <v>86</v>
      </c>
      <c r="AY135" s="17" t="s">
        <v>211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7" t="s">
        <v>84</v>
      </c>
      <c r="BK135" s="140">
        <f>ROUND(I135*H135,2)</f>
        <v>0</v>
      </c>
      <c r="BL135" s="17" t="s">
        <v>216</v>
      </c>
      <c r="BM135" s="139" t="s">
        <v>244</v>
      </c>
    </row>
    <row r="136" spans="2:65" s="11" customFormat="1" ht="11.25">
      <c r="B136" s="141"/>
      <c r="D136" s="142" t="s">
        <v>217</v>
      </c>
      <c r="E136" s="143" t="s">
        <v>1</v>
      </c>
      <c r="F136" s="144" t="s">
        <v>1626</v>
      </c>
      <c r="H136" s="143" t="s">
        <v>1</v>
      </c>
      <c r="I136" s="145"/>
      <c r="L136" s="141"/>
      <c r="M136" s="146"/>
      <c r="T136" s="147"/>
      <c r="AT136" s="143" t="s">
        <v>217</v>
      </c>
      <c r="AU136" s="143" t="s">
        <v>86</v>
      </c>
      <c r="AV136" s="11" t="s">
        <v>84</v>
      </c>
      <c r="AW136" s="11" t="s">
        <v>34</v>
      </c>
      <c r="AX136" s="11" t="s">
        <v>77</v>
      </c>
      <c r="AY136" s="143" t="s">
        <v>211</v>
      </c>
    </row>
    <row r="137" spans="2:65" s="12" customFormat="1" ht="11.25">
      <c r="B137" s="148"/>
      <c r="D137" s="142" t="s">
        <v>217</v>
      </c>
      <c r="E137" s="149" t="s">
        <v>1</v>
      </c>
      <c r="F137" s="150" t="s">
        <v>1627</v>
      </c>
      <c r="H137" s="151">
        <v>153</v>
      </c>
      <c r="I137" s="152"/>
      <c r="L137" s="148"/>
      <c r="M137" s="153"/>
      <c r="T137" s="154"/>
      <c r="AT137" s="149" t="s">
        <v>217</v>
      </c>
      <c r="AU137" s="149" t="s">
        <v>86</v>
      </c>
      <c r="AV137" s="12" t="s">
        <v>86</v>
      </c>
      <c r="AW137" s="12" t="s">
        <v>34</v>
      </c>
      <c r="AX137" s="12" t="s">
        <v>77</v>
      </c>
      <c r="AY137" s="149" t="s">
        <v>211</v>
      </c>
    </row>
    <row r="138" spans="2:65" s="11" customFormat="1" ht="11.25">
      <c r="B138" s="141"/>
      <c r="D138" s="142" t="s">
        <v>217</v>
      </c>
      <c r="E138" s="143" t="s">
        <v>1</v>
      </c>
      <c r="F138" s="144" t="s">
        <v>1628</v>
      </c>
      <c r="H138" s="143" t="s">
        <v>1</v>
      </c>
      <c r="I138" s="145"/>
      <c r="L138" s="141"/>
      <c r="M138" s="146"/>
      <c r="T138" s="147"/>
      <c r="AT138" s="143" t="s">
        <v>217</v>
      </c>
      <c r="AU138" s="143" t="s">
        <v>86</v>
      </c>
      <c r="AV138" s="11" t="s">
        <v>84</v>
      </c>
      <c r="AW138" s="11" t="s">
        <v>34</v>
      </c>
      <c r="AX138" s="11" t="s">
        <v>77</v>
      </c>
      <c r="AY138" s="143" t="s">
        <v>211</v>
      </c>
    </row>
    <row r="139" spans="2:65" s="12" customFormat="1" ht="11.25">
      <c r="B139" s="148"/>
      <c r="D139" s="142" t="s">
        <v>217</v>
      </c>
      <c r="E139" s="149" t="s">
        <v>1</v>
      </c>
      <c r="F139" s="150" t="s">
        <v>1629</v>
      </c>
      <c r="H139" s="151">
        <v>377</v>
      </c>
      <c r="I139" s="152"/>
      <c r="L139" s="148"/>
      <c r="M139" s="153"/>
      <c r="T139" s="154"/>
      <c r="AT139" s="149" t="s">
        <v>217</v>
      </c>
      <c r="AU139" s="149" t="s">
        <v>86</v>
      </c>
      <c r="AV139" s="12" t="s">
        <v>86</v>
      </c>
      <c r="AW139" s="12" t="s">
        <v>34</v>
      </c>
      <c r="AX139" s="12" t="s">
        <v>77</v>
      </c>
      <c r="AY139" s="149" t="s">
        <v>211</v>
      </c>
    </row>
    <row r="140" spans="2:65" s="13" customFormat="1" ht="11.25">
      <c r="B140" s="155"/>
      <c r="D140" s="142" t="s">
        <v>217</v>
      </c>
      <c r="E140" s="156" t="s">
        <v>1</v>
      </c>
      <c r="F140" s="157" t="s">
        <v>222</v>
      </c>
      <c r="H140" s="158">
        <v>530</v>
      </c>
      <c r="I140" s="159"/>
      <c r="L140" s="155"/>
      <c r="M140" s="160"/>
      <c r="T140" s="161"/>
      <c r="AT140" s="156" t="s">
        <v>217</v>
      </c>
      <c r="AU140" s="156" t="s">
        <v>86</v>
      </c>
      <c r="AV140" s="13" t="s">
        <v>216</v>
      </c>
      <c r="AW140" s="13" t="s">
        <v>34</v>
      </c>
      <c r="AX140" s="13" t="s">
        <v>84</v>
      </c>
      <c r="AY140" s="156" t="s">
        <v>211</v>
      </c>
    </row>
    <row r="141" spans="2:65" s="1" customFormat="1" ht="24.2" customHeight="1">
      <c r="B141" s="32"/>
      <c r="C141" s="162" t="s">
        <v>234</v>
      </c>
      <c r="D141" s="162" t="s">
        <v>700</v>
      </c>
      <c r="E141" s="163" t="s">
        <v>1630</v>
      </c>
      <c r="F141" s="164" t="s">
        <v>1631</v>
      </c>
      <c r="G141" s="165" t="s">
        <v>421</v>
      </c>
      <c r="H141" s="166">
        <v>530</v>
      </c>
      <c r="I141" s="167"/>
      <c r="J141" s="168">
        <f>ROUND(I141*H141,2)</f>
        <v>0</v>
      </c>
      <c r="K141" s="169"/>
      <c r="L141" s="170"/>
      <c r="M141" s="171" t="s">
        <v>1</v>
      </c>
      <c r="N141" s="172" t="s">
        <v>42</v>
      </c>
      <c r="P141" s="137">
        <f>O141*H141</f>
        <v>0</v>
      </c>
      <c r="Q141" s="137">
        <v>0</v>
      </c>
      <c r="R141" s="137">
        <f>Q141*H141</f>
        <v>0</v>
      </c>
      <c r="S141" s="137">
        <v>0</v>
      </c>
      <c r="T141" s="138">
        <f>S141*H141</f>
        <v>0</v>
      </c>
      <c r="AR141" s="139" t="s">
        <v>234</v>
      </c>
      <c r="AT141" s="139" t="s">
        <v>700</v>
      </c>
      <c r="AU141" s="139" t="s">
        <v>86</v>
      </c>
      <c r="AY141" s="17" t="s">
        <v>211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7" t="s">
        <v>84</v>
      </c>
      <c r="BK141" s="140">
        <f>ROUND(I141*H141,2)</f>
        <v>0</v>
      </c>
      <c r="BL141" s="17" t="s">
        <v>216</v>
      </c>
      <c r="BM141" s="139" t="s">
        <v>253</v>
      </c>
    </row>
    <row r="142" spans="2:65" s="1" customFormat="1" ht="16.5" customHeight="1">
      <c r="B142" s="32"/>
      <c r="C142" s="127" t="s">
        <v>255</v>
      </c>
      <c r="D142" s="127" t="s">
        <v>212</v>
      </c>
      <c r="E142" s="128" t="s">
        <v>1632</v>
      </c>
      <c r="F142" s="129" t="s">
        <v>1633</v>
      </c>
      <c r="G142" s="130" t="s">
        <v>289</v>
      </c>
      <c r="H142" s="131">
        <v>159</v>
      </c>
      <c r="I142" s="132"/>
      <c r="J142" s="133">
        <f>ROUND(I142*H142,2)</f>
        <v>0</v>
      </c>
      <c r="K142" s="134"/>
      <c r="L142" s="32"/>
      <c r="M142" s="135" t="s">
        <v>1</v>
      </c>
      <c r="N142" s="136" t="s">
        <v>42</v>
      </c>
      <c r="P142" s="137">
        <f>O142*H142</f>
        <v>0</v>
      </c>
      <c r="Q142" s="137">
        <v>0</v>
      </c>
      <c r="R142" s="137">
        <f>Q142*H142</f>
        <v>0</v>
      </c>
      <c r="S142" s="137">
        <v>0</v>
      </c>
      <c r="T142" s="138">
        <f>S142*H142</f>
        <v>0</v>
      </c>
      <c r="AR142" s="139" t="s">
        <v>216</v>
      </c>
      <c r="AT142" s="139" t="s">
        <v>212</v>
      </c>
      <c r="AU142" s="139" t="s">
        <v>86</v>
      </c>
      <c r="AY142" s="17" t="s">
        <v>211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7" t="s">
        <v>84</v>
      </c>
      <c r="BK142" s="140">
        <f>ROUND(I142*H142,2)</f>
        <v>0</v>
      </c>
      <c r="BL142" s="17" t="s">
        <v>216</v>
      </c>
      <c r="BM142" s="139" t="s">
        <v>258</v>
      </c>
    </row>
    <row r="143" spans="2:65" s="12" customFormat="1" ht="11.25">
      <c r="B143" s="148"/>
      <c r="D143" s="142" t="s">
        <v>217</v>
      </c>
      <c r="E143" s="149" t="s">
        <v>1</v>
      </c>
      <c r="F143" s="150" t="s">
        <v>1634</v>
      </c>
      <c r="H143" s="151">
        <v>159</v>
      </c>
      <c r="I143" s="152"/>
      <c r="L143" s="148"/>
      <c r="M143" s="153"/>
      <c r="T143" s="154"/>
      <c r="AT143" s="149" t="s">
        <v>217</v>
      </c>
      <c r="AU143" s="149" t="s">
        <v>86</v>
      </c>
      <c r="AV143" s="12" t="s">
        <v>86</v>
      </c>
      <c r="AW143" s="12" t="s">
        <v>34</v>
      </c>
      <c r="AX143" s="12" t="s">
        <v>77</v>
      </c>
      <c r="AY143" s="149" t="s">
        <v>211</v>
      </c>
    </row>
    <row r="144" spans="2:65" s="13" customFormat="1" ht="11.25">
      <c r="B144" s="155"/>
      <c r="D144" s="142" t="s">
        <v>217</v>
      </c>
      <c r="E144" s="156" t="s">
        <v>1</v>
      </c>
      <c r="F144" s="157" t="s">
        <v>222</v>
      </c>
      <c r="H144" s="158">
        <v>159</v>
      </c>
      <c r="I144" s="159"/>
      <c r="L144" s="155"/>
      <c r="M144" s="160"/>
      <c r="T144" s="161"/>
      <c r="AT144" s="156" t="s">
        <v>217</v>
      </c>
      <c r="AU144" s="156" t="s">
        <v>86</v>
      </c>
      <c r="AV144" s="13" t="s">
        <v>216</v>
      </c>
      <c r="AW144" s="13" t="s">
        <v>34</v>
      </c>
      <c r="AX144" s="13" t="s">
        <v>84</v>
      </c>
      <c r="AY144" s="156" t="s">
        <v>211</v>
      </c>
    </row>
    <row r="145" spans="2:65" s="1" customFormat="1" ht="24.2" customHeight="1">
      <c r="B145" s="32"/>
      <c r="C145" s="127" t="s">
        <v>238</v>
      </c>
      <c r="D145" s="127" t="s">
        <v>212</v>
      </c>
      <c r="E145" s="128" t="s">
        <v>1635</v>
      </c>
      <c r="F145" s="129" t="s">
        <v>1636</v>
      </c>
      <c r="G145" s="130" t="s">
        <v>412</v>
      </c>
      <c r="H145" s="131">
        <v>32.646999999999998</v>
      </c>
      <c r="I145" s="132"/>
      <c r="J145" s="133">
        <f>ROUND(I145*H145,2)</f>
        <v>0</v>
      </c>
      <c r="K145" s="134"/>
      <c r="L145" s="32"/>
      <c r="M145" s="181" t="s">
        <v>1</v>
      </c>
      <c r="N145" s="182" t="s">
        <v>42</v>
      </c>
      <c r="O145" s="183"/>
      <c r="P145" s="184">
        <f>O145*H145</f>
        <v>0</v>
      </c>
      <c r="Q145" s="184">
        <v>0</v>
      </c>
      <c r="R145" s="184">
        <f>Q145*H145</f>
        <v>0</v>
      </c>
      <c r="S145" s="184">
        <v>0</v>
      </c>
      <c r="T145" s="185">
        <f>S145*H145</f>
        <v>0</v>
      </c>
      <c r="AR145" s="139" t="s">
        <v>216</v>
      </c>
      <c r="AT145" s="139" t="s">
        <v>212</v>
      </c>
      <c r="AU145" s="139" t="s">
        <v>86</v>
      </c>
      <c r="AY145" s="17" t="s">
        <v>211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7" t="s">
        <v>84</v>
      </c>
      <c r="BK145" s="140">
        <f>ROUND(I145*H145,2)</f>
        <v>0</v>
      </c>
      <c r="BL145" s="17" t="s">
        <v>216</v>
      </c>
      <c r="BM145" s="139" t="s">
        <v>262</v>
      </c>
    </row>
    <row r="146" spans="2:65" s="1" customFormat="1" ht="6.95" customHeight="1">
      <c r="B146" s="44"/>
      <c r="C146" s="45"/>
      <c r="D146" s="45"/>
      <c r="E146" s="45"/>
      <c r="F146" s="45"/>
      <c r="G146" s="45"/>
      <c r="H146" s="45"/>
      <c r="I146" s="45"/>
      <c r="J146" s="45"/>
      <c r="K146" s="45"/>
      <c r="L146" s="32"/>
    </row>
  </sheetData>
  <sheetProtection algorithmName="SHA-512" hashValue="jcLly+Od6WKDnP7btjGV7x1w5wnp1sH7k6XLJhveAke+255Ux3fcG8Ey98pw79hCElxMpVszBQSmtU+RL4uU2A==" saltValue="Si33CAlg5fDQJFtKSCDdJCm7DbwojlS1sx529an6oGB+wSug45JMg4s2u7cMCiM8gCpZ9LZiXgFVrKJWFueaPw==" spinCount="100000" sheet="1" objects="1" scenarios="1" formatColumns="0" formatRows="0" autoFilter="0"/>
  <autoFilter ref="C117:K145" xr:uid="{00000000-0009-0000-0000-00000B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36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117</v>
      </c>
      <c r="AZ2" s="195" t="s">
        <v>1637</v>
      </c>
      <c r="BA2" s="195" t="s">
        <v>1638</v>
      </c>
      <c r="BB2" s="195" t="s">
        <v>1</v>
      </c>
      <c r="BC2" s="195" t="s">
        <v>1639</v>
      </c>
      <c r="BD2" s="195" t="s">
        <v>86</v>
      </c>
    </row>
    <row r="3" spans="2:5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5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56" ht="6.95" hidden="1" customHeight="1">
      <c r="B5" s="20"/>
      <c r="L5" s="20"/>
    </row>
    <row r="6" spans="2:56" ht="12" hidden="1" customHeight="1">
      <c r="B6" s="20"/>
      <c r="D6" s="27" t="s">
        <v>16</v>
      </c>
      <c r="L6" s="20"/>
    </row>
    <row r="7" spans="2:56" ht="26.25" hidden="1" customHeight="1">
      <c r="B7" s="20"/>
      <c r="E7" s="244" t="str">
        <f>'Rekapitulace stavby'!K6</f>
        <v>24005 - Prirodni koupaci biotop Jilemnice (zadani) - uprava vyberove rizeni</v>
      </c>
      <c r="F7" s="245"/>
      <c r="G7" s="245"/>
      <c r="H7" s="245"/>
      <c r="L7" s="20"/>
    </row>
    <row r="8" spans="2:56" s="1" customFormat="1" ht="12" hidden="1" customHeight="1">
      <c r="B8" s="32"/>
      <c r="D8" s="27" t="s">
        <v>169</v>
      </c>
      <c r="L8" s="32"/>
    </row>
    <row r="9" spans="2:56" s="1" customFormat="1" ht="16.5" hidden="1" customHeight="1">
      <c r="B9" s="32"/>
      <c r="E9" s="240" t="s">
        <v>1640</v>
      </c>
      <c r="F9" s="246"/>
      <c r="G9" s="246"/>
      <c r="H9" s="246"/>
      <c r="L9" s="32"/>
    </row>
    <row r="10" spans="2:56" s="1" customFormat="1" ht="11.25" hidden="1">
      <c r="B10" s="32"/>
      <c r="L10" s="32"/>
    </row>
    <row r="11" spans="2:5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5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56" s="1" customFormat="1" ht="10.9" hidden="1" customHeight="1">
      <c r="B13" s="32"/>
      <c r="L13" s="32"/>
    </row>
    <row r="14" spans="2:5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5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5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7" t="str">
        <f>'Rekapitulace stavby'!E14</f>
        <v>Vyplň údaj</v>
      </c>
      <c r="F18" s="209"/>
      <c r="G18" s="209"/>
      <c r="H18" s="209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14" t="s">
        <v>1</v>
      </c>
      <c r="F27" s="214"/>
      <c r="G27" s="214"/>
      <c r="H27" s="21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ROUND(J130,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ROUND((SUM(BE130:BE359)),  2)</f>
        <v>0</v>
      </c>
      <c r="I33" s="92">
        <v>0.21</v>
      </c>
      <c r="J33" s="91">
        <f>ROUND(((SUM(BE130:BE359))*I33),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ROUND((SUM(BF130:BF359)),  2)</f>
        <v>0</v>
      </c>
      <c r="I34" s="92">
        <v>0.12</v>
      </c>
      <c r="J34" s="91">
        <f>ROUND(((SUM(BF130:BF359))*I34),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ROUND((SUM(BG130:BG359)),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ROUND((SUM(BH130:BH359)),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ROUND((SUM(BI130:BI359)),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44" t="str">
        <f>E7</f>
        <v>24005 - Prirodni koupaci biotop Jilemnice (zadani) - uprava vyberove rizeni</v>
      </c>
      <c r="F85" s="245"/>
      <c r="G85" s="245"/>
      <c r="H85" s="245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40" t="str">
        <f>E9</f>
        <v>SO 08 - Objekt zázemí - p...</v>
      </c>
      <c r="F87" s="246"/>
      <c r="G87" s="246"/>
      <c r="H87" s="246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J130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1604</v>
      </c>
      <c r="E97" s="106"/>
      <c r="F97" s="106"/>
      <c r="G97" s="106"/>
      <c r="H97" s="106"/>
      <c r="I97" s="106"/>
      <c r="J97" s="107">
        <f>J131</f>
        <v>0</v>
      </c>
      <c r="L97" s="104"/>
    </row>
    <row r="98" spans="2:12" s="15" customFormat="1" ht="19.899999999999999" hidden="1" customHeight="1">
      <c r="B98" s="189"/>
      <c r="D98" s="190" t="s">
        <v>1641</v>
      </c>
      <c r="E98" s="191"/>
      <c r="F98" s="191"/>
      <c r="G98" s="191"/>
      <c r="H98" s="191"/>
      <c r="I98" s="191"/>
      <c r="J98" s="192">
        <f>J132</f>
        <v>0</v>
      </c>
      <c r="L98" s="189"/>
    </row>
    <row r="99" spans="2:12" s="15" customFormat="1" ht="19.899999999999999" hidden="1" customHeight="1">
      <c r="B99" s="189"/>
      <c r="D99" s="190" t="s">
        <v>1642</v>
      </c>
      <c r="E99" s="191"/>
      <c r="F99" s="191"/>
      <c r="G99" s="191"/>
      <c r="H99" s="191"/>
      <c r="I99" s="191"/>
      <c r="J99" s="192">
        <f>J143</f>
        <v>0</v>
      </c>
      <c r="L99" s="189"/>
    </row>
    <row r="100" spans="2:12" s="15" customFormat="1" ht="19.899999999999999" hidden="1" customHeight="1">
      <c r="B100" s="189"/>
      <c r="D100" s="190" t="s">
        <v>1643</v>
      </c>
      <c r="E100" s="191"/>
      <c r="F100" s="191"/>
      <c r="G100" s="191"/>
      <c r="H100" s="191"/>
      <c r="I100" s="191"/>
      <c r="J100" s="192">
        <f>J165</f>
        <v>0</v>
      </c>
      <c r="L100" s="189"/>
    </row>
    <row r="101" spans="2:12" s="15" customFormat="1" ht="19.899999999999999" hidden="1" customHeight="1">
      <c r="B101" s="189"/>
      <c r="D101" s="190" t="s">
        <v>1644</v>
      </c>
      <c r="E101" s="191"/>
      <c r="F101" s="191"/>
      <c r="G101" s="191"/>
      <c r="H101" s="191"/>
      <c r="I101" s="191"/>
      <c r="J101" s="192">
        <f>J181</f>
        <v>0</v>
      </c>
      <c r="L101" s="189"/>
    </row>
    <row r="102" spans="2:12" s="8" customFormat="1" ht="24.95" hidden="1" customHeight="1">
      <c r="B102" s="104"/>
      <c r="D102" s="105" t="s">
        <v>1645</v>
      </c>
      <c r="E102" s="106"/>
      <c r="F102" s="106"/>
      <c r="G102" s="106"/>
      <c r="H102" s="106"/>
      <c r="I102" s="106"/>
      <c r="J102" s="107">
        <f>J206</f>
        <v>0</v>
      </c>
      <c r="L102" s="104"/>
    </row>
    <row r="103" spans="2:12" s="15" customFormat="1" ht="19.899999999999999" hidden="1" customHeight="1">
      <c r="B103" s="189"/>
      <c r="D103" s="190" t="s">
        <v>1646</v>
      </c>
      <c r="E103" s="191"/>
      <c r="F103" s="191"/>
      <c r="G103" s="191"/>
      <c r="H103" s="191"/>
      <c r="I103" s="191"/>
      <c r="J103" s="192">
        <f>J207</f>
        <v>0</v>
      </c>
      <c r="L103" s="189"/>
    </row>
    <row r="104" spans="2:12" s="15" customFormat="1" ht="19.899999999999999" hidden="1" customHeight="1">
      <c r="B104" s="189"/>
      <c r="D104" s="190" t="s">
        <v>1647</v>
      </c>
      <c r="E104" s="191"/>
      <c r="F104" s="191"/>
      <c r="G104" s="191"/>
      <c r="H104" s="191"/>
      <c r="I104" s="191"/>
      <c r="J104" s="192">
        <f>J226</f>
        <v>0</v>
      </c>
      <c r="L104" s="189"/>
    </row>
    <row r="105" spans="2:12" s="15" customFormat="1" ht="19.899999999999999" hidden="1" customHeight="1">
      <c r="B105" s="189"/>
      <c r="D105" s="190" t="s">
        <v>1648</v>
      </c>
      <c r="E105" s="191"/>
      <c r="F105" s="191"/>
      <c r="G105" s="191"/>
      <c r="H105" s="191"/>
      <c r="I105" s="191"/>
      <c r="J105" s="192">
        <f>J249</f>
        <v>0</v>
      </c>
      <c r="L105" s="189"/>
    </row>
    <row r="106" spans="2:12" s="15" customFormat="1" ht="19.899999999999999" hidden="1" customHeight="1">
      <c r="B106" s="189"/>
      <c r="D106" s="190" t="s">
        <v>1649</v>
      </c>
      <c r="E106" s="191"/>
      <c r="F106" s="191"/>
      <c r="G106" s="191"/>
      <c r="H106" s="191"/>
      <c r="I106" s="191"/>
      <c r="J106" s="192">
        <f>J272</f>
        <v>0</v>
      </c>
      <c r="L106" s="189"/>
    </row>
    <row r="107" spans="2:12" s="15" customFormat="1" ht="19.899999999999999" hidden="1" customHeight="1">
      <c r="B107" s="189"/>
      <c r="D107" s="190" t="s">
        <v>1650</v>
      </c>
      <c r="E107" s="191"/>
      <c r="F107" s="191"/>
      <c r="G107" s="191"/>
      <c r="H107" s="191"/>
      <c r="I107" s="191"/>
      <c r="J107" s="192">
        <f>J308</f>
        <v>0</v>
      </c>
      <c r="L107" s="189"/>
    </row>
    <row r="108" spans="2:12" s="15" customFormat="1" ht="19.899999999999999" hidden="1" customHeight="1">
      <c r="B108" s="189"/>
      <c r="D108" s="190" t="s">
        <v>1651</v>
      </c>
      <c r="E108" s="191"/>
      <c r="F108" s="191"/>
      <c r="G108" s="191"/>
      <c r="H108" s="191"/>
      <c r="I108" s="191"/>
      <c r="J108" s="192">
        <f>J320</f>
        <v>0</v>
      </c>
      <c r="L108" s="189"/>
    </row>
    <row r="109" spans="2:12" s="15" customFormat="1" ht="19.899999999999999" hidden="1" customHeight="1">
      <c r="B109" s="189"/>
      <c r="D109" s="190" t="s">
        <v>1652</v>
      </c>
      <c r="E109" s="191"/>
      <c r="F109" s="191"/>
      <c r="G109" s="191"/>
      <c r="H109" s="191"/>
      <c r="I109" s="191"/>
      <c r="J109" s="192">
        <f>J328</f>
        <v>0</v>
      </c>
      <c r="L109" s="189"/>
    </row>
    <row r="110" spans="2:12" s="15" customFormat="1" ht="19.899999999999999" hidden="1" customHeight="1">
      <c r="B110" s="189"/>
      <c r="D110" s="190" t="s">
        <v>1653</v>
      </c>
      <c r="E110" s="191"/>
      <c r="F110" s="191"/>
      <c r="G110" s="191"/>
      <c r="H110" s="191"/>
      <c r="I110" s="191"/>
      <c r="J110" s="192">
        <f>J346</f>
        <v>0</v>
      </c>
      <c r="L110" s="189"/>
    </row>
    <row r="111" spans="2:12" s="1" customFormat="1" ht="21.75" hidden="1" customHeight="1">
      <c r="B111" s="32"/>
      <c r="L111" s="32"/>
    </row>
    <row r="112" spans="2:12" s="1" customFormat="1" ht="6.95" hidden="1" customHeight="1"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32"/>
    </row>
    <row r="113" spans="2:12" ht="11.25" hidden="1"/>
    <row r="114" spans="2:12" ht="11.25" hidden="1"/>
    <row r="115" spans="2:12" ht="11.25" hidden="1"/>
    <row r="116" spans="2:12" s="1" customFormat="1" ht="6.95" customHeight="1"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32"/>
    </row>
    <row r="117" spans="2:12" s="1" customFormat="1" ht="24.95" customHeight="1">
      <c r="B117" s="32"/>
      <c r="C117" s="21" t="s">
        <v>197</v>
      </c>
      <c r="L117" s="32"/>
    </row>
    <row r="118" spans="2:12" s="1" customFormat="1" ht="6.95" customHeight="1">
      <c r="B118" s="32"/>
      <c r="L118" s="32"/>
    </row>
    <row r="119" spans="2:12" s="1" customFormat="1" ht="12" customHeight="1">
      <c r="B119" s="32"/>
      <c r="C119" s="27" t="s">
        <v>16</v>
      </c>
      <c r="L119" s="32"/>
    </row>
    <row r="120" spans="2:12" s="1" customFormat="1" ht="26.25" customHeight="1">
      <c r="B120" s="32"/>
      <c r="E120" s="244" t="str">
        <f>E7</f>
        <v>24005 - Prirodni koupaci biotop Jilemnice (zadani) - uprava vyberove rizeni</v>
      </c>
      <c r="F120" s="245"/>
      <c r="G120" s="245"/>
      <c r="H120" s="245"/>
      <c r="L120" s="32"/>
    </row>
    <row r="121" spans="2:12" s="1" customFormat="1" ht="12" customHeight="1">
      <c r="B121" s="32"/>
      <c r="C121" s="27" t="s">
        <v>169</v>
      </c>
      <c r="L121" s="32"/>
    </row>
    <row r="122" spans="2:12" s="1" customFormat="1" ht="16.5" customHeight="1">
      <c r="B122" s="32"/>
      <c r="E122" s="240" t="str">
        <f>E9</f>
        <v>SO 08 - Objekt zázemí - p...</v>
      </c>
      <c r="F122" s="246"/>
      <c r="G122" s="246"/>
      <c r="H122" s="246"/>
      <c r="L122" s="32"/>
    </row>
    <row r="123" spans="2:12" s="1" customFormat="1" ht="6.95" customHeight="1">
      <c r="B123" s="32"/>
      <c r="L123" s="32"/>
    </row>
    <row r="124" spans="2:12" s="1" customFormat="1" ht="12" customHeight="1">
      <c r="B124" s="32"/>
      <c r="C124" s="27" t="s">
        <v>20</v>
      </c>
      <c r="F124" s="25" t="str">
        <f>F12</f>
        <v xml:space="preserve"> </v>
      </c>
      <c r="I124" s="27" t="s">
        <v>22</v>
      </c>
      <c r="J124" s="52" t="str">
        <f>IF(J12="","",J12)</f>
        <v>12. 2. 2024</v>
      </c>
      <c r="L124" s="32"/>
    </row>
    <row r="125" spans="2:12" s="1" customFormat="1" ht="6.95" customHeight="1">
      <c r="B125" s="32"/>
      <c r="L125" s="32"/>
    </row>
    <row r="126" spans="2:12" s="1" customFormat="1" ht="15.2" customHeight="1">
      <c r="B126" s="32"/>
      <c r="C126" s="27" t="s">
        <v>24</v>
      </c>
      <c r="F126" s="25" t="str">
        <f>E15</f>
        <v>Sportovní centrum Jilemnice</v>
      </c>
      <c r="I126" s="27" t="s">
        <v>31</v>
      </c>
      <c r="J126" s="30" t="str">
        <f>E21</f>
        <v>BAPO s.r.o.</v>
      </c>
      <c r="L126" s="32"/>
    </row>
    <row r="127" spans="2:12" s="1" customFormat="1" ht="15.2" customHeight="1">
      <c r="B127" s="32"/>
      <c r="C127" s="27" t="s">
        <v>29</v>
      </c>
      <c r="F127" s="25" t="str">
        <f>IF(E18="","",E18)</f>
        <v>Vyplň údaj</v>
      </c>
      <c r="I127" s="27" t="s">
        <v>35</v>
      </c>
      <c r="J127" s="30" t="str">
        <f>E24</f>
        <v xml:space="preserve"> </v>
      </c>
      <c r="L127" s="32"/>
    </row>
    <row r="128" spans="2:12" s="1" customFormat="1" ht="10.35" customHeight="1">
      <c r="B128" s="32"/>
      <c r="L128" s="32"/>
    </row>
    <row r="129" spans="2:65" s="9" customFormat="1" ht="29.25" customHeight="1">
      <c r="B129" s="108"/>
      <c r="C129" s="109" t="s">
        <v>198</v>
      </c>
      <c r="D129" s="110" t="s">
        <v>62</v>
      </c>
      <c r="E129" s="110" t="s">
        <v>58</v>
      </c>
      <c r="F129" s="110" t="s">
        <v>59</v>
      </c>
      <c r="G129" s="110" t="s">
        <v>199</v>
      </c>
      <c r="H129" s="110" t="s">
        <v>200</v>
      </c>
      <c r="I129" s="110" t="s">
        <v>201</v>
      </c>
      <c r="J129" s="111" t="s">
        <v>173</v>
      </c>
      <c r="K129" s="112" t="s">
        <v>202</v>
      </c>
      <c r="L129" s="108"/>
      <c r="M129" s="59" t="s">
        <v>1</v>
      </c>
      <c r="N129" s="60" t="s">
        <v>41</v>
      </c>
      <c r="O129" s="60" t="s">
        <v>203</v>
      </c>
      <c r="P129" s="60" t="s">
        <v>204</v>
      </c>
      <c r="Q129" s="60" t="s">
        <v>205</v>
      </c>
      <c r="R129" s="60" t="s">
        <v>206</v>
      </c>
      <c r="S129" s="60" t="s">
        <v>207</v>
      </c>
      <c r="T129" s="61" t="s">
        <v>208</v>
      </c>
    </row>
    <row r="130" spans="2:65" s="1" customFormat="1" ht="22.9" customHeight="1">
      <c r="B130" s="32"/>
      <c r="C130" s="64" t="s">
        <v>209</v>
      </c>
      <c r="J130" s="113">
        <f>BK130</f>
        <v>0</v>
      </c>
      <c r="L130" s="32"/>
      <c r="M130" s="62"/>
      <c r="N130" s="53"/>
      <c r="O130" s="53"/>
      <c r="P130" s="114">
        <f>P131+P206</f>
        <v>0</v>
      </c>
      <c r="Q130" s="53"/>
      <c r="R130" s="114">
        <f>R131+R206</f>
        <v>5.2882685899999995</v>
      </c>
      <c r="S130" s="53"/>
      <c r="T130" s="115">
        <f>T131+T206</f>
        <v>0</v>
      </c>
      <c r="AT130" s="17" t="s">
        <v>76</v>
      </c>
      <c r="AU130" s="17" t="s">
        <v>175</v>
      </c>
      <c r="BK130" s="116">
        <f>BK131+BK206</f>
        <v>0</v>
      </c>
    </row>
    <row r="131" spans="2:65" s="10" customFormat="1" ht="25.9" customHeight="1">
      <c r="B131" s="117"/>
      <c r="D131" s="118" t="s">
        <v>76</v>
      </c>
      <c r="E131" s="119" t="s">
        <v>1320</v>
      </c>
      <c r="F131" s="119" t="s">
        <v>1606</v>
      </c>
      <c r="I131" s="120"/>
      <c r="J131" s="121">
        <f>BK131</f>
        <v>0</v>
      </c>
      <c r="L131" s="117"/>
      <c r="M131" s="122"/>
      <c r="P131" s="123">
        <f>P132+P143+P165+P181</f>
        <v>0</v>
      </c>
      <c r="R131" s="123">
        <f>R132+R143+R165+R181</f>
        <v>0.13022188999999998</v>
      </c>
      <c r="T131" s="124">
        <f>T132+T143+T165+T181</f>
        <v>0</v>
      </c>
      <c r="AR131" s="118" t="s">
        <v>84</v>
      </c>
      <c r="AT131" s="125" t="s">
        <v>76</v>
      </c>
      <c r="AU131" s="125" t="s">
        <v>77</v>
      </c>
      <c r="AY131" s="118" t="s">
        <v>211</v>
      </c>
      <c r="BK131" s="126">
        <f>BK132+BK143+BK165+BK181</f>
        <v>0</v>
      </c>
    </row>
    <row r="132" spans="2:65" s="10" customFormat="1" ht="22.9" customHeight="1">
      <c r="B132" s="117"/>
      <c r="D132" s="118" t="s">
        <v>76</v>
      </c>
      <c r="E132" s="193" t="s">
        <v>84</v>
      </c>
      <c r="F132" s="193" t="s">
        <v>210</v>
      </c>
      <c r="I132" s="120"/>
      <c r="J132" s="194">
        <f>BK132</f>
        <v>0</v>
      </c>
      <c r="L132" s="117"/>
      <c r="M132" s="122"/>
      <c r="P132" s="123">
        <f>SUM(P133:P142)</f>
        <v>0</v>
      </c>
      <c r="R132" s="123">
        <f>SUM(R133:R142)</f>
        <v>0</v>
      </c>
      <c r="T132" s="124">
        <f>SUM(T133:T142)</f>
        <v>0</v>
      </c>
      <c r="AR132" s="118" t="s">
        <v>84</v>
      </c>
      <c r="AT132" s="125" t="s">
        <v>76</v>
      </c>
      <c r="AU132" s="125" t="s">
        <v>84</v>
      </c>
      <c r="AY132" s="118" t="s">
        <v>211</v>
      </c>
      <c r="BK132" s="126">
        <f>SUM(BK133:BK142)</f>
        <v>0</v>
      </c>
    </row>
    <row r="133" spans="2:65" s="1" customFormat="1" ht="24.2" customHeight="1">
      <c r="B133" s="32"/>
      <c r="C133" s="127" t="s">
        <v>84</v>
      </c>
      <c r="D133" s="127" t="s">
        <v>212</v>
      </c>
      <c r="E133" s="128" t="s">
        <v>1654</v>
      </c>
      <c r="F133" s="129" t="s">
        <v>1655</v>
      </c>
      <c r="G133" s="130" t="s">
        <v>215</v>
      </c>
      <c r="H133" s="131">
        <v>45.792000000000002</v>
      </c>
      <c r="I133" s="132"/>
      <c r="J133" s="133">
        <f>ROUND(I133*H133,2)</f>
        <v>0</v>
      </c>
      <c r="K133" s="134"/>
      <c r="L133" s="32"/>
      <c r="M133" s="135" t="s">
        <v>1</v>
      </c>
      <c r="N133" s="136" t="s">
        <v>42</v>
      </c>
      <c r="P133" s="137">
        <f>O133*H133</f>
        <v>0</v>
      </c>
      <c r="Q133" s="137">
        <v>0</v>
      </c>
      <c r="R133" s="137">
        <f>Q133*H133</f>
        <v>0</v>
      </c>
      <c r="S133" s="137">
        <v>0</v>
      </c>
      <c r="T133" s="138">
        <f>S133*H133</f>
        <v>0</v>
      </c>
      <c r="AR133" s="139" t="s">
        <v>216</v>
      </c>
      <c r="AT133" s="139" t="s">
        <v>212</v>
      </c>
      <c r="AU133" s="139" t="s">
        <v>86</v>
      </c>
      <c r="AY133" s="17" t="s">
        <v>211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7" t="s">
        <v>84</v>
      </c>
      <c r="BK133" s="140">
        <f>ROUND(I133*H133,2)</f>
        <v>0</v>
      </c>
      <c r="BL133" s="17" t="s">
        <v>216</v>
      </c>
      <c r="BM133" s="139" t="s">
        <v>86</v>
      </c>
    </row>
    <row r="134" spans="2:65" s="12" customFormat="1" ht="11.25">
      <c r="B134" s="148"/>
      <c r="D134" s="142" t="s">
        <v>217</v>
      </c>
      <c r="E134" s="149" t="s">
        <v>1</v>
      </c>
      <c r="F134" s="150" t="s">
        <v>1656</v>
      </c>
      <c r="H134" s="151">
        <v>45.792000000000002</v>
      </c>
      <c r="I134" s="152"/>
      <c r="L134" s="148"/>
      <c r="M134" s="153"/>
      <c r="T134" s="154"/>
      <c r="AT134" s="149" t="s">
        <v>217</v>
      </c>
      <c r="AU134" s="149" t="s">
        <v>86</v>
      </c>
      <c r="AV134" s="12" t="s">
        <v>86</v>
      </c>
      <c r="AW134" s="12" t="s">
        <v>34</v>
      </c>
      <c r="AX134" s="12" t="s">
        <v>77</v>
      </c>
      <c r="AY134" s="149" t="s">
        <v>211</v>
      </c>
    </row>
    <row r="135" spans="2:65" s="13" customFormat="1" ht="11.25">
      <c r="B135" s="155"/>
      <c r="D135" s="142" t="s">
        <v>217</v>
      </c>
      <c r="E135" s="156" t="s">
        <v>1</v>
      </c>
      <c r="F135" s="157" t="s">
        <v>222</v>
      </c>
      <c r="H135" s="158">
        <v>45.792000000000002</v>
      </c>
      <c r="I135" s="159"/>
      <c r="L135" s="155"/>
      <c r="M135" s="160"/>
      <c r="T135" s="161"/>
      <c r="AT135" s="156" t="s">
        <v>217</v>
      </c>
      <c r="AU135" s="156" t="s">
        <v>86</v>
      </c>
      <c r="AV135" s="13" t="s">
        <v>216</v>
      </c>
      <c r="AW135" s="13" t="s">
        <v>34</v>
      </c>
      <c r="AX135" s="13" t="s">
        <v>84</v>
      </c>
      <c r="AY135" s="156" t="s">
        <v>211</v>
      </c>
    </row>
    <row r="136" spans="2:65" s="1" customFormat="1" ht="37.9" customHeight="1">
      <c r="B136" s="32"/>
      <c r="C136" s="127" t="s">
        <v>86</v>
      </c>
      <c r="D136" s="127" t="s">
        <v>212</v>
      </c>
      <c r="E136" s="128" t="s">
        <v>223</v>
      </c>
      <c r="F136" s="129" t="s">
        <v>224</v>
      </c>
      <c r="G136" s="130" t="s">
        <v>215</v>
      </c>
      <c r="H136" s="131">
        <v>91.584000000000003</v>
      </c>
      <c r="I136" s="132"/>
      <c r="J136" s="133">
        <f>ROUND(I136*H136,2)</f>
        <v>0</v>
      </c>
      <c r="K136" s="134"/>
      <c r="L136" s="32"/>
      <c r="M136" s="135" t="s">
        <v>1</v>
      </c>
      <c r="N136" s="136" t="s">
        <v>42</v>
      </c>
      <c r="P136" s="137">
        <f>O136*H136</f>
        <v>0</v>
      </c>
      <c r="Q136" s="137">
        <v>0</v>
      </c>
      <c r="R136" s="137">
        <f>Q136*H136</f>
        <v>0</v>
      </c>
      <c r="S136" s="137">
        <v>0</v>
      </c>
      <c r="T136" s="138">
        <f>S136*H136</f>
        <v>0</v>
      </c>
      <c r="AR136" s="139" t="s">
        <v>216</v>
      </c>
      <c r="AT136" s="139" t="s">
        <v>212</v>
      </c>
      <c r="AU136" s="139" t="s">
        <v>86</v>
      </c>
      <c r="AY136" s="17" t="s">
        <v>211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7" t="s">
        <v>84</v>
      </c>
      <c r="BK136" s="140">
        <f>ROUND(I136*H136,2)</f>
        <v>0</v>
      </c>
      <c r="BL136" s="17" t="s">
        <v>216</v>
      </c>
      <c r="BM136" s="139" t="s">
        <v>216</v>
      </c>
    </row>
    <row r="137" spans="2:65" s="12" customFormat="1" ht="11.25">
      <c r="B137" s="148"/>
      <c r="D137" s="142" t="s">
        <v>217</v>
      </c>
      <c r="E137" s="149" t="s">
        <v>1</v>
      </c>
      <c r="F137" s="150" t="s">
        <v>1657</v>
      </c>
      <c r="H137" s="151">
        <v>91.584000000000003</v>
      </c>
      <c r="I137" s="152"/>
      <c r="L137" s="148"/>
      <c r="M137" s="153"/>
      <c r="T137" s="154"/>
      <c r="AT137" s="149" t="s">
        <v>217</v>
      </c>
      <c r="AU137" s="149" t="s">
        <v>86</v>
      </c>
      <c r="AV137" s="12" t="s">
        <v>86</v>
      </c>
      <c r="AW137" s="12" t="s">
        <v>34</v>
      </c>
      <c r="AX137" s="12" t="s">
        <v>77</v>
      </c>
      <c r="AY137" s="149" t="s">
        <v>211</v>
      </c>
    </row>
    <row r="138" spans="2:65" s="13" customFormat="1" ht="11.25">
      <c r="B138" s="155"/>
      <c r="D138" s="142" t="s">
        <v>217</v>
      </c>
      <c r="E138" s="156" t="s">
        <v>1</v>
      </c>
      <c r="F138" s="157" t="s">
        <v>222</v>
      </c>
      <c r="H138" s="158">
        <v>91.584000000000003</v>
      </c>
      <c r="I138" s="159"/>
      <c r="L138" s="155"/>
      <c r="M138" s="160"/>
      <c r="T138" s="161"/>
      <c r="AT138" s="156" t="s">
        <v>217</v>
      </c>
      <c r="AU138" s="156" t="s">
        <v>86</v>
      </c>
      <c r="AV138" s="13" t="s">
        <v>216</v>
      </c>
      <c r="AW138" s="13" t="s">
        <v>34</v>
      </c>
      <c r="AX138" s="13" t="s">
        <v>84</v>
      </c>
      <c r="AY138" s="156" t="s">
        <v>211</v>
      </c>
    </row>
    <row r="139" spans="2:65" s="1" customFormat="1" ht="24.2" customHeight="1">
      <c r="B139" s="32"/>
      <c r="C139" s="127" t="s">
        <v>226</v>
      </c>
      <c r="D139" s="127" t="s">
        <v>212</v>
      </c>
      <c r="E139" s="128" t="s">
        <v>1658</v>
      </c>
      <c r="F139" s="129" t="s">
        <v>1659</v>
      </c>
      <c r="G139" s="130" t="s">
        <v>215</v>
      </c>
      <c r="H139" s="131">
        <v>45.792000000000002</v>
      </c>
      <c r="I139" s="132"/>
      <c r="J139" s="133">
        <f>ROUND(I139*H139,2)</f>
        <v>0</v>
      </c>
      <c r="K139" s="134"/>
      <c r="L139" s="32"/>
      <c r="M139" s="135" t="s">
        <v>1</v>
      </c>
      <c r="N139" s="136" t="s">
        <v>42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216</v>
      </c>
      <c r="AT139" s="139" t="s">
        <v>212</v>
      </c>
      <c r="AU139" s="139" t="s">
        <v>86</v>
      </c>
      <c r="AY139" s="17" t="s">
        <v>211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7" t="s">
        <v>84</v>
      </c>
      <c r="BK139" s="140">
        <f>ROUND(I139*H139,2)</f>
        <v>0</v>
      </c>
      <c r="BL139" s="17" t="s">
        <v>216</v>
      </c>
      <c r="BM139" s="139" t="s">
        <v>229</v>
      </c>
    </row>
    <row r="140" spans="2:65" s="1" customFormat="1" ht="24.2" customHeight="1">
      <c r="B140" s="32"/>
      <c r="C140" s="127" t="s">
        <v>216</v>
      </c>
      <c r="D140" s="127" t="s">
        <v>212</v>
      </c>
      <c r="E140" s="128" t="s">
        <v>1660</v>
      </c>
      <c r="F140" s="129" t="s">
        <v>1661</v>
      </c>
      <c r="G140" s="130" t="s">
        <v>215</v>
      </c>
      <c r="H140" s="131">
        <v>171.99</v>
      </c>
      <c r="I140" s="132"/>
      <c r="J140" s="133">
        <f>ROUND(I140*H140,2)</f>
        <v>0</v>
      </c>
      <c r="K140" s="134"/>
      <c r="L140" s="32"/>
      <c r="M140" s="135" t="s">
        <v>1</v>
      </c>
      <c r="N140" s="136" t="s">
        <v>42</v>
      </c>
      <c r="P140" s="137">
        <f>O140*H140</f>
        <v>0</v>
      </c>
      <c r="Q140" s="137">
        <v>0</v>
      </c>
      <c r="R140" s="137">
        <f>Q140*H140</f>
        <v>0</v>
      </c>
      <c r="S140" s="137">
        <v>0</v>
      </c>
      <c r="T140" s="138">
        <f>S140*H140</f>
        <v>0</v>
      </c>
      <c r="AR140" s="139" t="s">
        <v>216</v>
      </c>
      <c r="AT140" s="139" t="s">
        <v>212</v>
      </c>
      <c r="AU140" s="139" t="s">
        <v>86</v>
      </c>
      <c r="AY140" s="17" t="s">
        <v>211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7" t="s">
        <v>84</v>
      </c>
      <c r="BK140" s="140">
        <f>ROUND(I140*H140,2)</f>
        <v>0</v>
      </c>
      <c r="BL140" s="17" t="s">
        <v>216</v>
      </c>
      <c r="BM140" s="139" t="s">
        <v>234</v>
      </c>
    </row>
    <row r="141" spans="2:65" s="12" customFormat="1" ht="11.25">
      <c r="B141" s="148"/>
      <c r="D141" s="142" t="s">
        <v>217</v>
      </c>
      <c r="E141" s="149" t="s">
        <v>1</v>
      </c>
      <c r="F141" s="150" t="s">
        <v>1662</v>
      </c>
      <c r="H141" s="151">
        <v>171.99</v>
      </c>
      <c r="I141" s="152"/>
      <c r="L141" s="148"/>
      <c r="M141" s="153"/>
      <c r="T141" s="154"/>
      <c r="AT141" s="149" t="s">
        <v>217</v>
      </c>
      <c r="AU141" s="149" t="s">
        <v>86</v>
      </c>
      <c r="AV141" s="12" t="s">
        <v>86</v>
      </c>
      <c r="AW141" s="12" t="s">
        <v>34</v>
      </c>
      <c r="AX141" s="12" t="s">
        <v>77</v>
      </c>
      <c r="AY141" s="149" t="s">
        <v>211</v>
      </c>
    </row>
    <row r="142" spans="2:65" s="13" customFormat="1" ht="11.25">
      <c r="B142" s="155"/>
      <c r="D142" s="142" t="s">
        <v>217</v>
      </c>
      <c r="E142" s="156" t="s">
        <v>1</v>
      </c>
      <c r="F142" s="157" t="s">
        <v>222</v>
      </c>
      <c r="H142" s="158">
        <v>171.99</v>
      </c>
      <c r="I142" s="159"/>
      <c r="L142" s="155"/>
      <c r="M142" s="160"/>
      <c r="T142" s="161"/>
      <c r="AT142" s="156" t="s">
        <v>217</v>
      </c>
      <c r="AU142" s="156" t="s">
        <v>86</v>
      </c>
      <c r="AV142" s="13" t="s">
        <v>216</v>
      </c>
      <c r="AW142" s="13" t="s">
        <v>34</v>
      </c>
      <c r="AX142" s="13" t="s">
        <v>84</v>
      </c>
      <c r="AY142" s="156" t="s">
        <v>211</v>
      </c>
    </row>
    <row r="143" spans="2:65" s="10" customFormat="1" ht="22.9" customHeight="1">
      <c r="B143" s="117"/>
      <c r="D143" s="118" t="s">
        <v>76</v>
      </c>
      <c r="E143" s="193" t="s">
        <v>86</v>
      </c>
      <c r="F143" s="193" t="s">
        <v>1663</v>
      </c>
      <c r="I143" s="120"/>
      <c r="J143" s="194">
        <f>BK143</f>
        <v>0</v>
      </c>
      <c r="L143" s="117"/>
      <c r="M143" s="122"/>
      <c r="P143" s="123">
        <f>SUM(P144:P164)</f>
        <v>0</v>
      </c>
      <c r="R143" s="123">
        <f>SUM(R144:R164)</f>
        <v>0</v>
      </c>
      <c r="T143" s="124">
        <f>SUM(T144:T164)</f>
        <v>0</v>
      </c>
      <c r="AR143" s="118" t="s">
        <v>84</v>
      </c>
      <c r="AT143" s="125" t="s">
        <v>76</v>
      </c>
      <c r="AU143" s="125" t="s">
        <v>84</v>
      </c>
      <c r="AY143" s="118" t="s">
        <v>211</v>
      </c>
      <c r="BK143" s="126">
        <f>SUM(BK144:BK164)</f>
        <v>0</v>
      </c>
    </row>
    <row r="144" spans="2:65" s="1" customFormat="1" ht="16.5" customHeight="1">
      <c r="B144" s="32"/>
      <c r="C144" s="127" t="s">
        <v>235</v>
      </c>
      <c r="D144" s="127" t="s">
        <v>212</v>
      </c>
      <c r="E144" s="128" t="s">
        <v>1664</v>
      </c>
      <c r="F144" s="129" t="s">
        <v>1665</v>
      </c>
      <c r="G144" s="130" t="s">
        <v>215</v>
      </c>
      <c r="H144" s="131">
        <v>28.62</v>
      </c>
      <c r="I144" s="132"/>
      <c r="J144" s="133">
        <f>ROUND(I144*H144,2)</f>
        <v>0</v>
      </c>
      <c r="K144" s="134"/>
      <c r="L144" s="32"/>
      <c r="M144" s="135" t="s">
        <v>1</v>
      </c>
      <c r="N144" s="136" t="s">
        <v>42</v>
      </c>
      <c r="P144" s="137">
        <f>O144*H144</f>
        <v>0</v>
      </c>
      <c r="Q144" s="137">
        <v>0</v>
      </c>
      <c r="R144" s="137">
        <f>Q144*H144</f>
        <v>0</v>
      </c>
      <c r="S144" s="137">
        <v>0</v>
      </c>
      <c r="T144" s="138">
        <f>S144*H144</f>
        <v>0</v>
      </c>
      <c r="AR144" s="139" t="s">
        <v>216</v>
      </c>
      <c r="AT144" s="139" t="s">
        <v>212</v>
      </c>
      <c r="AU144" s="139" t="s">
        <v>86</v>
      </c>
      <c r="AY144" s="17" t="s">
        <v>211</v>
      </c>
      <c r="BE144" s="140">
        <f>IF(N144="základní",J144,0)</f>
        <v>0</v>
      </c>
      <c r="BF144" s="140">
        <f>IF(N144="snížená",J144,0)</f>
        <v>0</v>
      </c>
      <c r="BG144" s="140">
        <f>IF(N144="zákl. přenesená",J144,0)</f>
        <v>0</v>
      </c>
      <c r="BH144" s="140">
        <f>IF(N144="sníž. přenesená",J144,0)</f>
        <v>0</v>
      </c>
      <c r="BI144" s="140">
        <f>IF(N144="nulová",J144,0)</f>
        <v>0</v>
      </c>
      <c r="BJ144" s="17" t="s">
        <v>84</v>
      </c>
      <c r="BK144" s="140">
        <f>ROUND(I144*H144,2)</f>
        <v>0</v>
      </c>
      <c r="BL144" s="17" t="s">
        <v>216</v>
      </c>
      <c r="BM144" s="139" t="s">
        <v>238</v>
      </c>
    </row>
    <row r="145" spans="2:65" s="12" customFormat="1" ht="11.25">
      <c r="B145" s="148"/>
      <c r="D145" s="142" t="s">
        <v>217</v>
      </c>
      <c r="E145" s="149" t="s">
        <v>1</v>
      </c>
      <c r="F145" s="150" t="s">
        <v>1666</v>
      </c>
      <c r="H145" s="151">
        <v>28.62</v>
      </c>
      <c r="I145" s="152"/>
      <c r="L145" s="148"/>
      <c r="M145" s="153"/>
      <c r="T145" s="154"/>
      <c r="AT145" s="149" t="s">
        <v>217</v>
      </c>
      <c r="AU145" s="149" t="s">
        <v>86</v>
      </c>
      <c r="AV145" s="12" t="s">
        <v>86</v>
      </c>
      <c r="AW145" s="12" t="s">
        <v>34</v>
      </c>
      <c r="AX145" s="12" t="s">
        <v>77</v>
      </c>
      <c r="AY145" s="149" t="s">
        <v>211</v>
      </c>
    </row>
    <row r="146" spans="2:65" s="13" customFormat="1" ht="11.25">
      <c r="B146" s="155"/>
      <c r="D146" s="142" t="s">
        <v>217</v>
      </c>
      <c r="E146" s="156" t="s">
        <v>1</v>
      </c>
      <c r="F146" s="157" t="s">
        <v>222</v>
      </c>
      <c r="H146" s="158">
        <v>28.62</v>
      </c>
      <c r="I146" s="159"/>
      <c r="L146" s="155"/>
      <c r="M146" s="160"/>
      <c r="T146" s="161"/>
      <c r="AT146" s="156" t="s">
        <v>217</v>
      </c>
      <c r="AU146" s="156" t="s">
        <v>86</v>
      </c>
      <c r="AV146" s="13" t="s">
        <v>216</v>
      </c>
      <c r="AW146" s="13" t="s">
        <v>34</v>
      </c>
      <c r="AX146" s="13" t="s">
        <v>84</v>
      </c>
      <c r="AY146" s="156" t="s">
        <v>211</v>
      </c>
    </row>
    <row r="147" spans="2:65" s="1" customFormat="1" ht="33" customHeight="1">
      <c r="B147" s="32"/>
      <c r="C147" s="127" t="s">
        <v>229</v>
      </c>
      <c r="D147" s="127" t="s">
        <v>212</v>
      </c>
      <c r="E147" s="128" t="s">
        <v>371</v>
      </c>
      <c r="F147" s="129" t="s">
        <v>372</v>
      </c>
      <c r="G147" s="130" t="s">
        <v>297</v>
      </c>
      <c r="H147" s="131">
        <v>143.1</v>
      </c>
      <c r="I147" s="132"/>
      <c r="J147" s="133">
        <f>ROUND(I147*H147,2)</f>
        <v>0</v>
      </c>
      <c r="K147" s="134"/>
      <c r="L147" s="32"/>
      <c r="M147" s="135" t="s">
        <v>1</v>
      </c>
      <c r="N147" s="136" t="s">
        <v>42</v>
      </c>
      <c r="P147" s="137">
        <f>O147*H147</f>
        <v>0</v>
      </c>
      <c r="Q147" s="137">
        <v>0</v>
      </c>
      <c r="R147" s="137">
        <f>Q147*H147</f>
        <v>0</v>
      </c>
      <c r="S147" s="137">
        <v>0</v>
      </c>
      <c r="T147" s="138">
        <f>S147*H147</f>
        <v>0</v>
      </c>
      <c r="AR147" s="139" t="s">
        <v>216</v>
      </c>
      <c r="AT147" s="139" t="s">
        <v>212</v>
      </c>
      <c r="AU147" s="139" t="s">
        <v>86</v>
      </c>
      <c r="AY147" s="17" t="s">
        <v>211</v>
      </c>
      <c r="BE147" s="140">
        <f>IF(N147="základní",J147,0)</f>
        <v>0</v>
      </c>
      <c r="BF147" s="140">
        <f>IF(N147="snížená",J147,0)</f>
        <v>0</v>
      </c>
      <c r="BG147" s="140">
        <f>IF(N147="zákl. přenesená",J147,0)</f>
        <v>0</v>
      </c>
      <c r="BH147" s="140">
        <f>IF(N147="sníž. přenesená",J147,0)</f>
        <v>0</v>
      </c>
      <c r="BI147" s="140">
        <f>IF(N147="nulová",J147,0)</f>
        <v>0</v>
      </c>
      <c r="BJ147" s="17" t="s">
        <v>84</v>
      </c>
      <c r="BK147" s="140">
        <f>ROUND(I147*H147,2)</f>
        <v>0</v>
      </c>
      <c r="BL147" s="17" t="s">
        <v>216</v>
      </c>
      <c r="BM147" s="139" t="s">
        <v>8</v>
      </c>
    </row>
    <row r="148" spans="2:65" s="12" customFormat="1" ht="11.25">
      <c r="B148" s="148"/>
      <c r="D148" s="142" t="s">
        <v>217</v>
      </c>
      <c r="E148" s="149" t="s">
        <v>1</v>
      </c>
      <c r="F148" s="150" t="s">
        <v>1667</v>
      </c>
      <c r="H148" s="151">
        <v>143.1</v>
      </c>
      <c r="I148" s="152"/>
      <c r="L148" s="148"/>
      <c r="M148" s="153"/>
      <c r="T148" s="154"/>
      <c r="AT148" s="149" t="s">
        <v>217</v>
      </c>
      <c r="AU148" s="149" t="s">
        <v>86</v>
      </c>
      <c r="AV148" s="12" t="s">
        <v>86</v>
      </c>
      <c r="AW148" s="12" t="s">
        <v>34</v>
      </c>
      <c r="AX148" s="12" t="s">
        <v>77</v>
      </c>
      <c r="AY148" s="149" t="s">
        <v>211</v>
      </c>
    </row>
    <row r="149" spans="2:65" s="13" customFormat="1" ht="11.25">
      <c r="B149" s="155"/>
      <c r="D149" s="142" t="s">
        <v>217</v>
      </c>
      <c r="E149" s="156" t="s">
        <v>1</v>
      </c>
      <c r="F149" s="157" t="s">
        <v>222</v>
      </c>
      <c r="H149" s="158">
        <v>143.1</v>
      </c>
      <c r="I149" s="159"/>
      <c r="L149" s="155"/>
      <c r="M149" s="160"/>
      <c r="T149" s="161"/>
      <c r="AT149" s="156" t="s">
        <v>217</v>
      </c>
      <c r="AU149" s="156" t="s">
        <v>86</v>
      </c>
      <c r="AV149" s="13" t="s">
        <v>216</v>
      </c>
      <c r="AW149" s="13" t="s">
        <v>34</v>
      </c>
      <c r="AX149" s="13" t="s">
        <v>84</v>
      </c>
      <c r="AY149" s="156" t="s">
        <v>211</v>
      </c>
    </row>
    <row r="150" spans="2:65" s="1" customFormat="1" ht="24.2" customHeight="1">
      <c r="B150" s="32"/>
      <c r="C150" s="127" t="s">
        <v>241</v>
      </c>
      <c r="D150" s="127" t="s">
        <v>212</v>
      </c>
      <c r="E150" s="128" t="s">
        <v>1668</v>
      </c>
      <c r="F150" s="129" t="s">
        <v>1669</v>
      </c>
      <c r="G150" s="130" t="s">
        <v>412</v>
      </c>
      <c r="H150" s="131">
        <v>1.7170000000000001</v>
      </c>
      <c r="I150" s="132"/>
      <c r="J150" s="133">
        <f>ROUND(I150*H150,2)</f>
        <v>0</v>
      </c>
      <c r="K150" s="134"/>
      <c r="L150" s="32"/>
      <c r="M150" s="135" t="s">
        <v>1</v>
      </c>
      <c r="N150" s="136" t="s">
        <v>42</v>
      </c>
      <c r="P150" s="137">
        <f>O150*H150</f>
        <v>0</v>
      </c>
      <c r="Q150" s="137">
        <v>0</v>
      </c>
      <c r="R150" s="137">
        <f>Q150*H150</f>
        <v>0</v>
      </c>
      <c r="S150" s="137">
        <v>0</v>
      </c>
      <c r="T150" s="138">
        <f>S150*H150</f>
        <v>0</v>
      </c>
      <c r="AR150" s="139" t="s">
        <v>216</v>
      </c>
      <c r="AT150" s="139" t="s">
        <v>212</v>
      </c>
      <c r="AU150" s="139" t="s">
        <v>86</v>
      </c>
      <c r="AY150" s="17" t="s">
        <v>211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7" t="s">
        <v>84</v>
      </c>
      <c r="BK150" s="140">
        <f>ROUND(I150*H150,2)</f>
        <v>0</v>
      </c>
      <c r="BL150" s="17" t="s">
        <v>216</v>
      </c>
      <c r="BM150" s="139" t="s">
        <v>244</v>
      </c>
    </row>
    <row r="151" spans="2:65" s="12" customFormat="1" ht="11.25">
      <c r="B151" s="148"/>
      <c r="D151" s="142" t="s">
        <v>217</v>
      </c>
      <c r="E151" s="149" t="s">
        <v>1</v>
      </c>
      <c r="F151" s="150" t="s">
        <v>1670</v>
      </c>
      <c r="H151" s="151">
        <v>1.7170000000000001</v>
      </c>
      <c r="I151" s="152"/>
      <c r="L151" s="148"/>
      <c r="M151" s="153"/>
      <c r="T151" s="154"/>
      <c r="AT151" s="149" t="s">
        <v>217</v>
      </c>
      <c r="AU151" s="149" t="s">
        <v>86</v>
      </c>
      <c r="AV151" s="12" t="s">
        <v>86</v>
      </c>
      <c r="AW151" s="12" t="s">
        <v>34</v>
      </c>
      <c r="AX151" s="12" t="s">
        <v>77</v>
      </c>
      <c r="AY151" s="149" t="s">
        <v>211</v>
      </c>
    </row>
    <row r="152" spans="2:65" s="13" customFormat="1" ht="11.25">
      <c r="B152" s="155"/>
      <c r="D152" s="142" t="s">
        <v>217</v>
      </c>
      <c r="E152" s="156" t="s">
        <v>1</v>
      </c>
      <c r="F152" s="157" t="s">
        <v>222</v>
      </c>
      <c r="H152" s="158">
        <v>1.7170000000000001</v>
      </c>
      <c r="I152" s="159"/>
      <c r="L152" s="155"/>
      <c r="M152" s="160"/>
      <c r="T152" s="161"/>
      <c r="AT152" s="156" t="s">
        <v>217</v>
      </c>
      <c r="AU152" s="156" t="s">
        <v>86</v>
      </c>
      <c r="AV152" s="13" t="s">
        <v>216</v>
      </c>
      <c r="AW152" s="13" t="s">
        <v>34</v>
      </c>
      <c r="AX152" s="13" t="s">
        <v>84</v>
      </c>
      <c r="AY152" s="156" t="s">
        <v>211</v>
      </c>
    </row>
    <row r="153" spans="2:65" s="1" customFormat="1" ht="24.2" customHeight="1">
      <c r="B153" s="32"/>
      <c r="C153" s="127" t="s">
        <v>234</v>
      </c>
      <c r="D153" s="127" t="s">
        <v>212</v>
      </c>
      <c r="E153" s="128" t="s">
        <v>1671</v>
      </c>
      <c r="F153" s="129" t="s">
        <v>1672</v>
      </c>
      <c r="G153" s="130" t="s">
        <v>297</v>
      </c>
      <c r="H153" s="131">
        <v>171.41</v>
      </c>
      <c r="I153" s="132"/>
      <c r="J153" s="133">
        <f>ROUND(I153*H153,2)</f>
        <v>0</v>
      </c>
      <c r="K153" s="134"/>
      <c r="L153" s="32"/>
      <c r="M153" s="135" t="s">
        <v>1</v>
      </c>
      <c r="N153" s="136" t="s">
        <v>42</v>
      </c>
      <c r="P153" s="137">
        <f>O153*H153</f>
        <v>0</v>
      </c>
      <c r="Q153" s="137">
        <v>0</v>
      </c>
      <c r="R153" s="137">
        <f>Q153*H153</f>
        <v>0</v>
      </c>
      <c r="S153" s="137">
        <v>0</v>
      </c>
      <c r="T153" s="138">
        <f>S153*H153</f>
        <v>0</v>
      </c>
      <c r="AR153" s="139" t="s">
        <v>216</v>
      </c>
      <c r="AT153" s="139" t="s">
        <v>212</v>
      </c>
      <c r="AU153" s="139" t="s">
        <v>86</v>
      </c>
      <c r="AY153" s="17" t="s">
        <v>211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7" t="s">
        <v>84</v>
      </c>
      <c r="BK153" s="140">
        <f>ROUND(I153*H153,2)</f>
        <v>0</v>
      </c>
      <c r="BL153" s="17" t="s">
        <v>216</v>
      </c>
      <c r="BM153" s="139" t="s">
        <v>253</v>
      </c>
    </row>
    <row r="154" spans="2:65" s="12" customFormat="1" ht="11.25">
      <c r="B154" s="148"/>
      <c r="D154" s="142" t="s">
        <v>217</v>
      </c>
      <c r="E154" s="149" t="s">
        <v>1</v>
      </c>
      <c r="F154" s="150" t="s">
        <v>1673</v>
      </c>
      <c r="H154" s="151">
        <v>171.41</v>
      </c>
      <c r="I154" s="152"/>
      <c r="L154" s="148"/>
      <c r="M154" s="153"/>
      <c r="T154" s="154"/>
      <c r="AT154" s="149" t="s">
        <v>217</v>
      </c>
      <c r="AU154" s="149" t="s">
        <v>86</v>
      </c>
      <c r="AV154" s="12" t="s">
        <v>86</v>
      </c>
      <c r="AW154" s="12" t="s">
        <v>34</v>
      </c>
      <c r="AX154" s="12" t="s">
        <v>77</v>
      </c>
      <c r="AY154" s="149" t="s">
        <v>211</v>
      </c>
    </row>
    <row r="155" spans="2:65" s="13" customFormat="1" ht="11.25">
      <c r="B155" s="155"/>
      <c r="D155" s="142" t="s">
        <v>217</v>
      </c>
      <c r="E155" s="156" t="s">
        <v>1</v>
      </c>
      <c r="F155" s="157" t="s">
        <v>222</v>
      </c>
      <c r="H155" s="158">
        <v>171.41</v>
      </c>
      <c r="I155" s="159"/>
      <c r="L155" s="155"/>
      <c r="M155" s="160"/>
      <c r="T155" s="161"/>
      <c r="AT155" s="156" t="s">
        <v>217</v>
      </c>
      <c r="AU155" s="156" t="s">
        <v>86</v>
      </c>
      <c r="AV155" s="13" t="s">
        <v>216</v>
      </c>
      <c r="AW155" s="13" t="s">
        <v>34</v>
      </c>
      <c r="AX155" s="13" t="s">
        <v>84</v>
      </c>
      <c r="AY155" s="156" t="s">
        <v>211</v>
      </c>
    </row>
    <row r="156" spans="2:65" s="1" customFormat="1" ht="24.2" customHeight="1">
      <c r="B156" s="32"/>
      <c r="C156" s="127" t="s">
        <v>255</v>
      </c>
      <c r="D156" s="127" t="s">
        <v>212</v>
      </c>
      <c r="E156" s="128" t="s">
        <v>1674</v>
      </c>
      <c r="F156" s="129" t="s">
        <v>1675</v>
      </c>
      <c r="G156" s="130" t="s">
        <v>215</v>
      </c>
      <c r="H156" s="131">
        <v>17.100000000000001</v>
      </c>
      <c r="I156" s="132"/>
      <c r="J156" s="133">
        <f>ROUND(I156*H156,2)</f>
        <v>0</v>
      </c>
      <c r="K156" s="134"/>
      <c r="L156" s="32"/>
      <c r="M156" s="135" t="s">
        <v>1</v>
      </c>
      <c r="N156" s="136" t="s">
        <v>42</v>
      </c>
      <c r="P156" s="137">
        <f>O156*H156</f>
        <v>0</v>
      </c>
      <c r="Q156" s="137">
        <v>0</v>
      </c>
      <c r="R156" s="137">
        <f>Q156*H156</f>
        <v>0</v>
      </c>
      <c r="S156" s="137">
        <v>0</v>
      </c>
      <c r="T156" s="138">
        <f>S156*H156</f>
        <v>0</v>
      </c>
      <c r="AR156" s="139" t="s">
        <v>216</v>
      </c>
      <c r="AT156" s="139" t="s">
        <v>212</v>
      </c>
      <c r="AU156" s="139" t="s">
        <v>86</v>
      </c>
      <c r="AY156" s="17" t="s">
        <v>211</v>
      </c>
      <c r="BE156" s="140">
        <f>IF(N156="základní",J156,0)</f>
        <v>0</v>
      </c>
      <c r="BF156" s="140">
        <f>IF(N156="snížená",J156,0)</f>
        <v>0</v>
      </c>
      <c r="BG156" s="140">
        <f>IF(N156="zákl. přenesená",J156,0)</f>
        <v>0</v>
      </c>
      <c r="BH156" s="140">
        <f>IF(N156="sníž. přenesená",J156,0)</f>
        <v>0</v>
      </c>
      <c r="BI156" s="140">
        <f>IF(N156="nulová",J156,0)</f>
        <v>0</v>
      </c>
      <c r="BJ156" s="17" t="s">
        <v>84</v>
      </c>
      <c r="BK156" s="140">
        <f>ROUND(I156*H156,2)</f>
        <v>0</v>
      </c>
      <c r="BL156" s="17" t="s">
        <v>216</v>
      </c>
      <c r="BM156" s="139" t="s">
        <v>258</v>
      </c>
    </row>
    <row r="157" spans="2:65" s="12" customFormat="1" ht="11.25">
      <c r="B157" s="148"/>
      <c r="D157" s="142" t="s">
        <v>217</v>
      </c>
      <c r="E157" s="149" t="s">
        <v>1</v>
      </c>
      <c r="F157" s="150" t="s">
        <v>1676</v>
      </c>
      <c r="H157" s="151">
        <v>17.100000000000001</v>
      </c>
      <c r="I157" s="152"/>
      <c r="L157" s="148"/>
      <c r="M157" s="153"/>
      <c r="T157" s="154"/>
      <c r="AT157" s="149" t="s">
        <v>217</v>
      </c>
      <c r="AU157" s="149" t="s">
        <v>86</v>
      </c>
      <c r="AV157" s="12" t="s">
        <v>86</v>
      </c>
      <c r="AW157" s="12" t="s">
        <v>34</v>
      </c>
      <c r="AX157" s="12" t="s">
        <v>77</v>
      </c>
      <c r="AY157" s="149" t="s">
        <v>211</v>
      </c>
    </row>
    <row r="158" spans="2:65" s="13" customFormat="1" ht="11.25">
      <c r="B158" s="155"/>
      <c r="D158" s="142" t="s">
        <v>217</v>
      </c>
      <c r="E158" s="156" t="s">
        <v>1</v>
      </c>
      <c r="F158" s="157" t="s">
        <v>222</v>
      </c>
      <c r="H158" s="158">
        <v>17.100000000000001</v>
      </c>
      <c r="I158" s="159"/>
      <c r="L158" s="155"/>
      <c r="M158" s="160"/>
      <c r="T158" s="161"/>
      <c r="AT158" s="156" t="s">
        <v>217</v>
      </c>
      <c r="AU158" s="156" t="s">
        <v>86</v>
      </c>
      <c r="AV158" s="13" t="s">
        <v>216</v>
      </c>
      <c r="AW158" s="13" t="s">
        <v>34</v>
      </c>
      <c r="AX158" s="13" t="s">
        <v>84</v>
      </c>
      <c r="AY158" s="156" t="s">
        <v>211</v>
      </c>
    </row>
    <row r="159" spans="2:65" s="1" customFormat="1" ht="16.5" customHeight="1">
      <c r="B159" s="32"/>
      <c r="C159" s="127" t="s">
        <v>238</v>
      </c>
      <c r="D159" s="127" t="s">
        <v>212</v>
      </c>
      <c r="E159" s="128" t="s">
        <v>1677</v>
      </c>
      <c r="F159" s="129" t="s">
        <v>1678</v>
      </c>
      <c r="G159" s="130" t="s">
        <v>215</v>
      </c>
      <c r="H159" s="131">
        <v>25.71</v>
      </c>
      <c r="I159" s="132"/>
      <c r="J159" s="133">
        <f>ROUND(I159*H159,2)</f>
        <v>0</v>
      </c>
      <c r="K159" s="134"/>
      <c r="L159" s="32"/>
      <c r="M159" s="135" t="s">
        <v>1</v>
      </c>
      <c r="N159" s="136" t="s">
        <v>42</v>
      </c>
      <c r="P159" s="137">
        <f>O159*H159</f>
        <v>0</v>
      </c>
      <c r="Q159" s="137">
        <v>0</v>
      </c>
      <c r="R159" s="137">
        <f>Q159*H159</f>
        <v>0</v>
      </c>
      <c r="S159" s="137">
        <v>0</v>
      </c>
      <c r="T159" s="138">
        <f>S159*H159</f>
        <v>0</v>
      </c>
      <c r="AR159" s="139" t="s">
        <v>216</v>
      </c>
      <c r="AT159" s="139" t="s">
        <v>212</v>
      </c>
      <c r="AU159" s="139" t="s">
        <v>86</v>
      </c>
      <c r="AY159" s="17" t="s">
        <v>211</v>
      </c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s="17" t="s">
        <v>84</v>
      </c>
      <c r="BK159" s="140">
        <f>ROUND(I159*H159,2)</f>
        <v>0</v>
      </c>
      <c r="BL159" s="17" t="s">
        <v>216</v>
      </c>
      <c r="BM159" s="139" t="s">
        <v>262</v>
      </c>
    </row>
    <row r="160" spans="2:65" s="12" customFormat="1" ht="11.25">
      <c r="B160" s="148"/>
      <c r="D160" s="142" t="s">
        <v>217</v>
      </c>
      <c r="E160" s="149" t="s">
        <v>1</v>
      </c>
      <c r="F160" s="150" t="s">
        <v>1679</v>
      </c>
      <c r="H160" s="151">
        <v>25.71</v>
      </c>
      <c r="I160" s="152"/>
      <c r="L160" s="148"/>
      <c r="M160" s="153"/>
      <c r="T160" s="154"/>
      <c r="AT160" s="149" t="s">
        <v>217</v>
      </c>
      <c r="AU160" s="149" t="s">
        <v>86</v>
      </c>
      <c r="AV160" s="12" t="s">
        <v>86</v>
      </c>
      <c r="AW160" s="12" t="s">
        <v>34</v>
      </c>
      <c r="AX160" s="12" t="s">
        <v>77</v>
      </c>
      <c r="AY160" s="149" t="s">
        <v>211</v>
      </c>
    </row>
    <row r="161" spans="2:65" s="13" customFormat="1" ht="11.25">
      <c r="B161" s="155"/>
      <c r="D161" s="142" t="s">
        <v>217</v>
      </c>
      <c r="E161" s="156" t="s">
        <v>1</v>
      </c>
      <c r="F161" s="157" t="s">
        <v>222</v>
      </c>
      <c r="H161" s="158">
        <v>25.71</v>
      </c>
      <c r="I161" s="159"/>
      <c r="L161" s="155"/>
      <c r="M161" s="160"/>
      <c r="T161" s="161"/>
      <c r="AT161" s="156" t="s">
        <v>217</v>
      </c>
      <c r="AU161" s="156" t="s">
        <v>86</v>
      </c>
      <c r="AV161" s="13" t="s">
        <v>216</v>
      </c>
      <c r="AW161" s="13" t="s">
        <v>34</v>
      </c>
      <c r="AX161" s="13" t="s">
        <v>84</v>
      </c>
      <c r="AY161" s="156" t="s">
        <v>211</v>
      </c>
    </row>
    <row r="162" spans="2:65" s="1" customFormat="1" ht="21.75" customHeight="1">
      <c r="B162" s="32"/>
      <c r="C162" s="127" t="s">
        <v>263</v>
      </c>
      <c r="D162" s="127" t="s">
        <v>212</v>
      </c>
      <c r="E162" s="128" t="s">
        <v>1680</v>
      </c>
      <c r="F162" s="129" t="s">
        <v>1681</v>
      </c>
      <c r="G162" s="130" t="s">
        <v>412</v>
      </c>
      <c r="H162" s="131">
        <v>1.3680000000000001</v>
      </c>
      <c r="I162" s="132"/>
      <c r="J162" s="133">
        <f>ROUND(I162*H162,2)</f>
        <v>0</v>
      </c>
      <c r="K162" s="134"/>
      <c r="L162" s="32"/>
      <c r="M162" s="135" t="s">
        <v>1</v>
      </c>
      <c r="N162" s="136" t="s">
        <v>42</v>
      </c>
      <c r="P162" s="137">
        <f>O162*H162</f>
        <v>0</v>
      </c>
      <c r="Q162" s="137">
        <v>0</v>
      </c>
      <c r="R162" s="137">
        <f>Q162*H162</f>
        <v>0</v>
      </c>
      <c r="S162" s="137">
        <v>0</v>
      </c>
      <c r="T162" s="138">
        <f>S162*H162</f>
        <v>0</v>
      </c>
      <c r="AR162" s="139" t="s">
        <v>216</v>
      </c>
      <c r="AT162" s="139" t="s">
        <v>212</v>
      </c>
      <c r="AU162" s="139" t="s">
        <v>86</v>
      </c>
      <c r="AY162" s="17" t="s">
        <v>211</v>
      </c>
      <c r="BE162" s="140">
        <f>IF(N162="základní",J162,0)</f>
        <v>0</v>
      </c>
      <c r="BF162" s="140">
        <f>IF(N162="snížená",J162,0)</f>
        <v>0</v>
      </c>
      <c r="BG162" s="140">
        <f>IF(N162="zákl. přenesená",J162,0)</f>
        <v>0</v>
      </c>
      <c r="BH162" s="140">
        <f>IF(N162="sníž. přenesená",J162,0)</f>
        <v>0</v>
      </c>
      <c r="BI162" s="140">
        <f>IF(N162="nulová",J162,0)</f>
        <v>0</v>
      </c>
      <c r="BJ162" s="17" t="s">
        <v>84</v>
      </c>
      <c r="BK162" s="140">
        <f>ROUND(I162*H162,2)</f>
        <v>0</v>
      </c>
      <c r="BL162" s="17" t="s">
        <v>216</v>
      </c>
      <c r="BM162" s="139" t="s">
        <v>266</v>
      </c>
    </row>
    <row r="163" spans="2:65" s="12" customFormat="1" ht="11.25">
      <c r="B163" s="148"/>
      <c r="D163" s="142" t="s">
        <v>217</v>
      </c>
      <c r="E163" s="149" t="s">
        <v>1</v>
      </c>
      <c r="F163" s="150" t="s">
        <v>1682</v>
      </c>
      <c r="H163" s="151">
        <v>1.3680000000000001</v>
      </c>
      <c r="I163" s="152"/>
      <c r="L163" s="148"/>
      <c r="M163" s="153"/>
      <c r="T163" s="154"/>
      <c r="AT163" s="149" t="s">
        <v>217</v>
      </c>
      <c r="AU163" s="149" t="s">
        <v>86</v>
      </c>
      <c r="AV163" s="12" t="s">
        <v>86</v>
      </c>
      <c r="AW163" s="12" t="s">
        <v>34</v>
      </c>
      <c r="AX163" s="12" t="s">
        <v>77</v>
      </c>
      <c r="AY163" s="149" t="s">
        <v>211</v>
      </c>
    </row>
    <row r="164" spans="2:65" s="13" customFormat="1" ht="11.25">
      <c r="B164" s="155"/>
      <c r="D164" s="142" t="s">
        <v>217</v>
      </c>
      <c r="E164" s="156" t="s">
        <v>1</v>
      </c>
      <c r="F164" s="157" t="s">
        <v>222</v>
      </c>
      <c r="H164" s="158">
        <v>1.3680000000000001</v>
      </c>
      <c r="I164" s="159"/>
      <c r="L164" s="155"/>
      <c r="M164" s="160"/>
      <c r="T164" s="161"/>
      <c r="AT164" s="156" t="s">
        <v>217</v>
      </c>
      <c r="AU164" s="156" t="s">
        <v>86</v>
      </c>
      <c r="AV164" s="13" t="s">
        <v>216</v>
      </c>
      <c r="AW164" s="13" t="s">
        <v>34</v>
      </c>
      <c r="AX164" s="13" t="s">
        <v>84</v>
      </c>
      <c r="AY164" s="156" t="s">
        <v>211</v>
      </c>
    </row>
    <row r="165" spans="2:65" s="10" customFormat="1" ht="22.9" customHeight="1">
      <c r="B165" s="117"/>
      <c r="D165" s="118" t="s">
        <v>76</v>
      </c>
      <c r="E165" s="193" t="s">
        <v>229</v>
      </c>
      <c r="F165" s="193" t="s">
        <v>1683</v>
      </c>
      <c r="I165" s="120"/>
      <c r="J165" s="194">
        <f>BK165</f>
        <v>0</v>
      </c>
      <c r="L165" s="117"/>
      <c r="M165" s="122"/>
      <c r="P165" s="123">
        <f>SUM(P166:P180)</f>
        <v>0</v>
      </c>
      <c r="R165" s="123">
        <f>SUM(R166:R180)</f>
        <v>0</v>
      </c>
      <c r="T165" s="124">
        <f>SUM(T166:T180)</f>
        <v>0</v>
      </c>
      <c r="AR165" s="118" t="s">
        <v>84</v>
      </c>
      <c r="AT165" s="125" t="s">
        <v>76</v>
      </c>
      <c r="AU165" s="125" t="s">
        <v>84</v>
      </c>
      <c r="AY165" s="118" t="s">
        <v>211</v>
      </c>
      <c r="BK165" s="126">
        <f>SUM(BK166:BK180)</f>
        <v>0</v>
      </c>
    </row>
    <row r="166" spans="2:65" s="1" customFormat="1" ht="33" customHeight="1">
      <c r="B166" s="32"/>
      <c r="C166" s="127" t="s">
        <v>8</v>
      </c>
      <c r="D166" s="127" t="s">
        <v>212</v>
      </c>
      <c r="E166" s="128" t="s">
        <v>1684</v>
      </c>
      <c r="F166" s="129" t="s">
        <v>1685</v>
      </c>
      <c r="G166" s="130" t="s">
        <v>215</v>
      </c>
      <c r="H166" s="131">
        <v>10.285</v>
      </c>
      <c r="I166" s="132"/>
      <c r="J166" s="133">
        <f>ROUND(I166*H166,2)</f>
        <v>0</v>
      </c>
      <c r="K166" s="134"/>
      <c r="L166" s="32"/>
      <c r="M166" s="135" t="s">
        <v>1</v>
      </c>
      <c r="N166" s="136" t="s">
        <v>42</v>
      </c>
      <c r="P166" s="137">
        <f>O166*H166</f>
        <v>0</v>
      </c>
      <c r="Q166" s="137">
        <v>0</v>
      </c>
      <c r="R166" s="137">
        <f>Q166*H166</f>
        <v>0</v>
      </c>
      <c r="S166" s="137">
        <v>0</v>
      </c>
      <c r="T166" s="138">
        <f>S166*H166</f>
        <v>0</v>
      </c>
      <c r="AR166" s="139" t="s">
        <v>216</v>
      </c>
      <c r="AT166" s="139" t="s">
        <v>212</v>
      </c>
      <c r="AU166" s="139" t="s">
        <v>86</v>
      </c>
      <c r="AY166" s="17" t="s">
        <v>211</v>
      </c>
      <c r="BE166" s="140">
        <f>IF(N166="základní",J166,0)</f>
        <v>0</v>
      </c>
      <c r="BF166" s="140">
        <f>IF(N166="snížená",J166,0)</f>
        <v>0</v>
      </c>
      <c r="BG166" s="140">
        <f>IF(N166="zákl. přenesená",J166,0)</f>
        <v>0</v>
      </c>
      <c r="BH166" s="140">
        <f>IF(N166="sníž. přenesená",J166,0)</f>
        <v>0</v>
      </c>
      <c r="BI166" s="140">
        <f>IF(N166="nulová",J166,0)</f>
        <v>0</v>
      </c>
      <c r="BJ166" s="17" t="s">
        <v>84</v>
      </c>
      <c r="BK166" s="140">
        <f>ROUND(I166*H166,2)</f>
        <v>0</v>
      </c>
      <c r="BL166" s="17" t="s">
        <v>216</v>
      </c>
      <c r="BM166" s="139" t="s">
        <v>269</v>
      </c>
    </row>
    <row r="167" spans="2:65" s="12" customFormat="1" ht="11.25">
      <c r="B167" s="148"/>
      <c r="D167" s="142" t="s">
        <v>217</v>
      </c>
      <c r="E167" s="149" t="s">
        <v>1</v>
      </c>
      <c r="F167" s="150" t="s">
        <v>1686</v>
      </c>
      <c r="H167" s="151">
        <v>10.285</v>
      </c>
      <c r="I167" s="152"/>
      <c r="L167" s="148"/>
      <c r="M167" s="153"/>
      <c r="T167" s="154"/>
      <c r="AT167" s="149" t="s">
        <v>217</v>
      </c>
      <c r="AU167" s="149" t="s">
        <v>86</v>
      </c>
      <c r="AV167" s="12" t="s">
        <v>86</v>
      </c>
      <c r="AW167" s="12" t="s">
        <v>34</v>
      </c>
      <c r="AX167" s="12" t="s">
        <v>77</v>
      </c>
      <c r="AY167" s="149" t="s">
        <v>211</v>
      </c>
    </row>
    <row r="168" spans="2:65" s="13" customFormat="1" ht="11.25">
      <c r="B168" s="155"/>
      <c r="D168" s="142" t="s">
        <v>217</v>
      </c>
      <c r="E168" s="156" t="s">
        <v>1</v>
      </c>
      <c r="F168" s="157" t="s">
        <v>222</v>
      </c>
      <c r="H168" s="158">
        <v>10.285</v>
      </c>
      <c r="I168" s="159"/>
      <c r="L168" s="155"/>
      <c r="M168" s="160"/>
      <c r="T168" s="161"/>
      <c r="AT168" s="156" t="s">
        <v>217</v>
      </c>
      <c r="AU168" s="156" t="s">
        <v>86</v>
      </c>
      <c r="AV168" s="13" t="s">
        <v>216</v>
      </c>
      <c r="AW168" s="13" t="s">
        <v>34</v>
      </c>
      <c r="AX168" s="13" t="s">
        <v>84</v>
      </c>
      <c r="AY168" s="156" t="s">
        <v>211</v>
      </c>
    </row>
    <row r="169" spans="2:65" s="1" customFormat="1" ht="16.5" customHeight="1">
      <c r="B169" s="32"/>
      <c r="C169" s="127" t="s">
        <v>276</v>
      </c>
      <c r="D169" s="127" t="s">
        <v>212</v>
      </c>
      <c r="E169" s="128" t="s">
        <v>1687</v>
      </c>
      <c r="F169" s="129" t="s">
        <v>1688</v>
      </c>
      <c r="G169" s="130" t="s">
        <v>412</v>
      </c>
      <c r="H169" s="131">
        <v>0.68600000000000005</v>
      </c>
      <c r="I169" s="132"/>
      <c r="J169" s="133">
        <f>ROUND(I169*H169,2)</f>
        <v>0</v>
      </c>
      <c r="K169" s="134"/>
      <c r="L169" s="32"/>
      <c r="M169" s="135" t="s">
        <v>1</v>
      </c>
      <c r="N169" s="136" t="s">
        <v>42</v>
      </c>
      <c r="P169" s="137">
        <f>O169*H169</f>
        <v>0</v>
      </c>
      <c r="Q169" s="137">
        <v>0</v>
      </c>
      <c r="R169" s="137">
        <f>Q169*H169</f>
        <v>0</v>
      </c>
      <c r="S169" s="137">
        <v>0</v>
      </c>
      <c r="T169" s="138">
        <f>S169*H169</f>
        <v>0</v>
      </c>
      <c r="AR169" s="139" t="s">
        <v>216</v>
      </c>
      <c r="AT169" s="139" t="s">
        <v>212</v>
      </c>
      <c r="AU169" s="139" t="s">
        <v>86</v>
      </c>
      <c r="AY169" s="17" t="s">
        <v>211</v>
      </c>
      <c r="BE169" s="140">
        <f>IF(N169="základní",J169,0)</f>
        <v>0</v>
      </c>
      <c r="BF169" s="140">
        <f>IF(N169="snížená",J169,0)</f>
        <v>0</v>
      </c>
      <c r="BG169" s="140">
        <f>IF(N169="zákl. přenesená",J169,0)</f>
        <v>0</v>
      </c>
      <c r="BH169" s="140">
        <f>IF(N169="sníž. přenesená",J169,0)</f>
        <v>0</v>
      </c>
      <c r="BI169" s="140">
        <f>IF(N169="nulová",J169,0)</f>
        <v>0</v>
      </c>
      <c r="BJ169" s="17" t="s">
        <v>84</v>
      </c>
      <c r="BK169" s="140">
        <f>ROUND(I169*H169,2)</f>
        <v>0</v>
      </c>
      <c r="BL169" s="17" t="s">
        <v>216</v>
      </c>
      <c r="BM169" s="139" t="s">
        <v>279</v>
      </c>
    </row>
    <row r="170" spans="2:65" s="12" customFormat="1" ht="11.25">
      <c r="B170" s="148"/>
      <c r="D170" s="142" t="s">
        <v>217</v>
      </c>
      <c r="E170" s="149" t="s">
        <v>1</v>
      </c>
      <c r="F170" s="150" t="s">
        <v>1689</v>
      </c>
      <c r="H170" s="151">
        <v>0.68600000000000005</v>
      </c>
      <c r="I170" s="152"/>
      <c r="L170" s="148"/>
      <c r="M170" s="153"/>
      <c r="T170" s="154"/>
      <c r="AT170" s="149" t="s">
        <v>217</v>
      </c>
      <c r="AU170" s="149" t="s">
        <v>86</v>
      </c>
      <c r="AV170" s="12" t="s">
        <v>86</v>
      </c>
      <c r="AW170" s="12" t="s">
        <v>34</v>
      </c>
      <c r="AX170" s="12" t="s">
        <v>77</v>
      </c>
      <c r="AY170" s="149" t="s">
        <v>211</v>
      </c>
    </row>
    <row r="171" spans="2:65" s="13" customFormat="1" ht="11.25">
      <c r="B171" s="155"/>
      <c r="D171" s="142" t="s">
        <v>217</v>
      </c>
      <c r="E171" s="156" t="s">
        <v>1</v>
      </c>
      <c r="F171" s="157" t="s">
        <v>222</v>
      </c>
      <c r="H171" s="158">
        <v>0.68600000000000005</v>
      </c>
      <c r="I171" s="159"/>
      <c r="L171" s="155"/>
      <c r="M171" s="160"/>
      <c r="T171" s="161"/>
      <c r="AT171" s="156" t="s">
        <v>217</v>
      </c>
      <c r="AU171" s="156" t="s">
        <v>86</v>
      </c>
      <c r="AV171" s="13" t="s">
        <v>216</v>
      </c>
      <c r="AW171" s="13" t="s">
        <v>34</v>
      </c>
      <c r="AX171" s="13" t="s">
        <v>84</v>
      </c>
      <c r="AY171" s="156" t="s">
        <v>211</v>
      </c>
    </row>
    <row r="172" spans="2:65" s="1" customFormat="1" ht="16.5" customHeight="1">
      <c r="B172" s="32"/>
      <c r="C172" s="127" t="s">
        <v>244</v>
      </c>
      <c r="D172" s="127" t="s">
        <v>212</v>
      </c>
      <c r="E172" s="128" t="s">
        <v>1690</v>
      </c>
      <c r="F172" s="129" t="s">
        <v>1691</v>
      </c>
      <c r="G172" s="130" t="s">
        <v>297</v>
      </c>
      <c r="H172" s="131">
        <v>171.41</v>
      </c>
      <c r="I172" s="132"/>
      <c r="J172" s="133">
        <f>ROUND(I172*H172,2)</f>
        <v>0</v>
      </c>
      <c r="K172" s="134"/>
      <c r="L172" s="32"/>
      <c r="M172" s="135" t="s">
        <v>1</v>
      </c>
      <c r="N172" s="136" t="s">
        <v>42</v>
      </c>
      <c r="P172" s="137">
        <f>O172*H172</f>
        <v>0</v>
      </c>
      <c r="Q172" s="137">
        <v>0</v>
      </c>
      <c r="R172" s="137">
        <f>Q172*H172</f>
        <v>0</v>
      </c>
      <c r="S172" s="137">
        <v>0</v>
      </c>
      <c r="T172" s="138">
        <f>S172*H172</f>
        <v>0</v>
      </c>
      <c r="AR172" s="139" t="s">
        <v>216</v>
      </c>
      <c r="AT172" s="139" t="s">
        <v>212</v>
      </c>
      <c r="AU172" s="139" t="s">
        <v>86</v>
      </c>
      <c r="AY172" s="17" t="s">
        <v>211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7" t="s">
        <v>84</v>
      </c>
      <c r="BK172" s="140">
        <f>ROUND(I172*H172,2)</f>
        <v>0</v>
      </c>
      <c r="BL172" s="17" t="s">
        <v>216</v>
      </c>
      <c r="BM172" s="139" t="s">
        <v>290</v>
      </c>
    </row>
    <row r="173" spans="2:65" s="1" customFormat="1" ht="37.9" customHeight="1">
      <c r="B173" s="32"/>
      <c r="C173" s="127" t="s">
        <v>291</v>
      </c>
      <c r="D173" s="127" t="s">
        <v>212</v>
      </c>
      <c r="E173" s="128" t="s">
        <v>1692</v>
      </c>
      <c r="F173" s="129" t="s">
        <v>1693</v>
      </c>
      <c r="G173" s="130" t="s">
        <v>297</v>
      </c>
      <c r="H173" s="131">
        <v>171.41</v>
      </c>
      <c r="I173" s="132"/>
      <c r="J173" s="133">
        <f>ROUND(I173*H173,2)</f>
        <v>0</v>
      </c>
      <c r="K173" s="134"/>
      <c r="L173" s="32"/>
      <c r="M173" s="135" t="s">
        <v>1</v>
      </c>
      <c r="N173" s="136" t="s">
        <v>42</v>
      </c>
      <c r="P173" s="137">
        <f>O173*H173</f>
        <v>0</v>
      </c>
      <c r="Q173" s="137">
        <v>0</v>
      </c>
      <c r="R173" s="137">
        <f>Q173*H173</f>
        <v>0</v>
      </c>
      <c r="S173" s="137">
        <v>0</v>
      </c>
      <c r="T173" s="138">
        <f>S173*H173</f>
        <v>0</v>
      </c>
      <c r="AR173" s="139" t="s">
        <v>216</v>
      </c>
      <c r="AT173" s="139" t="s">
        <v>212</v>
      </c>
      <c r="AU173" s="139" t="s">
        <v>86</v>
      </c>
      <c r="AY173" s="17" t="s">
        <v>211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7" t="s">
        <v>84</v>
      </c>
      <c r="BK173" s="140">
        <f>ROUND(I173*H173,2)</f>
        <v>0</v>
      </c>
      <c r="BL173" s="17" t="s">
        <v>216</v>
      </c>
      <c r="BM173" s="139" t="s">
        <v>294</v>
      </c>
    </row>
    <row r="174" spans="2:65" s="1" customFormat="1" ht="24.2" customHeight="1">
      <c r="B174" s="32"/>
      <c r="C174" s="162" t="s">
        <v>253</v>
      </c>
      <c r="D174" s="162" t="s">
        <v>700</v>
      </c>
      <c r="E174" s="163" t="s">
        <v>1694</v>
      </c>
      <c r="F174" s="164" t="s">
        <v>1695</v>
      </c>
      <c r="G174" s="165" t="s">
        <v>297</v>
      </c>
      <c r="H174" s="166">
        <v>171.41</v>
      </c>
      <c r="I174" s="167"/>
      <c r="J174" s="168">
        <f>ROUND(I174*H174,2)</f>
        <v>0</v>
      </c>
      <c r="K174" s="169"/>
      <c r="L174" s="170"/>
      <c r="M174" s="171" t="s">
        <v>1</v>
      </c>
      <c r="N174" s="172" t="s">
        <v>42</v>
      </c>
      <c r="P174" s="137">
        <f>O174*H174</f>
        <v>0</v>
      </c>
      <c r="Q174" s="137">
        <v>0</v>
      </c>
      <c r="R174" s="137">
        <f>Q174*H174</f>
        <v>0</v>
      </c>
      <c r="S174" s="137">
        <v>0</v>
      </c>
      <c r="T174" s="138">
        <f>S174*H174</f>
        <v>0</v>
      </c>
      <c r="AR174" s="139" t="s">
        <v>234</v>
      </c>
      <c r="AT174" s="139" t="s">
        <v>700</v>
      </c>
      <c r="AU174" s="139" t="s">
        <v>86</v>
      </c>
      <c r="AY174" s="17" t="s">
        <v>211</v>
      </c>
      <c r="BE174" s="140">
        <f>IF(N174="základní",J174,0)</f>
        <v>0</v>
      </c>
      <c r="BF174" s="140">
        <f>IF(N174="snížená",J174,0)</f>
        <v>0</v>
      </c>
      <c r="BG174" s="140">
        <f>IF(N174="zákl. přenesená",J174,0)</f>
        <v>0</v>
      </c>
      <c r="BH174" s="140">
        <f>IF(N174="sníž. přenesená",J174,0)</f>
        <v>0</v>
      </c>
      <c r="BI174" s="140">
        <f>IF(N174="nulová",J174,0)</f>
        <v>0</v>
      </c>
      <c r="BJ174" s="17" t="s">
        <v>84</v>
      </c>
      <c r="BK174" s="140">
        <f>ROUND(I174*H174,2)</f>
        <v>0</v>
      </c>
      <c r="BL174" s="17" t="s">
        <v>216</v>
      </c>
      <c r="BM174" s="139" t="s">
        <v>298</v>
      </c>
    </row>
    <row r="175" spans="2:65" s="1" customFormat="1" ht="33" customHeight="1">
      <c r="B175" s="32"/>
      <c r="C175" s="127" t="s">
        <v>299</v>
      </c>
      <c r="D175" s="127" t="s">
        <v>212</v>
      </c>
      <c r="E175" s="128" t="s">
        <v>1696</v>
      </c>
      <c r="F175" s="129" t="s">
        <v>1697</v>
      </c>
      <c r="G175" s="130" t="s">
        <v>297</v>
      </c>
      <c r="H175" s="131">
        <v>48</v>
      </c>
      <c r="I175" s="132"/>
      <c r="J175" s="133">
        <f>ROUND(I175*H175,2)</f>
        <v>0</v>
      </c>
      <c r="K175" s="134"/>
      <c r="L175" s="32"/>
      <c r="M175" s="135" t="s">
        <v>1</v>
      </c>
      <c r="N175" s="136" t="s">
        <v>42</v>
      </c>
      <c r="P175" s="137">
        <f>O175*H175</f>
        <v>0</v>
      </c>
      <c r="Q175" s="137">
        <v>0</v>
      </c>
      <c r="R175" s="137">
        <f>Q175*H175</f>
        <v>0</v>
      </c>
      <c r="S175" s="137">
        <v>0</v>
      </c>
      <c r="T175" s="138">
        <f>S175*H175</f>
        <v>0</v>
      </c>
      <c r="AR175" s="139" t="s">
        <v>216</v>
      </c>
      <c r="AT175" s="139" t="s">
        <v>212</v>
      </c>
      <c r="AU175" s="139" t="s">
        <v>86</v>
      </c>
      <c r="AY175" s="17" t="s">
        <v>211</v>
      </c>
      <c r="BE175" s="140">
        <f>IF(N175="základní",J175,0)</f>
        <v>0</v>
      </c>
      <c r="BF175" s="140">
        <f>IF(N175="snížená",J175,0)</f>
        <v>0</v>
      </c>
      <c r="BG175" s="140">
        <f>IF(N175="zákl. přenesená",J175,0)</f>
        <v>0</v>
      </c>
      <c r="BH175" s="140">
        <f>IF(N175="sníž. přenesená",J175,0)</f>
        <v>0</v>
      </c>
      <c r="BI175" s="140">
        <f>IF(N175="nulová",J175,0)</f>
        <v>0</v>
      </c>
      <c r="BJ175" s="17" t="s">
        <v>84</v>
      </c>
      <c r="BK175" s="140">
        <f>ROUND(I175*H175,2)</f>
        <v>0</v>
      </c>
      <c r="BL175" s="17" t="s">
        <v>216</v>
      </c>
      <c r="BM175" s="139" t="s">
        <v>303</v>
      </c>
    </row>
    <row r="176" spans="2:65" s="12" customFormat="1" ht="11.25">
      <c r="B176" s="148"/>
      <c r="D176" s="142" t="s">
        <v>217</v>
      </c>
      <c r="E176" s="149" t="s">
        <v>1</v>
      </c>
      <c r="F176" s="150" t="s">
        <v>1698</v>
      </c>
      <c r="H176" s="151">
        <v>48</v>
      </c>
      <c r="I176" s="152"/>
      <c r="L176" s="148"/>
      <c r="M176" s="153"/>
      <c r="T176" s="154"/>
      <c r="AT176" s="149" t="s">
        <v>217</v>
      </c>
      <c r="AU176" s="149" t="s">
        <v>86</v>
      </c>
      <c r="AV176" s="12" t="s">
        <v>86</v>
      </c>
      <c r="AW176" s="12" t="s">
        <v>34</v>
      </c>
      <c r="AX176" s="12" t="s">
        <v>77</v>
      </c>
      <c r="AY176" s="149" t="s">
        <v>211</v>
      </c>
    </row>
    <row r="177" spans="2:65" s="13" customFormat="1" ht="11.25">
      <c r="B177" s="155"/>
      <c r="D177" s="142" t="s">
        <v>217</v>
      </c>
      <c r="E177" s="156" t="s">
        <v>1</v>
      </c>
      <c r="F177" s="157" t="s">
        <v>222</v>
      </c>
      <c r="H177" s="158">
        <v>48</v>
      </c>
      <c r="I177" s="159"/>
      <c r="L177" s="155"/>
      <c r="M177" s="160"/>
      <c r="T177" s="161"/>
      <c r="AT177" s="156" t="s">
        <v>217</v>
      </c>
      <c r="AU177" s="156" t="s">
        <v>86</v>
      </c>
      <c r="AV177" s="13" t="s">
        <v>216</v>
      </c>
      <c r="AW177" s="13" t="s">
        <v>34</v>
      </c>
      <c r="AX177" s="13" t="s">
        <v>84</v>
      </c>
      <c r="AY177" s="156" t="s">
        <v>211</v>
      </c>
    </row>
    <row r="178" spans="2:65" s="1" customFormat="1" ht="24.2" customHeight="1">
      <c r="B178" s="32"/>
      <c r="C178" s="127" t="s">
        <v>258</v>
      </c>
      <c r="D178" s="127" t="s">
        <v>212</v>
      </c>
      <c r="E178" s="128" t="s">
        <v>1699</v>
      </c>
      <c r="F178" s="129" t="s">
        <v>1700</v>
      </c>
      <c r="G178" s="130" t="s">
        <v>297</v>
      </c>
      <c r="H178" s="131">
        <v>26.41</v>
      </c>
      <c r="I178" s="132"/>
      <c r="J178" s="133">
        <f>ROUND(I178*H178,2)</f>
        <v>0</v>
      </c>
      <c r="K178" s="134"/>
      <c r="L178" s="32"/>
      <c r="M178" s="135" t="s">
        <v>1</v>
      </c>
      <c r="N178" s="136" t="s">
        <v>42</v>
      </c>
      <c r="P178" s="137">
        <f>O178*H178</f>
        <v>0</v>
      </c>
      <c r="Q178" s="137">
        <v>0</v>
      </c>
      <c r="R178" s="137">
        <f>Q178*H178</f>
        <v>0</v>
      </c>
      <c r="S178" s="137">
        <v>0</v>
      </c>
      <c r="T178" s="138">
        <f>S178*H178</f>
        <v>0</v>
      </c>
      <c r="AR178" s="139" t="s">
        <v>216</v>
      </c>
      <c r="AT178" s="139" t="s">
        <v>212</v>
      </c>
      <c r="AU178" s="139" t="s">
        <v>86</v>
      </c>
      <c r="AY178" s="17" t="s">
        <v>211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7" t="s">
        <v>84</v>
      </c>
      <c r="BK178" s="140">
        <f>ROUND(I178*H178,2)</f>
        <v>0</v>
      </c>
      <c r="BL178" s="17" t="s">
        <v>216</v>
      </c>
      <c r="BM178" s="139" t="s">
        <v>308</v>
      </c>
    </row>
    <row r="179" spans="2:65" s="12" customFormat="1" ht="11.25">
      <c r="B179" s="148"/>
      <c r="D179" s="142" t="s">
        <v>217</v>
      </c>
      <c r="E179" s="149" t="s">
        <v>1</v>
      </c>
      <c r="F179" s="150" t="s">
        <v>1701</v>
      </c>
      <c r="H179" s="151">
        <v>26.41</v>
      </c>
      <c r="I179" s="152"/>
      <c r="L179" s="148"/>
      <c r="M179" s="153"/>
      <c r="T179" s="154"/>
      <c r="AT179" s="149" t="s">
        <v>217</v>
      </c>
      <c r="AU179" s="149" t="s">
        <v>86</v>
      </c>
      <c r="AV179" s="12" t="s">
        <v>86</v>
      </c>
      <c r="AW179" s="12" t="s">
        <v>34</v>
      </c>
      <c r="AX179" s="12" t="s">
        <v>77</v>
      </c>
      <c r="AY179" s="149" t="s">
        <v>211</v>
      </c>
    </row>
    <row r="180" spans="2:65" s="13" customFormat="1" ht="11.25">
      <c r="B180" s="155"/>
      <c r="D180" s="142" t="s">
        <v>217</v>
      </c>
      <c r="E180" s="156" t="s">
        <v>1</v>
      </c>
      <c r="F180" s="157" t="s">
        <v>222</v>
      </c>
      <c r="H180" s="158">
        <v>26.41</v>
      </c>
      <c r="I180" s="159"/>
      <c r="L180" s="155"/>
      <c r="M180" s="160"/>
      <c r="T180" s="161"/>
      <c r="AT180" s="156" t="s">
        <v>217</v>
      </c>
      <c r="AU180" s="156" t="s">
        <v>86</v>
      </c>
      <c r="AV180" s="13" t="s">
        <v>216</v>
      </c>
      <c r="AW180" s="13" t="s">
        <v>34</v>
      </c>
      <c r="AX180" s="13" t="s">
        <v>84</v>
      </c>
      <c r="AY180" s="156" t="s">
        <v>211</v>
      </c>
    </row>
    <row r="181" spans="2:65" s="10" customFormat="1" ht="22.9" customHeight="1">
      <c r="B181" s="117"/>
      <c r="D181" s="118" t="s">
        <v>76</v>
      </c>
      <c r="E181" s="193" t="s">
        <v>1702</v>
      </c>
      <c r="F181" s="193" t="s">
        <v>1703</v>
      </c>
      <c r="I181" s="120"/>
      <c r="J181" s="194">
        <f>BK181</f>
        <v>0</v>
      </c>
      <c r="L181" s="117"/>
      <c r="M181" s="122"/>
      <c r="P181" s="123">
        <f>SUM(P182:P205)</f>
        <v>0</v>
      </c>
      <c r="R181" s="123">
        <f>SUM(R182:R205)</f>
        <v>0.13022188999999998</v>
      </c>
      <c r="T181" s="124">
        <f>SUM(T182:T205)</f>
        <v>0</v>
      </c>
      <c r="AR181" s="118" t="s">
        <v>86</v>
      </c>
      <c r="AT181" s="125" t="s">
        <v>76</v>
      </c>
      <c r="AU181" s="125" t="s">
        <v>84</v>
      </c>
      <c r="AY181" s="118" t="s">
        <v>211</v>
      </c>
      <c r="BK181" s="126">
        <f>SUM(BK182:BK205)</f>
        <v>0</v>
      </c>
    </row>
    <row r="182" spans="2:65" s="1" customFormat="1" ht="16.5" customHeight="1">
      <c r="B182" s="32"/>
      <c r="C182" s="127" t="s">
        <v>310</v>
      </c>
      <c r="D182" s="127" t="s">
        <v>212</v>
      </c>
      <c r="E182" s="128" t="s">
        <v>1704</v>
      </c>
      <c r="F182" s="129" t="s">
        <v>1705</v>
      </c>
      <c r="G182" s="130" t="s">
        <v>297</v>
      </c>
      <c r="H182" s="131">
        <v>68.042000000000002</v>
      </c>
      <c r="I182" s="132"/>
      <c r="J182" s="133">
        <f>ROUND(I182*H182,2)</f>
        <v>0</v>
      </c>
      <c r="K182" s="134"/>
      <c r="L182" s="32"/>
      <c r="M182" s="135" t="s">
        <v>1</v>
      </c>
      <c r="N182" s="136" t="s">
        <v>42</v>
      </c>
      <c r="P182" s="137">
        <f>O182*H182</f>
        <v>0</v>
      </c>
      <c r="Q182" s="137">
        <v>2.7E-4</v>
      </c>
      <c r="R182" s="137">
        <f>Q182*H182</f>
        <v>1.837134E-2</v>
      </c>
      <c r="S182" s="137">
        <v>0</v>
      </c>
      <c r="T182" s="138">
        <f>S182*H182</f>
        <v>0</v>
      </c>
      <c r="AR182" s="139" t="s">
        <v>253</v>
      </c>
      <c r="AT182" s="139" t="s">
        <v>212</v>
      </c>
      <c r="AU182" s="139" t="s">
        <v>86</v>
      </c>
      <c r="AY182" s="17" t="s">
        <v>211</v>
      </c>
      <c r="BE182" s="140">
        <f>IF(N182="základní",J182,0)</f>
        <v>0</v>
      </c>
      <c r="BF182" s="140">
        <f>IF(N182="snížená",J182,0)</f>
        <v>0</v>
      </c>
      <c r="BG182" s="140">
        <f>IF(N182="zákl. přenesená",J182,0)</f>
        <v>0</v>
      </c>
      <c r="BH182" s="140">
        <f>IF(N182="sníž. přenesená",J182,0)</f>
        <v>0</v>
      </c>
      <c r="BI182" s="140">
        <f>IF(N182="nulová",J182,0)</f>
        <v>0</v>
      </c>
      <c r="BJ182" s="17" t="s">
        <v>84</v>
      </c>
      <c r="BK182" s="140">
        <f>ROUND(I182*H182,2)</f>
        <v>0</v>
      </c>
      <c r="BL182" s="17" t="s">
        <v>253</v>
      </c>
      <c r="BM182" s="139" t="s">
        <v>1706</v>
      </c>
    </row>
    <row r="183" spans="2:65" s="11" customFormat="1" ht="11.25">
      <c r="B183" s="141"/>
      <c r="D183" s="142" t="s">
        <v>217</v>
      </c>
      <c r="E183" s="143" t="s">
        <v>1</v>
      </c>
      <c r="F183" s="144" t="s">
        <v>1707</v>
      </c>
      <c r="H183" s="143" t="s">
        <v>1</v>
      </c>
      <c r="I183" s="145"/>
      <c r="L183" s="141"/>
      <c r="M183" s="146"/>
      <c r="T183" s="147"/>
      <c r="AT183" s="143" t="s">
        <v>217</v>
      </c>
      <c r="AU183" s="143" t="s">
        <v>86</v>
      </c>
      <c r="AV183" s="11" t="s">
        <v>84</v>
      </c>
      <c r="AW183" s="11" t="s">
        <v>34</v>
      </c>
      <c r="AX183" s="11" t="s">
        <v>77</v>
      </c>
      <c r="AY183" s="143" t="s">
        <v>211</v>
      </c>
    </row>
    <row r="184" spans="2:65" s="12" customFormat="1" ht="11.25">
      <c r="B184" s="148"/>
      <c r="D184" s="142" t="s">
        <v>217</v>
      </c>
      <c r="E184" s="149" t="s">
        <v>1</v>
      </c>
      <c r="F184" s="150" t="s">
        <v>1708</v>
      </c>
      <c r="H184" s="151">
        <v>34.735999999999997</v>
      </c>
      <c r="I184" s="152"/>
      <c r="L184" s="148"/>
      <c r="M184" s="153"/>
      <c r="T184" s="154"/>
      <c r="AT184" s="149" t="s">
        <v>217</v>
      </c>
      <c r="AU184" s="149" t="s">
        <v>86</v>
      </c>
      <c r="AV184" s="12" t="s">
        <v>86</v>
      </c>
      <c r="AW184" s="12" t="s">
        <v>34</v>
      </c>
      <c r="AX184" s="12" t="s">
        <v>77</v>
      </c>
      <c r="AY184" s="149" t="s">
        <v>211</v>
      </c>
    </row>
    <row r="185" spans="2:65" s="11" customFormat="1" ht="11.25">
      <c r="B185" s="141"/>
      <c r="D185" s="142" t="s">
        <v>217</v>
      </c>
      <c r="E185" s="143" t="s">
        <v>1</v>
      </c>
      <c r="F185" s="144" t="s">
        <v>1709</v>
      </c>
      <c r="H185" s="143" t="s">
        <v>1</v>
      </c>
      <c r="I185" s="145"/>
      <c r="L185" s="141"/>
      <c r="M185" s="146"/>
      <c r="T185" s="147"/>
      <c r="AT185" s="143" t="s">
        <v>217</v>
      </c>
      <c r="AU185" s="143" t="s">
        <v>86</v>
      </c>
      <c r="AV185" s="11" t="s">
        <v>84</v>
      </c>
      <c r="AW185" s="11" t="s">
        <v>34</v>
      </c>
      <c r="AX185" s="11" t="s">
        <v>77</v>
      </c>
      <c r="AY185" s="143" t="s">
        <v>211</v>
      </c>
    </row>
    <row r="186" spans="2:65" s="12" customFormat="1" ht="11.25">
      <c r="B186" s="148"/>
      <c r="D186" s="142" t="s">
        <v>217</v>
      </c>
      <c r="E186" s="149" t="s">
        <v>1</v>
      </c>
      <c r="F186" s="150" t="s">
        <v>1710</v>
      </c>
      <c r="H186" s="151">
        <v>33.305999999999997</v>
      </c>
      <c r="I186" s="152"/>
      <c r="L186" s="148"/>
      <c r="M186" s="153"/>
      <c r="T186" s="154"/>
      <c r="AT186" s="149" t="s">
        <v>217</v>
      </c>
      <c r="AU186" s="149" t="s">
        <v>86</v>
      </c>
      <c r="AV186" s="12" t="s">
        <v>86</v>
      </c>
      <c r="AW186" s="12" t="s">
        <v>34</v>
      </c>
      <c r="AX186" s="12" t="s">
        <v>77</v>
      </c>
      <c r="AY186" s="149" t="s">
        <v>211</v>
      </c>
    </row>
    <row r="187" spans="2:65" s="13" customFormat="1" ht="11.25">
      <c r="B187" s="155"/>
      <c r="D187" s="142" t="s">
        <v>217</v>
      </c>
      <c r="E187" s="156" t="s">
        <v>1</v>
      </c>
      <c r="F187" s="157" t="s">
        <v>222</v>
      </c>
      <c r="H187" s="158">
        <v>68.042000000000002</v>
      </c>
      <c r="I187" s="159"/>
      <c r="L187" s="155"/>
      <c r="M187" s="160"/>
      <c r="T187" s="161"/>
      <c r="AT187" s="156" t="s">
        <v>217</v>
      </c>
      <c r="AU187" s="156" t="s">
        <v>86</v>
      </c>
      <c r="AV187" s="13" t="s">
        <v>216</v>
      </c>
      <c r="AW187" s="13" t="s">
        <v>34</v>
      </c>
      <c r="AX187" s="13" t="s">
        <v>84</v>
      </c>
      <c r="AY187" s="156" t="s">
        <v>211</v>
      </c>
    </row>
    <row r="188" spans="2:65" s="1" customFormat="1" ht="24.2" customHeight="1">
      <c r="B188" s="32"/>
      <c r="C188" s="127" t="s">
        <v>262</v>
      </c>
      <c r="D188" s="127" t="s">
        <v>212</v>
      </c>
      <c r="E188" s="128" t="s">
        <v>1711</v>
      </c>
      <c r="F188" s="129" t="s">
        <v>1712</v>
      </c>
      <c r="G188" s="130" t="s">
        <v>297</v>
      </c>
      <c r="H188" s="131">
        <v>319.57299999999998</v>
      </c>
      <c r="I188" s="132"/>
      <c r="J188" s="133">
        <f>ROUND(I188*H188,2)</f>
        <v>0</v>
      </c>
      <c r="K188" s="134"/>
      <c r="L188" s="32"/>
      <c r="M188" s="135" t="s">
        <v>1</v>
      </c>
      <c r="N188" s="136" t="s">
        <v>42</v>
      </c>
      <c r="P188" s="137">
        <f>O188*H188</f>
        <v>0</v>
      </c>
      <c r="Q188" s="137">
        <v>2.1000000000000001E-4</v>
      </c>
      <c r="R188" s="137">
        <f>Q188*H188</f>
        <v>6.7110329999999996E-2</v>
      </c>
      <c r="S188" s="137">
        <v>0</v>
      </c>
      <c r="T188" s="138">
        <f>S188*H188</f>
        <v>0</v>
      </c>
      <c r="AR188" s="139" t="s">
        <v>253</v>
      </c>
      <c r="AT188" s="139" t="s">
        <v>212</v>
      </c>
      <c r="AU188" s="139" t="s">
        <v>86</v>
      </c>
      <c r="AY188" s="17" t="s">
        <v>211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7" t="s">
        <v>84</v>
      </c>
      <c r="BK188" s="140">
        <f>ROUND(I188*H188,2)</f>
        <v>0</v>
      </c>
      <c r="BL188" s="17" t="s">
        <v>253</v>
      </c>
      <c r="BM188" s="139" t="s">
        <v>1713</v>
      </c>
    </row>
    <row r="189" spans="2:65" s="11" customFormat="1" ht="11.25">
      <c r="B189" s="141"/>
      <c r="D189" s="142" t="s">
        <v>217</v>
      </c>
      <c r="E189" s="143" t="s">
        <v>1</v>
      </c>
      <c r="F189" s="144" t="s">
        <v>1714</v>
      </c>
      <c r="H189" s="143" t="s">
        <v>1</v>
      </c>
      <c r="I189" s="145"/>
      <c r="L189" s="141"/>
      <c r="M189" s="146"/>
      <c r="T189" s="147"/>
      <c r="AT189" s="143" t="s">
        <v>217</v>
      </c>
      <c r="AU189" s="143" t="s">
        <v>86</v>
      </c>
      <c r="AV189" s="11" t="s">
        <v>84</v>
      </c>
      <c r="AW189" s="11" t="s">
        <v>34</v>
      </c>
      <c r="AX189" s="11" t="s">
        <v>77</v>
      </c>
      <c r="AY189" s="143" t="s">
        <v>211</v>
      </c>
    </row>
    <row r="190" spans="2:65" s="12" customFormat="1" ht="11.25">
      <c r="B190" s="148"/>
      <c r="D190" s="142" t="s">
        <v>217</v>
      </c>
      <c r="E190" s="149" t="s">
        <v>1</v>
      </c>
      <c r="F190" s="150" t="s">
        <v>1715</v>
      </c>
      <c r="H190" s="151">
        <v>142.52000000000001</v>
      </c>
      <c r="I190" s="152"/>
      <c r="L190" s="148"/>
      <c r="M190" s="153"/>
      <c r="T190" s="154"/>
      <c r="AT190" s="149" t="s">
        <v>217</v>
      </c>
      <c r="AU190" s="149" t="s">
        <v>86</v>
      </c>
      <c r="AV190" s="12" t="s">
        <v>86</v>
      </c>
      <c r="AW190" s="12" t="s">
        <v>34</v>
      </c>
      <c r="AX190" s="12" t="s">
        <v>77</v>
      </c>
      <c r="AY190" s="149" t="s">
        <v>211</v>
      </c>
    </row>
    <row r="191" spans="2:65" s="11" customFormat="1" ht="11.25">
      <c r="B191" s="141"/>
      <c r="D191" s="142" t="s">
        <v>217</v>
      </c>
      <c r="E191" s="143" t="s">
        <v>1</v>
      </c>
      <c r="F191" s="144" t="s">
        <v>719</v>
      </c>
      <c r="H191" s="143" t="s">
        <v>1</v>
      </c>
      <c r="I191" s="145"/>
      <c r="L191" s="141"/>
      <c r="M191" s="146"/>
      <c r="T191" s="147"/>
      <c r="AT191" s="143" t="s">
        <v>217</v>
      </c>
      <c r="AU191" s="143" t="s">
        <v>86</v>
      </c>
      <c r="AV191" s="11" t="s">
        <v>84</v>
      </c>
      <c r="AW191" s="11" t="s">
        <v>34</v>
      </c>
      <c r="AX191" s="11" t="s">
        <v>77</v>
      </c>
      <c r="AY191" s="143" t="s">
        <v>211</v>
      </c>
    </row>
    <row r="192" spans="2:65" s="11" customFormat="1" ht="11.25">
      <c r="B192" s="141"/>
      <c r="D192" s="142" t="s">
        <v>217</v>
      </c>
      <c r="E192" s="143" t="s">
        <v>1</v>
      </c>
      <c r="F192" s="144" t="s">
        <v>1716</v>
      </c>
      <c r="H192" s="143" t="s">
        <v>1</v>
      </c>
      <c r="I192" s="145"/>
      <c r="L192" s="141"/>
      <c r="M192" s="146"/>
      <c r="T192" s="147"/>
      <c r="AT192" s="143" t="s">
        <v>217</v>
      </c>
      <c r="AU192" s="143" t="s">
        <v>86</v>
      </c>
      <c r="AV192" s="11" t="s">
        <v>84</v>
      </c>
      <c r="AW192" s="11" t="s">
        <v>34</v>
      </c>
      <c r="AX192" s="11" t="s">
        <v>77</v>
      </c>
      <c r="AY192" s="143" t="s">
        <v>211</v>
      </c>
    </row>
    <row r="193" spans="2:65" s="12" customFormat="1" ht="11.25">
      <c r="B193" s="148"/>
      <c r="D193" s="142" t="s">
        <v>217</v>
      </c>
      <c r="E193" s="149" t="s">
        <v>1</v>
      </c>
      <c r="F193" s="150" t="s">
        <v>1717</v>
      </c>
      <c r="H193" s="151">
        <v>31.2</v>
      </c>
      <c r="I193" s="152"/>
      <c r="L193" s="148"/>
      <c r="M193" s="153"/>
      <c r="T193" s="154"/>
      <c r="AT193" s="149" t="s">
        <v>217</v>
      </c>
      <c r="AU193" s="149" t="s">
        <v>86</v>
      </c>
      <c r="AV193" s="12" t="s">
        <v>86</v>
      </c>
      <c r="AW193" s="12" t="s">
        <v>34</v>
      </c>
      <c r="AX193" s="12" t="s">
        <v>77</v>
      </c>
      <c r="AY193" s="149" t="s">
        <v>211</v>
      </c>
    </row>
    <row r="194" spans="2:65" s="12" customFormat="1" ht="11.25">
      <c r="B194" s="148"/>
      <c r="D194" s="142" t="s">
        <v>217</v>
      </c>
      <c r="E194" s="149" t="s">
        <v>1</v>
      </c>
      <c r="F194" s="150" t="s">
        <v>1718</v>
      </c>
      <c r="H194" s="151">
        <v>24.361999999999998</v>
      </c>
      <c r="I194" s="152"/>
      <c r="L194" s="148"/>
      <c r="M194" s="153"/>
      <c r="T194" s="154"/>
      <c r="AT194" s="149" t="s">
        <v>217</v>
      </c>
      <c r="AU194" s="149" t="s">
        <v>86</v>
      </c>
      <c r="AV194" s="12" t="s">
        <v>86</v>
      </c>
      <c r="AW194" s="12" t="s">
        <v>34</v>
      </c>
      <c r="AX194" s="12" t="s">
        <v>77</v>
      </c>
      <c r="AY194" s="149" t="s">
        <v>211</v>
      </c>
    </row>
    <row r="195" spans="2:65" s="12" customFormat="1" ht="11.25">
      <c r="B195" s="148"/>
      <c r="D195" s="142" t="s">
        <v>217</v>
      </c>
      <c r="E195" s="149" t="s">
        <v>1</v>
      </c>
      <c r="F195" s="150" t="s">
        <v>1719</v>
      </c>
      <c r="H195" s="151">
        <v>32.838000000000001</v>
      </c>
      <c r="I195" s="152"/>
      <c r="L195" s="148"/>
      <c r="M195" s="153"/>
      <c r="T195" s="154"/>
      <c r="AT195" s="149" t="s">
        <v>217</v>
      </c>
      <c r="AU195" s="149" t="s">
        <v>86</v>
      </c>
      <c r="AV195" s="12" t="s">
        <v>86</v>
      </c>
      <c r="AW195" s="12" t="s">
        <v>34</v>
      </c>
      <c r="AX195" s="12" t="s">
        <v>77</v>
      </c>
      <c r="AY195" s="149" t="s">
        <v>211</v>
      </c>
    </row>
    <row r="196" spans="2:65" s="12" customFormat="1" ht="11.25">
      <c r="B196" s="148"/>
      <c r="D196" s="142" t="s">
        <v>217</v>
      </c>
      <c r="E196" s="149" t="s">
        <v>1</v>
      </c>
      <c r="F196" s="150" t="s">
        <v>1720</v>
      </c>
      <c r="H196" s="151">
        <v>24.998999999999999</v>
      </c>
      <c r="I196" s="152"/>
      <c r="L196" s="148"/>
      <c r="M196" s="153"/>
      <c r="T196" s="154"/>
      <c r="AT196" s="149" t="s">
        <v>217</v>
      </c>
      <c r="AU196" s="149" t="s">
        <v>86</v>
      </c>
      <c r="AV196" s="12" t="s">
        <v>86</v>
      </c>
      <c r="AW196" s="12" t="s">
        <v>34</v>
      </c>
      <c r="AX196" s="12" t="s">
        <v>77</v>
      </c>
      <c r="AY196" s="149" t="s">
        <v>211</v>
      </c>
    </row>
    <row r="197" spans="2:65" s="12" customFormat="1" ht="11.25">
      <c r="B197" s="148"/>
      <c r="D197" s="142" t="s">
        <v>217</v>
      </c>
      <c r="E197" s="149" t="s">
        <v>1</v>
      </c>
      <c r="F197" s="150" t="s">
        <v>1717</v>
      </c>
      <c r="H197" s="151">
        <v>31.2</v>
      </c>
      <c r="I197" s="152"/>
      <c r="L197" s="148"/>
      <c r="M197" s="153"/>
      <c r="T197" s="154"/>
      <c r="AT197" s="149" t="s">
        <v>217</v>
      </c>
      <c r="AU197" s="149" t="s">
        <v>86</v>
      </c>
      <c r="AV197" s="12" t="s">
        <v>86</v>
      </c>
      <c r="AW197" s="12" t="s">
        <v>34</v>
      </c>
      <c r="AX197" s="12" t="s">
        <v>77</v>
      </c>
      <c r="AY197" s="149" t="s">
        <v>211</v>
      </c>
    </row>
    <row r="198" spans="2:65" s="12" customFormat="1" ht="11.25">
      <c r="B198" s="148"/>
      <c r="D198" s="142" t="s">
        <v>217</v>
      </c>
      <c r="E198" s="149" t="s">
        <v>1</v>
      </c>
      <c r="F198" s="150" t="s">
        <v>1721</v>
      </c>
      <c r="H198" s="151">
        <v>2.4</v>
      </c>
      <c r="I198" s="152"/>
      <c r="L198" s="148"/>
      <c r="M198" s="153"/>
      <c r="T198" s="154"/>
      <c r="AT198" s="149" t="s">
        <v>217</v>
      </c>
      <c r="AU198" s="149" t="s">
        <v>86</v>
      </c>
      <c r="AV198" s="12" t="s">
        <v>86</v>
      </c>
      <c r="AW198" s="12" t="s">
        <v>34</v>
      </c>
      <c r="AX198" s="12" t="s">
        <v>77</v>
      </c>
      <c r="AY198" s="149" t="s">
        <v>211</v>
      </c>
    </row>
    <row r="199" spans="2:65" s="12" customFormat="1" ht="11.25">
      <c r="B199" s="148"/>
      <c r="D199" s="142" t="s">
        <v>217</v>
      </c>
      <c r="E199" s="149" t="s">
        <v>1</v>
      </c>
      <c r="F199" s="150" t="s">
        <v>1722</v>
      </c>
      <c r="H199" s="151">
        <v>8.2140000000000004</v>
      </c>
      <c r="I199" s="152"/>
      <c r="L199" s="148"/>
      <c r="M199" s="153"/>
      <c r="T199" s="154"/>
      <c r="AT199" s="149" t="s">
        <v>217</v>
      </c>
      <c r="AU199" s="149" t="s">
        <v>86</v>
      </c>
      <c r="AV199" s="12" t="s">
        <v>86</v>
      </c>
      <c r="AW199" s="12" t="s">
        <v>34</v>
      </c>
      <c r="AX199" s="12" t="s">
        <v>77</v>
      </c>
      <c r="AY199" s="149" t="s">
        <v>211</v>
      </c>
    </row>
    <row r="200" spans="2:65" s="12" customFormat="1" ht="11.25">
      <c r="B200" s="148"/>
      <c r="D200" s="142" t="s">
        <v>217</v>
      </c>
      <c r="E200" s="149" t="s">
        <v>1</v>
      </c>
      <c r="F200" s="150" t="s">
        <v>1723</v>
      </c>
      <c r="H200" s="151">
        <v>6.8129999999999997</v>
      </c>
      <c r="I200" s="152"/>
      <c r="L200" s="148"/>
      <c r="M200" s="153"/>
      <c r="T200" s="154"/>
      <c r="AT200" s="149" t="s">
        <v>217</v>
      </c>
      <c r="AU200" s="149" t="s">
        <v>86</v>
      </c>
      <c r="AV200" s="12" t="s">
        <v>86</v>
      </c>
      <c r="AW200" s="12" t="s">
        <v>34</v>
      </c>
      <c r="AX200" s="12" t="s">
        <v>77</v>
      </c>
      <c r="AY200" s="149" t="s">
        <v>211</v>
      </c>
    </row>
    <row r="201" spans="2:65" s="12" customFormat="1" ht="11.25">
      <c r="B201" s="148"/>
      <c r="D201" s="142" t="s">
        <v>217</v>
      </c>
      <c r="E201" s="149" t="s">
        <v>1</v>
      </c>
      <c r="F201" s="150" t="s">
        <v>1724</v>
      </c>
      <c r="H201" s="151">
        <v>8.2140000000000004</v>
      </c>
      <c r="I201" s="152"/>
      <c r="L201" s="148"/>
      <c r="M201" s="153"/>
      <c r="T201" s="154"/>
      <c r="AT201" s="149" t="s">
        <v>217</v>
      </c>
      <c r="AU201" s="149" t="s">
        <v>86</v>
      </c>
      <c r="AV201" s="12" t="s">
        <v>86</v>
      </c>
      <c r="AW201" s="12" t="s">
        <v>34</v>
      </c>
      <c r="AX201" s="12" t="s">
        <v>77</v>
      </c>
      <c r="AY201" s="149" t="s">
        <v>211</v>
      </c>
    </row>
    <row r="202" spans="2:65" s="12" customFormat="1" ht="11.25">
      <c r="B202" s="148"/>
      <c r="D202" s="142" t="s">
        <v>217</v>
      </c>
      <c r="E202" s="149" t="s">
        <v>1</v>
      </c>
      <c r="F202" s="150" t="s">
        <v>1725</v>
      </c>
      <c r="H202" s="151">
        <v>6.8129999999999997</v>
      </c>
      <c r="I202" s="152"/>
      <c r="L202" s="148"/>
      <c r="M202" s="153"/>
      <c r="T202" s="154"/>
      <c r="AT202" s="149" t="s">
        <v>217</v>
      </c>
      <c r="AU202" s="149" t="s">
        <v>86</v>
      </c>
      <c r="AV202" s="12" t="s">
        <v>86</v>
      </c>
      <c r="AW202" s="12" t="s">
        <v>34</v>
      </c>
      <c r="AX202" s="12" t="s">
        <v>77</v>
      </c>
      <c r="AY202" s="149" t="s">
        <v>211</v>
      </c>
    </row>
    <row r="203" spans="2:65" s="13" customFormat="1" ht="11.25">
      <c r="B203" s="155"/>
      <c r="D203" s="142" t="s">
        <v>217</v>
      </c>
      <c r="E203" s="156" t="s">
        <v>1637</v>
      </c>
      <c r="F203" s="157" t="s">
        <v>222</v>
      </c>
      <c r="H203" s="158">
        <v>319.57299999999998</v>
      </c>
      <c r="I203" s="159"/>
      <c r="L203" s="155"/>
      <c r="M203" s="160"/>
      <c r="T203" s="161"/>
      <c r="AT203" s="156" t="s">
        <v>217</v>
      </c>
      <c r="AU203" s="156" t="s">
        <v>86</v>
      </c>
      <c r="AV203" s="13" t="s">
        <v>216</v>
      </c>
      <c r="AW203" s="13" t="s">
        <v>34</v>
      </c>
      <c r="AX203" s="13" t="s">
        <v>84</v>
      </c>
      <c r="AY203" s="156" t="s">
        <v>211</v>
      </c>
    </row>
    <row r="204" spans="2:65" s="1" customFormat="1" ht="24.2" customHeight="1">
      <c r="B204" s="32"/>
      <c r="C204" s="127" t="s">
        <v>7</v>
      </c>
      <c r="D204" s="127" t="s">
        <v>212</v>
      </c>
      <c r="E204" s="128" t="s">
        <v>1726</v>
      </c>
      <c r="F204" s="129" t="s">
        <v>1727</v>
      </c>
      <c r="G204" s="130" t="s">
        <v>297</v>
      </c>
      <c r="H204" s="131">
        <v>319.57299999999998</v>
      </c>
      <c r="I204" s="132"/>
      <c r="J204" s="133">
        <f>ROUND(I204*H204,2)</f>
        <v>0</v>
      </c>
      <c r="K204" s="134"/>
      <c r="L204" s="32"/>
      <c r="M204" s="135" t="s">
        <v>1</v>
      </c>
      <c r="N204" s="136" t="s">
        <v>42</v>
      </c>
      <c r="P204" s="137">
        <f>O204*H204</f>
        <v>0</v>
      </c>
      <c r="Q204" s="137">
        <v>1.3999999999999999E-4</v>
      </c>
      <c r="R204" s="137">
        <f>Q204*H204</f>
        <v>4.474021999999999E-2</v>
      </c>
      <c r="S204" s="137">
        <v>0</v>
      </c>
      <c r="T204" s="138">
        <f>S204*H204</f>
        <v>0</v>
      </c>
      <c r="AR204" s="139" t="s">
        <v>253</v>
      </c>
      <c r="AT204" s="139" t="s">
        <v>212</v>
      </c>
      <c r="AU204" s="139" t="s">
        <v>86</v>
      </c>
      <c r="AY204" s="17" t="s">
        <v>211</v>
      </c>
      <c r="BE204" s="140">
        <f>IF(N204="základní",J204,0)</f>
        <v>0</v>
      </c>
      <c r="BF204" s="140">
        <f>IF(N204="snížená",J204,0)</f>
        <v>0</v>
      </c>
      <c r="BG204" s="140">
        <f>IF(N204="zákl. přenesená",J204,0)</f>
        <v>0</v>
      </c>
      <c r="BH204" s="140">
        <f>IF(N204="sníž. přenesená",J204,0)</f>
        <v>0</v>
      </c>
      <c r="BI204" s="140">
        <f>IF(N204="nulová",J204,0)</f>
        <v>0</v>
      </c>
      <c r="BJ204" s="17" t="s">
        <v>84</v>
      </c>
      <c r="BK204" s="140">
        <f>ROUND(I204*H204,2)</f>
        <v>0</v>
      </c>
      <c r="BL204" s="17" t="s">
        <v>253</v>
      </c>
      <c r="BM204" s="139" t="s">
        <v>1728</v>
      </c>
    </row>
    <row r="205" spans="2:65" s="12" customFormat="1" ht="11.25">
      <c r="B205" s="148"/>
      <c r="D205" s="142" t="s">
        <v>217</v>
      </c>
      <c r="E205" s="149" t="s">
        <v>1</v>
      </c>
      <c r="F205" s="150" t="s">
        <v>1637</v>
      </c>
      <c r="H205" s="151">
        <v>319.57299999999998</v>
      </c>
      <c r="I205" s="152"/>
      <c r="L205" s="148"/>
      <c r="M205" s="153"/>
      <c r="T205" s="154"/>
      <c r="AT205" s="149" t="s">
        <v>217</v>
      </c>
      <c r="AU205" s="149" t="s">
        <v>86</v>
      </c>
      <c r="AV205" s="12" t="s">
        <v>86</v>
      </c>
      <c r="AW205" s="12" t="s">
        <v>34</v>
      </c>
      <c r="AX205" s="12" t="s">
        <v>84</v>
      </c>
      <c r="AY205" s="149" t="s">
        <v>211</v>
      </c>
    </row>
    <row r="206" spans="2:65" s="10" customFormat="1" ht="25.9" customHeight="1">
      <c r="B206" s="117"/>
      <c r="D206" s="118" t="s">
        <v>76</v>
      </c>
      <c r="E206" s="119" t="s">
        <v>1354</v>
      </c>
      <c r="F206" s="119" t="s">
        <v>1729</v>
      </c>
      <c r="I206" s="120"/>
      <c r="J206" s="121">
        <f>BK206</f>
        <v>0</v>
      </c>
      <c r="L206" s="117"/>
      <c r="M206" s="122"/>
      <c r="P206" s="123">
        <f>P207+P226+P249+P272+P308+P320+P328+P346</f>
        <v>0</v>
      </c>
      <c r="R206" s="123">
        <f>R207+R226+R249+R272+R308+R320+R328+R346</f>
        <v>5.1580466999999999</v>
      </c>
      <c r="T206" s="124">
        <f>T207+T226+T249+T272+T308+T320+T328+T346</f>
        <v>0</v>
      </c>
      <c r="AR206" s="118" t="s">
        <v>86</v>
      </c>
      <c r="AT206" s="125" t="s">
        <v>76</v>
      </c>
      <c r="AU206" s="125" t="s">
        <v>77</v>
      </c>
      <c r="AY206" s="118" t="s">
        <v>211</v>
      </c>
      <c r="BK206" s="126">
        <f>BK207+BK226+BK249+BK272+BK308+BK320+BK328+BK346</f>
        <v>0</v>
      </c>
    </row>
    <row r="207" spans="2:65" s="10" customFormat="1" ht="22.9" customHeight="1">
      <c r="B207" s="117"/>
      <c r="D207" s="118" t="s">
        <v>76</v>
      </c>
      <c r="E207" s="193" t="s">
        <v>681</v>
      </c>
      <c r="F207" s="193" t="s">
        <v>1730</v>
      </c>
      <c r="I207" s="120"/>
      <c r="J207" s="194">
        <f>BK207</f>
        <v>0</v>
      </c>
      <c r="L207" s="117"/>
      <c r="M207" s="122"/>
      <c r="P207" s="123">
        <f>SUM(P208:P225)</f>
        <v>0</v>
      </c>
      <c r="R207" s="123">
        <f>SUM(R208:R225)</f>
        <v>3.4193026999999998</v>
      </c>
      <c r="T207" s="124">
        <f>SUM(T208:T225)</f>
        <v>0</v>
      </c>
      <c r="AR207" s="118" t="s">
        <v>86</v>
      </c>
      <c r="AT207" s="125" t="s">
        <v>76</v>
      </c>
      <c r="AU207" s="125" t="s">
        <v>84</v>
      </c>
      <c r="AY207" s="118" t="s">
        <v>211</v>
      </c>
      <c r="BK207" s="126">
        <f>SUM(BK208:BK225)</f>
        <v>0</v>
      </c>
    </row>
    <row r="208" spans="2:65" s="1" customFormat="1" ht="16.5" customHeight="1">
      <c r="B208" s="32"/>
      <c r="C208" s="127" t="s">
        <v>266</v>
      </c>
      <c r="D208" s="127" t="s">
        <v>212</v>
      </c>
      <c r="E208" s="128" t="s">
        <v>487</v>
      </c>
      <c r="F208" s="129" t="s">
        <v>1731</v>
      </c>
      <c r="G208" s="130" t="s">
        <v>297</v>
      </c>
      <c r="H208" s="131">
        <v>171.41</v>
      </c>
      <c r="I208" s="132"/>
      <c r="J208" s="133">
        <f>ROUND(I208*H208,2)</f>
        <v>0</v>
      </c>
      <c r="K208" s="134"/>
      <c r="L208" s="32"/>
      <c r="M208" s="135" t="s">
        <v>1</v>
      </c>
      <c r="N208" s="136" t="s">
        <v>42</v>
      </c>
      <c r="P208" s="137">
        <f>O208*H208</f>
        <v>0</v>
      </c>
      <c r="Q208" s="137">
        <v>0</v>
      </c>
      <c r="R208" s="137">
        <f>Q208*H208</f>
        <v>0</v>
      </c>
      <c r="S208" s="137">
        <v>0</v>
      </c>
      <c r="T208" s="138">
        <f>S208*H208</f>
        <v>0</v>
      </c>
      <c r="AR208" s="139" t="s">
        <v>253</v>
      </c>
      <c r="AT208" s="139" t="s">
        <v>212</v>
      </c>
      <c r="AU208" s="139" t="s">
        <v>86</v>
      </c>
      <c r="AY208" s="17" t="s">
        <v>211</v>
      </c>
      <c r="BE208" s="140">
        <f>IF(N208="základní",J208,0)</f>
        <v>0</v>
      </c>
      <c r="BF208" s="140">
        <f>IF(N208="snížená",J208,0)</f>
        <v>0</v>
      </c>
      <c r="BG208" s="140">
        <f>IF(N208="zákl. přenesená",J208,0)</f>
        <v>0</v>
      </c>
      <c r="BH208" s="140">
        <f>IF(N208="sníž. přenesená",J208,0)</f>
        <v>0</v>
      </c>
      <c r="BI208" s="140">
        <f>IF(N208="nulová",J208,0)</f>
        <v>0</v>
      </c>
      <c r="BJ208" s="17" t="s">
        <v>84</v>
      </c>
      <c r="BK208" s="140">
        <f>ROUND(I208*H208,2)</f>
        <v>0</v>
      </c>
      <c r="BL208" s="17" t="s">
        <v>253</v>
      </c>
      <c r="BM208" s="139" t="s">
        <v>314</v>
      </c>
    </row>
    <row r="209" spans="2:65" s="1" customFormat="1" ht="24.2" customHeight="1">
      <c r="B209" s="32"/>
      <c r="C209" s="127" t="s">
        <v>333</v>
      </c>
      <c r="D209" s="127" t="s">
        <v>212</v>
      </c>
      <c r="E209" s="128" t="s">
        <v>692</v>
      </c>
      <c r="F209" s="129" t="s">
        <v>693</v>
      </c>
      <c r="G209" s="130" t="s">
        <v>297</v>
      </c>
      <c r="H209" s="131">
        <v>342.82</v>
      </c>
      <c r="I209" s="132"/>
      <c r="J209" s="133">
        <f>ROUND(I209*H209,2)</f>
        <v>0</v>
      </c>
      <c r="K209" s="134"/>
      <c r="L209" s="32"/>
      <c r="M209" s="135" t="s">
        <v>1</v>
      </c>
      <c r="N209" s="136" t="s">
        <v>42</v>
      </c>
      <c r="P209" s="137">
        <f>O209*H209</f>
        <v>0</v>
      </c>
      <c r="Q209" s="137">
        <v>0</v>
      </c>
      <c r="R209" s="137">
        <f>Q209*H209</f>
        <v>0</v>
      </c>
      <c r="S209" s="137">
        <v>0</v>
      </c>
      <c r="T209" s="138">
        <f>S209*H209</f>
        <v>0</v>
      </c>
      <c r="AR209" s="139" t="s">
        <v>253</v>
      </c>
      <c r="AT209" s="139" t="s">
        <v>212</v>
      </c>
      <c r="AU209" s="139" t="s">
        <v>86</v>
      </c>
      <c r="AY209" s="17" t="s">
        <v>211</v>
      </c>
      <c r="BE209" s="140">
        <f>IF(N209="základní",J209,0)</f>
        <v>0</v>
      </c>
      <c r="BF209" s="140">
        <f>IF(N209="snížená",J209,0)</f>
        <v>0</v>
      </c>
      <c r="BG209" s="140">
        <f>IF(N209="zákl. přenesená",J209,0)</f>
        <v>0</v>
      </c>
      <c r="BH209" s="140">
        <f>IF(N209="sníž. přenesená",J209,0)</f>
        <v>0</v>
      </c>
      <c r="BI209" s="140">
        <f>IF(N209="nulová",J209,0)</f>
        <v>0</v>
      </c>
      <c r="BJ209" s="17" t="s">
        <v>84</v>
      </c>
      <c r="BK209" s="140">
        <f>ROUND(I209*H209,2)</f>
        <v>0</v>
      </c>
      <c r="BL209" s="17" t="s">
        <v>253</v>
      </c>
      <c r="BM209" s="139" t="s">
        <v>318</v>
      </c>
    </row>
    <row r="210" spans="2:65" s="12" customFormat="1" ht="11.25">
      <c r="B210" s="148"/>
      <c r="D210" s="142" t="s">
        <v>217</v>
      </c>
      <c r="E210" s="149" t="s">
        <v>1</v>
      </c>
      <c r="F210" s="150" t="s">
        <v>1732</v>
      </c>
      <c r="H210" s="151">
        <v>342.82</v>
      </c>
      <c r="I210" s="152"/>
      <c r="L210" s="148"/>
      <c r="M210" s="153"/>
      <c r="T210" s="154"/>
      <c r="AT210" s="149" t="s">
        <v>217</v>
      </c>
      <c r="AU210" s="149" t="s">
        <v>86</v>
      </c>
      <c r="AV210" s="12" t="s">
        <v>86</v>
      </c>
      <c r="AW210" s="12" t="s">
        <v>34</v>
      </c>
      <c r="AX210" s="12" t="s">
        <v>77</v>
      </c>
      <c r="AY210" s="149" t="s">
        <v>211</v>
      </c>
    </row>
    <row r="211" spans="2:65" s="13" customFormat="1" ht="11.25">
      <c r="B211" s="155"/>
      <c r="D211" s="142" t="s">
        <v>217</v>
      </c>
      <c r="E211" s="156" t="s">
        <v>1</v>
      </c>
      <c r="F211" s="157" t="s">
        <v>222</v>
      </c>
      <c r="H211" s="158">
        <v>342.82</v>
      </c>
      <c r="I211" s="159"/>
      <c r="L211" s="155"/>
      <c r="M211" s="160"/>
      <c r="T211" s="161"/>
      <c r="AT211" s="156" t="s">
        <v>217</v>
      </c>
      <c r="AU211" s="156" t="s">
        <v>86</v>
      </c>
      <c r="AV211" s="13" t="s">
        <v>216</v>
      </c>
      <c r="AW211" s="13" t="s">
        <v>34</v>
      </c>
      <c r="AX211" s="13" t="s">
        <v>84</v>
      </c>
      <c r="AY211" s="156" t="s">
        <v>211</v>
      </c>
    </row>
    <row r="212" spans="2:65" s="1" customFormat="1" ht="24.2" customHeight="1">
      <c r="B212" s="32"/>
      <c r="C212" s="127" t="s">
        <v>269</v>
      </c>
      <c r="D212" s="127" t="s">
        <v>212</v>
      </c>
      <c r="E212" s="128" t="s">
        <v>696</v>
      </c>
      <c r="F212" s="129" t="s">
        <v>697</v>
      </c>
      <c r="G212" s="130" t="s">
        <v>297</v>
      </c>
      <c r="H212" s="131">
        <v>204</v>
      </c>
      <c r="I212" s="132"/>
      <c r="J212" s="133">
        <f>ROUND(I212*H212,2)</f>
        <v>0</v>
      </c>
      <c r="K212" s="134"/>
      <c r="L212" s="32"/>
      <c r="M212" s="135" t="s">
        <v>1</v>
      </c>
      <c r="N212" s="136" t="s">
        <v>42</v>
      </c>
      <c r="P212" s="137">
        <f>O212*H212</f>
        <v>0</v>
      </c>
      <c r="Q212" s="137">
        <v>0</v>
      </c>
      <c r="R212" s="137">
        <f>Q212*H212</f>
        <v>0</v>
      </c>
      <c r="S212" s="137">
        <v>0</v>
      </c>
      <c r="T212" s="138">
        <f>S212*H212</f>
        <v>0</v>
      </c>
      <c r="AR212" s="139" t="s">
        <v>253</v>
      </c>
      <c r="AT212" s="139" t="s">
        <v>212</v>
      </c>
      <c r="AU212" s="139" t="s">
        <v>86</v>
      </c>
      <c r="AY212" s="17" t="s">
        <v>211</v>
      </c>
      <c r="BE212" s="140">
        <f>IF(N212="základní",J212,0)</f>
        <v>0</v>
      </c>
      <c r="BF212" s="140">
        <f>IF(N212="snížená",J212,0)</f>
        <v>0</v>
      </c>
      <c r="BG212" s="140">
        <f>IF(N212="zákl. přenesená",J212,0)</f>
        <v>0</v>
      </c>
      <c r="BH212" s="140">
        <f>IF(N212="sníž. přenesená",J212,0)</f>
        <v>0</v>
      </c>
      <c r="BI212" s="140">
        <f>IF(N212="nulová",J212,0)</f>
        <v>0</v>
      </c>
      <c r="BJ212" s="17" t="s">
        <v>84</v>
      </c>
      <c r="BK212" s="140">
        <f>ROUND(I212*H212,2)</f>
        <v>0</v>
      </c>
      <c r="BL212" s="17" t="s">
        <v>253</v>
      </c>
      <c r="BM212" s="139" t="s">
        <v>323</v>
      </c>
    </row>
    <row r="213" spans="2:65" s="12" customFormat="1" ht="11.25">
      <c r="B213" s="148"/>
      <c r="D213" s="142" t="s">
        <v>217</v>
      </c>
      <c r="E213" s="149" t="s">
        <v>1</v>
      </c>
      <c r="F213" s="150" t="s">
        <v>1733</v>
      </c>
      <c r="H213" s="151">
        <v>204</v>
      </c>
      <c r="I213" s="152"/>
      <c r="L213" s="148"/>
      <c r="M213" s="153"/>
      <c r="T213" s="154"/>
      <c r="AT213" s="149" t="s">
        <v>217</v>
      </c>
      <c r="AU213" s="149" t="s">
        <v>86</v>
      </c>
      <c r="AV213" s="12" t="s">
        <v>86</v>
      </c>
      <c r="AW213" s="12" t="s">
        <v>34</v>
      </c>
      <c r="AX213" s="12" t="s">
        <v>77</v>
      </c>
      <c r="AY213" s="149" t="s">
        <v>211</v>
      </c>
    </row>
    <row r="214" spans="2:65" s="13" customFormat="1" ht="11.25">
      <c r="B214" s="155"/>
      <c r="D214" s="142" t="s">
        <v>217</v>
      </c>
      <c r="E214" s="156" t="s">
        <v>1</v>
      </c>
      <c r="F214" s="157" t="s">
        <v>222</v>
      </c>
      <c r="H214" s="158">
        <v>204</v>
      </c>
      <c r="I214" s="159"/>
      <c r="L214" s="155"/>
      <c r="M214" s="160"/>
      <c r="T214" s="161"/>
      <c r="AT214" s="156" t="s">
        <v>217</v>
      </c>
      <c r="AU214" s="156" t="s">
        <v>86</v>
      </c>
      <c r="AV214" s="13" t="s">
        <v>216</v>
      </c>
      <c r="AW214" s="13" t="s">
        <v>34</v>
      </c>
      <c r="AX214" s="13" t="s">
        <v>84</v>
      </c>
      <c r="AY214" s="156" t="s">
        <v>211</v>
      </c>
    </row>
    <row r="215" spans="2:65" s="1" customFormat="1" ht="49.15" customHeight="1">
      <c r="B215" s="32"/>
      <c r="C215" s="162" t="s">
        <v>346</v>
      </c>
      <c r="D215" s="162" t="s">
        <v>700</v>
      </c>
      <c r="E215" s="163" t="s">
        <v>707</v>
      </c>
      <c r="F215" s="164" t="s">
        <v>708</v>
      </c>
      <c r="G215" s="165" t="s">
        <v>297</v>
      </c>
      <c r="H215" s="166">
        <v>319.56099999999998</v>
      </c>
      <c r="I215" s="167"/>
      <c r="J215" s="168">
        <f>ROUND(I215*H215,2)</f>
        <v>0</v>
      </c>
      <c r="K215" s="169"/>
      <c r="L215" s="170"/>
      <c r="M215" s="171" t="s">
        <v>1</v>
      </c>
      <c r="N215" s="172" t="s">
        <v>42</v>
      </c>
      <c r="P215" s="137">
        <f>O215*H215</f>
        <v>0</v>
      </c>
      <c r="Q215" s="137">
        <v>5.4000000000000003E-3</v>
      </c>
      <c r="R215" s="137">
        <f>Q215*H215</f>
        <v>1.7256293999999999</v>
      </c>
      <c r="S215" s="137">
        <v>0</v>
      </c>
      <c r="T215" s="138">
        <f>S215*H215</f>
        <v>0</v>
      </c>
      <c r="AR215" s="139" t="s">
        <v>298</v>
      </c>
      <c r="AT215" s="139" t="s">
        <v>700</v>
      </c>
      <c r="AU215" s="139" t="s">
        <v>86</v>
      </c>
      <c r="AY215" s="17" t="s">
        <v>211</v>
      </c>
      <c r="BE215" s="140">
        <f>IF(N215="základní",J215,0)</f>
        <v>0</v>
      </c>
      <c r="BF215" s="140">
        <f>IF(N215="snížená",J215,0)</f>
        <v>0</v>
      </c>
      <c r="BG215" s="140">
        <f>IF(N215="zákl. přenesená",J215,0)</f>
        <v>0</v>
      </c>
      <c r="BH215" s="140">
        <f>IF(N215="sníž. přenesená",J215,0)</f>
        <v>0</v>
      </c>
      <c r="BI215" s="140">
        <f>IF(N215="nulová",J215,0)</f>
        <v>0</v>
      </c>
      <c r="BJ215" s="17" t="s">
        <v>84</v>
      </c>
      <c r="BK215" s="140">
        <f>ROUND(I215*H215,2)</f>
        <v>0</v>
      </c>
      <c r="BL215" s="17" t="s">
        <v>253</v>
      </c>
      <c r="BM215" s="139" t="s">
        <v>1734</v>
      </c>
    </row>
    <row r="216" spans="2:65" s="1" customFormat="1" ht="49.15" customHeight="1">
      <c r="B216" s="32"/>
      <c r="C216" s="162" t="s">
        <v>279</v>
      </c>
      <c r="D216" s="162" t="s">
        <v>700</v>
      </c>
      <c r="E216" s="163" t="s">
        <v>1735</v>
      </c>
      <c r="F216" s="164" t="s">
        <v>1736</v>
      </c>
      <c r="G216" s="165" t="s">
        <v>297</v>
      </c>
      <c r="H216" s="166">
        <v>319.56099999999998</v>
      </c>
      <c r="I216" s="167"/>
      <c r="J216" s="168">
        <f>ROUND(I216*H216,2)</f>
        <v>0</v>
      </c>
      <c r="K216" s="169"/>
      <c r="L216" s="170"/>
      <c r="M216" s="171" t="s">
        <v>1</v>
      </c>
      <c r="N216" s="172" t="s">
        <v>42</v>
      </c>
      <c r="P216" s="137">
        <f>O216*H216</f>
        <v>0</v>
      </c>
      <c r="Q216" s="137">
        <v>5.3E-3</v>
      </c>
      <c r="R216" s="137">
        <f>Q216*H216</f>
        <v>1.6936732999999999</v>
      </c>
      <c r="S216" s="137">
        <v>0</v>
      </c>
      <c r="T216" s="138">
        <f>S216*H216</f>
        <v>0</v>
      </c>
      <c r="AR216" s="139" t="s">
        <v>298</v>
      </c>
      <c r="AT216" s="139" t="s">
        <v>700</v>
      </c>
      <c r="AU216" s="139" t="s">
        <v>86</v>
      </c>
      <c r="AY216" s="17" t="s">
        <v>211</v>
      </c>
      <c r="BE216" s="140">
        <f>IF(N216="základní",J216,0)</f>
        <v>0</v>
      </c>
      <c r="BF216" s="140">
        <f>IF(N216="snížená",J216,0)</f>
        <v>0</v>
      </c>
      <c r="BG216" s="140">
        <f>IF(N216="zákl. přenesená",J216,0)</f>
        <v>0</v>
      </c>
      <c r="BH216" s="140">
        <f>IF(N216="sníž. přenesená",J216,0)</f>
        <v>0</v>
      </c>
      <c r="BI216" s="140">
        <f>IF(N216="nulová",J216,0)</f>
        <v>0</v>
      </c>
      <c r="BJ216" s="17" t="s">
        <v>84</v>
      </c>
      <c r="BK216" s="140">
        <f>ROUND(I216*H216,2)</f>
        <v>0</v>
      </c>
      <c r="BL216" s="17" t="s">
        <v>253</v>
      </c>
      <c r="BM216" s="139" t="s">
        <v>1737</v>
      </c>
    </row>
    <row r="217" spans="2:65" s="12" customFormat="1" ht="11.25">
      <c r="B217" s="148"/>
      <c r="D217" s="142" t="s">
        <v>217</v>
      </c>
      <c r="E217" s="149" t="s">
        <v>1</v>
      </c>
      <c r="F217" s="150" t="s">
        <v>1738</v>
      </c>
      <c r="H217" s="151">
        <v>319.56099999999998</v>
      </c>
      <c r="I217" s="152"/>
      <c r="L217" s="148"/>
      <c r="M217" s="153"/>
      <c r="T217" s="154"/>
      <c r="AT217" s="149" t="s">
        <v>217</v>
      </c>
      <c r="AU217" s="149" t="s">
        <v>86</v>
      </c>
      <c r="AV217" s="12" t="s">
        <v>86</v>
      </c>
      <c r="AW217" s="12" t="s">
        <v>34</v>
      </c>
      <c r="AX217" s="12" t="s">
        <v>77</v>
      </c>
      <c r="AY217" s="149" t="s">
        <v>211</v>
      </c>
    </row>
    <row r="218" spans="2:65" s="13" customFormat="1" ht="11.25">
      <c r="B218" s="155"/>
      <c r="D218" s="142" t="s">
        <v>217</v>
      </c>
      <c r="E218" s="156" t="s">
        <v>1</v>
      </c>
      <c r="F218" s="157" t="s">
        <v>222</v>
      </c>
      <c r="H218" s="158">
        <v>319.56099999999998</v>
      </c>
      <c r="I218" s="159"/>
      <c r="L218" s="155"/>
      <c r="M218" s="160"/>
      <c r="T218" s="161"/>
      <c r="AT218" s="156" t="s">
        <v>217</v>
      </c>
      <c r="AU218" s="156" t="s">
        <v>86</v>
      </c>
      <c r="AV218" s="13" t="s">
        <v>216</v>
      </c>
      <c r="AW218" s="13" t="s">
        <v>34</v>
      </c>
      <c r="AX218" s="13" t="s">
        <v>84</v>
      </c>
      <c r="AY218" s="156" t="s">
        <v>211</v>
      </c>
    </row>
    <row r="219" spans="2:65" s="1" customFormat="1" ht="24.2" customHeight="1">
      <c r="B219" s="32"/>
      <c r="C219" s="127" t="s">
        <v>356</v>
      </c>
      <c r="D219" s="127" t="s">
        <v>212</v>
      </c>
      <c r="E219" s="128" t="s">
        <v>1739</v>
      </c>
      <c r="F219" s="129" t="s">
        <v>1740</v>
      </c>
      <c r="G219" s="130" t="s">
        <v>297</v>
      </c>
      <c r="H219" s="131">
        <v>273.41000000000003</v>
      </c>
      <c r="I219" s="132"/>
      <c r="J219" s="133">
        <f>ROUND(I219*H219,2)</f>
        <v>0</v>
      </c>
      <c r="K219" s="134"/>
      <c r="L219" s="32"/>
      <c r="M219" s="135" t="s">
        <v>1</v>
      </c>
      <c r="N219" s="136" t="s">
        <v>42</v>
      </c>
      <c r="P219" s="137">
        <f>O219*H219</f>
        <v>0</v>
      </c>
      <c r="Q219" s="137">
        <v>0</v>
      </c>
      <c r="R219" s="137">
        <f>Q219*H219</f>
        <v>0</v>
      </c>
      <c r="S219" s="137">
        <v>0</v>
      </c>
      <c r="T219" s="138">
        <f>S219*H219</f>
        <v>0</v>
      </c>
      <c r="AR219" s="139" t="s">
        <v>253</v>
      </c>
      <c r="AT219" s="139" t="s">
        <v>212</v>
      </c>
      <c r="AU219" s="139" t="s">
        <v>86</v>
      </c>
      <c r="AY219" s="17" t="s">
        <v>211</v>
      </c>
      <c r="BE219" s="140">
        <f>IF(N219="základní",J219,0)</f>
        <v>0</v>
      </c>
      <c r="BF219" s="140">
        <f>IF(N219="snížená",J219,0)</f>
        <v>0</v>
      </c>
      <c r="BG219" s="140">
        <f>IF(N219="zákl. přenesená",J219,0)</f>
        <v>0</v>
      </c>
      <c r="BH219" s="140">
        <f>IF(N219="sníž. přenesená",J219,0)</f>
        <v>0</v>
      </c>
      <c r="BI219" s="140">
        <f>IF(N219="nulová",J219,0)</f>
        <v>0</v>
      </c>
      <c r="BJ219" s="17" t="s">
        <v>84</v>
      </c>
      <c r="BK219" s="140">
        <f>ROUND(I219*H219,2)</f>
        <v>0</v>
      </c>
      <c r="BL219" s="17" t="s">
        <v>253</v>
      </c>
      <c r="BM219" s="139" t="s">
        <v>339</v>
      </c>
    </row>
    <row r="220" spans="2:65" s="11" customFormat="1" ht="11.25">
      <c r="B220" s="141"/>
      <c r="D220" s="142" t="s">
        <v>217</v>
      </c>
      <c r="E220" s="143" t="s">
        <v>1</v>
      </c>
      <c r="F220" s="144" t="s">
        <v>1741</v>
      </c>
      <c r="H220" s="143" t="s">
        <v>1</v>
      </c>
      <c r="I220" s="145"/>
      <c r="L220" s="141"/>
      <c r="M220" s="146"/>
      <c r="T220" s="147"/>
      <c r="AT220" s="143" t="s">
        <v>217</v>
      </c>
      <c r="AU220" s="143" t="s">
        <v>86</v>
      </c>
      <c r="AV220" s="11" t="s">
        <v>84</v>
      </c>
      <c r="AW220" s="11" t="s">
        <v>34</v>
      </c>
      <c r="AX220" s="11" t="s">
        <v>77</v>
      </c>
      <c r="AY220" s="143" t="s">
        <v>211</v>
      </c>
    </row>
    <row r="221" spans="2:65" s="12" customFormat="1" ht="11.25">
      <c r="B221" s="148"/>
      <c r="D221" s="142" t="s">
        <v>217</v>
      </c>
      <c r="E221" s="149" t="s">
        <v>1</v>
      </c>
      <c r="F221" s="150" t="s">
        <v>1742</v>
      </c>
      <c r="H221" s="151">
        <v>171.41</v>
      </c>
      <c r="I221" s="152"/>
      <c r="L221" s="148"/>
      <c r="M221" s="153"/>
      <c r="T221" s="154"/>
      <c r="AT221" s="149" t="s">
        <v>217</v>
      </c>
      <c r="AU221" s="149" t="s">
        <v>86</v>
      </c>
      <c r="AV221" s="12" t="s">
        <v>86</v>
      </c>
      <c r="AW221" s="12" t="s">
        <v>34</v>
      </c>
      <c r="AX221" s="12" t="s">
        <v>77</v>
      </c>
      <c r="AY221" s="149" t="s">
        <v>211</v>
      </c>
    </row>
    <row r="222" spans="2:65" s="11" customFormat="1" ht="11.25">
      <c r="B222" s="141"/>
      <c r="D222" s="142" t="s">
        <v>217</v>
      </c>
      <c r="E222" s="143" t="s">
        <v>1</v>
      </c>
      <c r="F222" s="144" t="s">
        <v>1743</v>
      </c>
      <c r="H222" s="143" t="s">
        <v>1</v>
      </c>
      <c r="I222" s="145"/>
      <c r="L222" s="141"/>
      <c r="M222" s="146"/>
      <c r="T222" s="147"/>
      <c r="AT222" s="143" t="s">
        <v>217</v>
      </c>
      <c r="AU222" s="143" t="s">
        <v>86</v>
      </c>
      <c r="AV222" s="11" t="s">
        <v>84</v>
      </c>
      <c r="AW222" s="11" t="s">
        <v>34</v>
      </c>
      <c r="AX222" s="11" t="s">
        <v>77</v>
      </c>
      <c r="AY222" s="143" t="s">
        <v>211</v>
      </c>
    </row>
    <row r="223" spans="2:65" s="12" customFormat="1" ht="11.25">
      <c r="B223" s="148"/>
      <c r="D223" s="142" t="s">
        <v>217</v>
      </c>
      <c r="E223" s="149" t="s">
        <v>1</v>
      </c>
      <c r="F223" s="150" t="s">
        <v>1744</v>
      </c>
      <c r="H223" s="151">
        <v>102</v>
      </c>
      <c r="I223" s="152"/>
      <c r="L223" s="148"/>
      <c r="M223" s="153"/>
      <c r="T223" s="154"/>
      <c r="AT223" s="149" t="s">
        <v>217</v>
      </c>
      <c r="AU223" s="149" t="s">
        <v>86</v>
      </c>
      <c r="AV223" s="12" t="s">
        <v>86</v>
      </c>
      <c r="AW223" s="12" t="s">
        <v>34</v>
      </c>
      <c r="AX223" s="12" t="s">
        <v>77</v>
      </c>
      <c r="AY223" s="149" t="s">
        <v>211</v>
      </c>
    </row>
    <row r="224" spans="2:65" s="13" customFormat="1" ht="11.25">
      <c r="B224" s="155"/>
      <c r="D224" s="142" t="s">
        <v>217</v>
      </c>
      <c r="E224" s="156" t="s">
        <v>1</v>
      </c>
      <c r="F224" s="157" t="s">
        <v>222</v>
      </c>
      <c r="H224" s="158">
        <v>273.41000000000003</v>
      </c>
      <c r="I224" s="159"/>
      <c r="L224" s="155"/>
      <c r="M224" s="160"/>
      <c r="T224" s="161"/>
      <c r="AT224" s="156" t="s">
        <v>217</v>
      </c>
      <c r="AU224" s="156" t="s">
        <v>86</v>
      </c>
      <c r="AV224" s="13" t="s">
        <v>216</v>
      </c>
      <c r="AW224" s="13" t="s">
        <v>34</v>
      </c>
      <c r="AX224" s="13" t="s">
        <v>84</v>
      </c>
      <c r="AY224" s="156" t="s">
        <v>211</v>
      </c>
    </row>
    <row r="225" spans="2:65" s="1" customFormat="1" ht="24.2" customHeight="1">
      <c r="B225" s="32"/>
      <c r="C225" s="127" t="s">
        <v>290</v>
      </c>
      <c r="D225" s="127" t="s">
        <v>212</v>
      </c>
      <c r="E225" s="128" t="s">
        <v>1745</v>
      </c>
      <c r="F225" s="129" t="s">
        <v>1746</v>
      </c>
      <c r="G225" s="130" t="s">
        <v>775</v>
      </c>
      <c r="H225" s="180"/>
      <c r="I225" s="132"/>
      <c r="J225" s="133">
        <f>ROUND(I225*H225,2)</f>
        <v>0</v>
      </c>
      <c r="K225" s="134"/>
      <c r="L225" s="32"/>
      <c r="M225" s="135" t="s">
        <v>1</v>
      </c>
      <c r="N225" s="136" t="s">
        <v>42</v>
      </c>
      <c r="P225" s="137">
        <f>O225*H225</f>
        <v>0</v>
      </c>
      <c r="Q225" s="137">
        <v>0</v>
      </c>
      <c r="R225" s="137">
        <f>Q225*H225</f>
        <v>0</v>
      </c>
      <c r="S225" s="137">
        <v>0</v>
      </c>
      <c r="T225" s="138">
        <f>S225*H225</f>
        <v>0</v>
      </c>
      <c r="AR225" s="139" t="s">
        <v>253</v>
      </c>
      <c r="AT225" s="139" t="s">
        <v>212</v>
      </c>
      <c r="AU225" s="139" t="s">
        <v>86</v>
      </c>
      <c r="AY225" s="17" t="s">
        <v>211</v>
      </c>
      <c r="BE225" s="140">
        <f>IF(N225="základní",J225,0)</f>
        <v>0</v>
      </c>
      <c r="BF225" s="140">
        <f>IF(N225="snížená",J225,0)</f>
        <v>0</v>
      </c>
      <c r="BG225" s="140">
        <f>IF(N225="zákl. přenesená",J225,0)</f>
        <v>0</v>
      </c>
      <c r="BH225" s="140">
        <f>IF(N225="sníž. přenesená",J225,0)</f>
        <v>0</v>
      </c>
      <c r="BI225" s="140">
        <f>IF(N225="nulová",J225,0)</f>
        <v>0</v>
      </c>
      <c r="BJ225" s="17" t="s">
        <v>84</v>
      </c>
      <c r="BK225" s="140">
        <f>ROUND(I225*H225,2)</f>
        <v>0</v>
      </c>
      <c r="BL225" s="17" t="s">
        <v>253</v>
      </c>
      <c r="BM225" s="139" t="s">
        <v>349</v>
      </c>
    </row>
    <row r="226" spans="2:65" s="10" customFormat="1" ht="22.9" customHeight="1">
      <c r="B226" s="117"/>
      <c r="D226" s="118" t="s">
        <v>76</v>
      </c>
      <c r="E226" s="193" t="s">
        <v>777</v>
      </c>
      <c r="F226" s="193" t="s">
        <v>778</v>
      </c>
      <c r="I226" s="120"/>
      <c r="J226" s="194">
        <f>BK226</f>
        <v>0</v>
      </c>
      <c r="L226" s="117"/>
      <c r="M226" s="122"/>
      <c r="P226" s="123">
        <f>SUM(P227:P248)</f>
        <v>0</v>
      </c>
      <c r="R226" s="123">
        <f>SUM(R227:R248)</f>
        <v>0</v>
      </c>
      <c r="T226" s="124">
        <f>SUM(T227:T248)</f>
        <v>0</v>
      </c>
      <c r="AR226" s="118" t="s">
        <v>86</v>
      </c>
      <c r="AT226" s="125" t="s">
        <v>76</v>
      </c>
      <c r="AU226" s="125" t="s">
        <v>84</v>
      </c>
      <c r="AY226" s="118" t="s">
        <v>211</v>
      </c>
      <c r="BK226" s="126">
        <f>SUM(BK227:BK248)</f>
        <v>0</v>
      </c>
    </row>
    <row r="227" spans="2:65" s="1" customFormat="1" ht="24.2" customHeight="1">
      <c r="B227" s="32"/>
      <c r="C227" s="127" t="s">
        <v>370</v>
      </c>
      <c r="D227" s="127" t="s">
        <v>212</v>
      </c>
      <c r="E227" s="128" t="s">
        <v>1747</v>
      </c>
      <c r="F227" s="129" t="s">
        <v>1748</v>
      </c>
      <c r="G227" s="130" t="s">
        <v>297</v>
      </c>
      <c r="H227" s="131">
        <v>47.6</v>
      </c>
      <c r="I227" s="132"/>
      <c r="J227" s="133">
        <f>ROUND(I227*H227,2)</f>
        <v>0</v>
      </c>
      <c r="K227" s="134"/>
      <c r="L227" s="32"/>
      <c r="M227" s="135" t="s">
        <v>1</v>
      </c>
      <c r="N227" s="136" t="s">
        <v>42</v>
      </c>
      <c r="P227" s="137">
        <f>O227*H227</f>
        <v>0</v>
      </c>
      <c r="Q227" s="137">
        <v>0</v>
      </c>
      <c r="R227" s="137">
        <f>Q227*H227</f>
        <v>0</v>
      </c>
      <c r="S227" s="137">
        <v>0</v>
      </c>
      <c r="T227" s="138">
        <f>S227*H227</f>
        <v>0</v>
      </c>
      <c r="AR227" s="139" t="s">
        <v>253</v>
      </c>
      <c r="AT227" s="139" t="s">
        <v>212</v>
      </c>
      <c r="AU227" s="139" t="s">
        <v>86</v>
      </c>
      <c r="AY227" s="17" t="s">
        <v>211</v>
      </c>
      <c r="BE227" s="140">
        <f>IF(N227="základní",J227,0)</f>
        <v>0</v>
      </c>
      <c r="BF227" s="140">
        <f>IF(N227="snížená",J227,0)</f>
        <v>0</v>
      </c>
      <c r="BG227" s="140">
        <f>IF(N227="zákl. přenesená",J227,0)</f>
        <v>0</v>
      </c>
      <c r="BH227" s="140">
        <f>IF(N227="sníž. přenesená",J227,0)</f>
        <v>0</v>
      </c>
      <c r="BI227" s="140">
        <f>IF(N227="nulová",J227,0)</f>
        <v>0</v>
      </c>
      <c r="BJ227" s="17" t="s">
        <v>84</v>
      </c>
      <c r="BK227" s="140">
        <f>ROUND(I227*H227,2)</f>
        <v>0</v>
      </c>
      <c r="BL227" s="17" t="s">
        <v>253</v>
      </c>
      <c r="BM227" s="139" t="s">
        <v>355</v>
      </c>
    </row>
    <row r="228" spans="2:65" s="12" customFormat="1" ht="11.25">
      <c r="B228" s="148"/>
      <c r="D228" s="142" t="s">
        <v>217</v>
      </c>
      <c r="E228" s="149" t="s">
        <v>1</v>
      </c>
      <c r="F228" s="150" t="s">
        <v>1749</v>
      </c>
      <c r="H228" s="151">
        <v>47.6</v>
      </c>
      <c r="I228" s="152"/>
      <c r="L228" s="148"/>
      <c r="M228" s="153"/>
      <c r="T228" s="154"/>
      <c r="AT228" s="149" t="s">
        <v>217</v>
      </c>
      <c r="AU228" s="149" t="s">
        <v>86</v>
      </c>
      <c r="AV228" s="12" t="s">
        <v>86</v>
      </c>
      <c r="AW228" s="12" t="s">
        <v>34</v>
      </c>
      <c r="AX228" s="12" t="s">
        <v>77</v>
      </c>
      <c r="AY228" s="149" t="s">
        <v>211</v>
      </c>
    </row>
    <row r="229" spans="2:65" s="13" customFormat="1" ht="11.25">
      <c r="B229" s="155"/>
      <c r="D229" s="142" t="s">
        <v>217</v>
      </c>
      <c r="E229" s="156" t="s">
        <v>1</v>
      </c>
      <c r="F229" s="157" t="s">
        <v>222</v>
      </c>
      <c r="H229" s="158">
        <v>47.6</v>
      </c>
      <c r="I229" s="159"/>
      <c r="L229" s="155"/>
      <c r="M229" s="160"/>
      <c r="T229" s="161"/>
      <c r="AT229" s="156" t="s">
        <v>217</v>
      </c>
      <c r="AU229" s="156" t="s">
        <v>86</v>
      </c>
      <c r="AV229" s="13" t="s">
        <v>216</v>
      </c>
      <c r="AW229" s="13" t="s">
        <v>34</v>
      </c>
      <c r="AX229" s="13" t="s">
        <v>84</v>
      </c>
      <c r="AY229" s="156" t="s">
        <v>211</v>
      </c>
    </row>
    <row r="230" spans="2:65" s="1" customFormat="1" ht="24.2" customHeight="1">
      <c r="B230" s="32"/>
      <c r="C230" s="127" t="s">
        <v>294</v>
      </c>
      <c r="D230" s="127" t="s">
        <v>212</v>
      </c>
      <c r="E230" s="128" t="s">
        <v>1750</v>
      </c>
      <c r="F230" s="129" t="s">
        <v>1751</v>
      </c>
      <c r="G230" s="130" t="s">
        <v>297</v>
      </c>
      <c r="H230" s="131">
        <v>202.72</v>
      </c>
      <c r="I230" s="132"/>
      <c r="J230" s="133">
        <f>ROUND(I230*H230,2)</f>
        <v>0</v>
      </c>
      <c r="K230" s="134"/>
      <c r="L230" s="32"/>
      <c r="M230" s="135" t="s">
        <v>1</v>
      </c>
      <c r="N230" s="136" t="s">
        <v>42</v>
      </c>
      <c r="P230" s="137">
        <f>O230*H230</f>
        <v>0</v>
      </c>
      <c r="Q230" s="137">
        <v>0</v>
      </c>
      <c r="R230" s="137">
        <f>Q230*H230</f>
        <v>0</v>
      </c>
      <c r="S230" s="137">
        <v>0</v>
      </c>
      <c r="T230" s="138">
        <f>S230*H230</f>
        <v>0</v>
      </c>
      <c r="AR230" s="139" t="s">
        <v>253</v>
      </c>
      <c r="AT230" s="139" t="s">
        <v>212</v>
      </c>
      <c r="AU230" s="139" t="s">
        <v>86</v>
      </c>
      <c r="AY230" s="17" t="s">
        <v>211</v>
      </c>
      <c r="BE230" s="140">
        <f>IF(N230="základní",J230,0)</f>
        <v>0</v>
      </c>
      <c r="BF230" s="140">
        <f>IF(N230="snížená",J230,0)</f>
        <v>0</v>
      </c>
      <c r="BG230" s="140">
        <f>IF(N230="zákl. přenesená",J230,0)</f>
        <v>0</v>
      </c>
      <c r="BH230" s="140">
        <f>IF(N230="sníž. přenesená",J230,0)</f>
        <v>0</v>
      </c>
      <c r="BI230" s="140">
        <f>IF(N230="nulová",J230,0)</f>
        <v>0</v>
      </c>
      <c r="BJ230" s="17" t="s">
        <v>84</v>
      </c>
      <c r="BK230" s="140">
        <f>ROUND(I230*H230,2)</f>
        <v>0</v>
      </c>
      <c r="BL230" s="17" t="s">
        <v>253</v>
      </c>
      <c r="BM230" s="139" t="s">
        <v>359</v>
      </c>
    </row>
    <row r="231" spans="2:65" s="12" customFormat="1" ht="11.25">
      <c r="B231" s="148"/>
      <c r="D231" s="142" t="s">
        <v>217</v>
      </c>
      <c r="E231" s="149" t="s">
        <v>1</v>
      </c>
      <c r="F231" s="150" t="s">
        <v>1752</v>
      </c>
      <c r="H231" s="151">
        <v>202.72</v>
      </c>
      <c r="I231" s="152"/>
      <c r="L231" s="148"/>
      <c r="M231" s="153"/>
      <c r="T231" s="154"/>
      <c r="AT231" s="149" t="s">
        <v>217</v>
      </c>
      <c r="AU231" s="149" t="s">
        <v>86</v>
      </c>
      <c r="AV231" s="12" t="s">
        <v>86</v>
      </c>
      <c r="AW231" s="12" t="s">
        <v>34</v>
      </c>
      <c r="AX231" s="12" t="s">
        <v>77</v>
      </c>
      <c r="AY231" s="149" t="s">
        <v>211</v>
      </c>
    </row>
    <row r="232" spans="2:65" s="13" customFormat="1" ht="11.25">
      <c r="B232" s="155"/>
      <c r="D232" s="142" t="s">
        <v>217</v>
      </c>
      <c r="E232" s="156" t="s">
        <v>1</v>
      </c>
      <c r="F232" s="157" t="s">
        <v>222</v>
      </c>
      <c r="H232" s="158">
        <v>202.72</v>
      </c>
      <c r="I232" s="159"/>
      <c r="L232" s="155"/>
      <c r="M232" s="160"/>
      <c r="T232" s="161"/>
      <c r="AT232" s="156" t="s">
        <v>217</v>
      </c>
      <c r="AU232" s="156" t="s">
        <v>86</v>
      </c>
      <c r="AV232" s="13" t="s">
        <v>216</v>
      </c>
      <c r="AW232" s="13" t="s">
        <v>34</v>
      </c>
      <c r="AX232" s="13" t="s">
        <v>84</v>
      </c>
      <c r="AY232" s="156" t="s">
        <v>211</v>
      </c>
    </row>
    <row r="233" spans="2:65" s="1" customFormat="1" ht="24.2" customHeight="1">
      <c r="B233" s="32"/>
      <c r="C233" s="127" t="s">
        <v>391</v>
      </c>
      <c r="D233" s="127" t="s">
        <v>212</v>
      </c>
      <c r="E233" s="128" t="s">
        <v>1753</v>
      </c>
      <c r="F233" s="129" t="s">
        <v>1754</v>
      </c>
      <c r="G233" s="130" t="s">
        <v>297</v>
      </c>
      <c r="H233" s="131">
        <v>202.72</v>
      </c>
      <c r="I233" s="132"/>
      <c r="J233" s="133">
        <f>ROUND(I233*H233,2)</f>
        <v>0</v>
      </c>
      <c r="K233" s="134"/>
      <c r="L233" s="32"/>
      <c r="M233" s="135" t="s">
        <v>1</v>
      </c>
      <c r="N233" s="136" t="s">
        <v>42</v>
      </c>
      <c r="P233" s="137">
        <f>O233*H233</f>
        <v>0</v>
      </c>
      <c r="Q233" s="137">
        <v>0</v>
      </c>
      <c r="R233" s="137">
        <f>Q233*H233</f>
        <v>0</v>
      </c>
      <c r="S233" s="137">
        <v>0</v>
      </c>
      <c r="T233" s="138">
        <f>S233*H233</f>
        <v>0</v>
      </c>
      <c r="AR233" s="139" t="s">
        <v>253</v>
      </c>
      <c r="AT233" s="139" t="s">
        <v>212</v>
      </c>
      <c r="AU233" s="139" t="s">
        <v>86</v>
      </c>
      <c r="AY233" s="17" t="s">
        <v>211</v>
      </c>
      <c r="BE233" s="140">
        <f>IF(N233="základní",J233,0)</f>
        <v>0</v>
      </c>
      <c r="BF233" s="140">
        <f>IF(N233="snížená",J233,0)</f>
        <v>0</v>
      </c>
      <c r="BG233" s="140">
        <f>IF(N233="zákl. přenesená",J233,0)</f>
        <v>0</v>
      </c>
      <c r="BH233" s="140">
        <f>IF(N233="sníž. přenesená",J233,0)</f>
        <v>0</v>
      </c>
      <c r="BI233" s="140">
        <f>IF(N233="nulová",J233,0)</f>
        <v>0</v>
      </c>
      <c r="BJ233" s="17" t="s">
        <v>84</v>
      </c>
      <c r="BK233" s="140">
        <f>ROUND(I233*H233,2)</f>
        <v>0</v>
      </c>
      <c r="BL233" s="17" t="s">
        <v>253</v>
      </c>
      <c r="BM233" s="139" t="s">
        <v>365</v>
      </c>
    </row>
    <row r="234" spans="2:65" s="1" customFormat="1" ht="24.2" customHeight="1">
      <c r="B234" s="32"/>
      <c r="C234" s="162" t="s">
        <v>298</v>
      </c>
      <c r="D234" s="162" t="s">
        <v>700</v>
      </c>
      <c r="E234" s="163" t="s">
        <v>1755</v>
      </c>
      <c r="F234" s="164" t="s">
        <v>1756</v>
      </c>
      <c r="G234" s="165" t="s">
        <v>297</v>
      </c>
      <c r="H234" s="166">
        <v>405.44</v>
      </c>
      <c r="I234" s="167"/>
      <c r="J234" s="168">
        <f>ROUND(I234*H234,2)</f>
        <v>0</v>
      </c>
      <c r="K234" s="169"/>
      <c r="L234" s="170"/>
      <c r="M234" s="171" t="s">
        <v>1</v>
      </c>
      <c r="N234" s="172" t="s">
        <v>42</v>
      </c>
      <c r="P234" s="137">
        <f>O234*H234</f>
        <v>0</v>
      </c>
      <c r="Q234" s="137">
        <v>0</v>
      </c>
      <c r="R234" s="137">
        <f>Q234*H234</f>
        <v>0</v>
      </c>
      <c r="S234" s="137">
        <v>0</v>
      </c>
      <c r="T234" s="138">
        <f>S234*H234</f>
        <v>0</v>
      </c>
      <c r="AR234" s="139" t="s">
        <v>298</v>
      </c>
      <c r="AT234" s="139" t="s">
        <v>700</v>
      </c>
      <c r="AU234" s="139" t="s">
        <v>86</v>
      </c>
      <c r="AY234" s="17" t="s">
        <v>211</v>
      </c>
      <c r="BE234" s="140">
        <f>IF(N234="základní",J234,0)</f>
        <v>0</v>
      </c>
      <c r="BF234" s="140">
        <f>IF(N234="snížená",J234,0)</f>
        <v>0</v>
      </c>
      <c r="BG234" s="140">
        <f>IF(N234="zákl. přenesená",J234,0)</f>
        <v>0</v>
      </c>
      <c r="BH234" s="140">
        <f>IF(N234="sníž. přenesená",J234,0)</f>
        <v>0</v>
      </c>
      <c r="BI234" s="140">
        <f>IF(N234="nulová",J234,0)</f>
        <v>0</v>
      </c>
      <c r="BJ234" s="17" t="s">
        <v>84</v>
      </c>
      <c r="BK234" s="140">
        <f>ROUND(I234*H234,2)</f>
        <v>0</v>
      </c>
      <c r="BL234" s="17" t="s">
        <v>253</v>
      </c>
      <c r="BM234" s="139" t="s">
        <v>373</v>
      </c>
    </row>
    <row r="235" spans="2:65" s="12" customFormat="1" ht="11.25">
      <c r="B235" s="148"/>
      <c r="D235" s="142" t="s">
        <v>217</v>
      </c>
      <c r="E235" s="149" t="s">
        <v>1</v>
      </c>
      <c r="F235" s="150" t="s">
        <v>1757</v>
      </c>
      <c r="H235" s="151">
        <v>405.44</v>
      </c>
      <c r="I235" s="152"/>
      <c r="L235" s="148"/>
      <c r="M235" s="153"/>
      <c r="T235" s="154"/>
      <c r="AT235" s="149" t="s">
        <v>217</v>
      </c>
      <c r="AU235" s="149" t="s">
        <v>86</v>
      </c>
      <c r="AV235" s="12" t="s">
        <v>86</v>
      </c>
      <c r="AW235" s="12" t="s">
        <v>34</v>
      </c>
      <c r="AX235" s="12" t="s">
        <v>77</v>
      </c>
      <c r="AY235" s="149" t="s">
        <v>211</v>
      </c>
    </row>
    <row r="236" spans="2:65" s="13" customFormat="1" ht="11.25">
      <c r="B236" s="155"/>
      <c r="D236" s="142" t="s">
        <v>217</v>
      </c>
      <c r="E236" s="156" t="s">
        <v>1</v>
      </c>
      <c r="F236" s="157" t="s">
        <v>222</v>
      </c>
      <c r="H236" s="158">
        <v>405.44</v>
      </c>
      <c r="I236" s="159"/>
      <c r="L236" s="155"/>
      <c r="M236" s="160"/>
      <c r="T236" s="161"/>
      <c r="AT236" s="156" t="s">
        <v>217</v>
      </c>
      <c r="AU236" s="156" t="s">
        <v>86</v>
      </c>
      <c r="AV236" s="13" t="s">
        <v>216</v>
      </c>
      <c r="AW236" s="13" t="s">
        <v>34</v>
      </c>
      <c r="AX236" s="13" t="s">
        <v>84</v>
      </c>
      <c r="AY236" s="156" t="s">
        <v>211</v>
      </c>
    </row>
    <row r="237" spans="2:65" s="1" customFormat="1" ht="24.2" customHeight="1">
      <c r="B237" s="32"/>
      <c r="C237" s="162" t="s">
        <v>401</v>
      </c>
      <c r="D237" s="162" t="s">
        <v>700</v>
      </c>
      <c r="E237" s="163" t="s">
        <v>1758</v>
      </c>
      <c r="F237" s="164" t="s">
        <v>1759</v>
      </c>
      <c r="G237" s="165" t="s">
        <v>297</v>
      </c>
      <c r="H237" s="166">
        <v>202.72</v>
      </c>
      <c r="I237" s="167"/>
      <c r="J237" s="168">
        <f>ROUND(I237*H237,2)</f>
        <v>0</v>
      </c>
      <c r="K237" s="169"/>
      <c r="L237" s="170"/>
      <c r="M237" s="171" t="s">
        <v>1</v>
      </c>
      <c r="N237" s="172" t="s">
        <v>42</v>
      </c>
      <c r="P237" s="137">
        <f>O237*H237</f>
        <v>0</v>
      </c>
      <c r="Q237" s="137">
        <v>0</v>
      </c>
      <c r="R237" s="137">
        <f>Q237*H237</f>
        <v>0</v>
      </c>
      <c r="S237" s="137">
        <v>0</v>
      </c>
      <c r="T237" s="138">
        <f>S237*H237</f>
        <v>0</v>
      </c>
      <c r="AR237" s="139" t="s">
        <v>298</v>
      </c>
      <c r="AT237" s="139" t="s">
        <v>700</v>
      </c>
      <c r="AU237" s="139" t="s">
        <v>86</v>
      </c>
      <c r="AY237" s="17" t="s">
        <v>211</v>
      </c>
      <c r="BE237" s="140">
        <f>IF(N237="základní",J237,0)</f>
        <v>0</v>
      </c>
      <c r="BF237" s="140">
        <f>IF(N237="snížená",J237,0)</f>
        <v>0</v>
      </c>
      <c r="BG237" s="140">
        <f>IF(N237="zákl. přenesená",J237,0)</f>
        <v>0</v>
      </c>
      <c r="BH237" s="140">
        <f>IF(N237="sníž. přenesená",J237,0)</f>
        <v>0</v>
      </c>
      <c r="BI237" s="140">
        <f>IF(N237="nulová",J237,0)</f>
        <v>0</v>
      </c>
      <c r="BJ237" s="17" t="s">
        <v>84</v>
      </c>
      <c r="BK237" s="140">
        <f>ROUND(I237*H237,2)</f>
        <v>0</v>
      </c>
      <c r="BL237" s="17" t="s">
        <v>253</v>
      </c>
      <c r="BM237" s="139" t="s">
        <v>389</v>
      </c>
    </row>
    <row r="238" spans="2:65" s="1" customFormat="1" ht="24.2" customHeight="1">
      <c r="B238" s="32"/>
      <c r="C238" s="127" t="s">
        <v>303</v>
      </c>
      <c r="D238" s="127" t="s">
        <v>212</v>
      </c>
      <c r="E238" s="128" t="s">
        <v>1760</v>
      </c>
      <c r="F238" s="129" t="s">
        <v>1761</v>
      </c>
      <c r="G238" s="130" t="s">
        <v>297</v>
      </c>
      <c r="H238" s="131">
        <v>102</v>
      </c>
      <c r="I238" s="132"/>
      <c r="J238" s="133">
        <f>ROUND(I238*H238,2)</f>
        <v>0</v>
      </c>
      <c r="K238" s="134"/>
      <c r="L238" s="32"/>
      <c r="M238" s="135" t="s">
        <v>1</v>
      </c>
      <c r="N238" s="136" t="s">
        <v>42</v>
      </c>
      <c r="P238" s="137">
        <f>O238*H238</f>
        <v>0</v>
      </c>
      <c r="Q238" s="137">
        <v>0</v>
      </c>
      <c r="R238" s="137">
        <f>Q238*H238</f>
        <v>0</v>
      </c>
      <c r="S238" s="137">
        <v>0</v>
      </c>
      <c r="T238" s="138">
        <f>S238*H238</f>
        <v>0</v>
      </c>
      <c r="AR238" s="139" t="s">
        <v>253</v>
      </c>
      <c r="AT238" s="139" t="s">
        <v>212</v>
      </c>
      <c r="AU238" s="139" t="s">
        <v>86</v>
      </c>
      <c r="AY238" s="17" t="s">
        <v>211</v>
      </c>
      <c r="BE238" s="140">
        <f>IF(N238="základní",J238,0)</f>
        <v>0</v>
      </c>
      <c r="BF238" s="140">
        <f>IF(N238="snížená",J238,0)</f>
        <v>0</v>
      </c>
      <c r="BG238" s="140">
        <f>IF(N238="zákl. přenesená",J238,0)</f>
        <v>0</v>
      </c>
      <c r="BH238" s="140">
        <f>IF(N238="sníž. přenesená",J238,0)</f>
        <v>0</v>
      </c>
      <c r="BI238" s="140">
        <f>IF(N238="nulová",J238,0)</f>
        <v>0</v>
      </c>
      <c r="BJ238" s="17" t="s">
        <v>84</v>
      </c>
      <c r="BK238" s="140">
        <f>ROUND(I238*H238,2)</f>
        <v>0</v>
      </c>
      <c r="BL238" s="17" t="s">
        <v>253</v>
      </c>
      <c r="BM238" s="139" t="s">
        <v>394</v>
      </c>
    </row>
    <row r="239" spans="2:65" s="11" customFormat="1" ht="11.25">
      <c r="B239" s="141"/>
      <c r="D239" s="142" t="s">
        <v>217</v>
      </c>
      <c r="E239" s="143" t="s">
        <v>1</v>
      </c>
      <c r="F239" s="144" t="s">
        <v>1743</v>
      </c>
      <c r="H239" s="143" t="s">
        <v>1</v>
      </c>
      <c r="I239" s="145"/>
      <c r="L239" s="141"/>
      <c r="M239" s="146"/>
      <c r="T239" s="147"/>
      <c r="AT239" s="143" t="s">
        <v>217</v>
      </c>
      <c r="AU239" s="143" t="s">
        <v>86</v>
      </c>
      <c r="AV239" s="11" t="s">
        <v>84</v>
      </c>
      <c r="AW239" s="11" t="s">
        <v>34</v>
      </c>
      <c r="AX239" s="11" t="s">
        <v>77</v>
      </c>
      <c r="AY239" s="143" t="s">
        <v>211</v>
      </c>
    </row>
    <row r="240" spans="2:65" s="12" customFormat="1" ht="11.25">
      <c r="B240" s="148"/>
      <c r="D240" s="142" t="s">
        <v>217</v>
      </c>
      <c r="E240" s="149" t="s">
        <v>1</v>
      </c>
      <c r="F240" s="150" t="s">
        <v>1744</v>
      </c>
      <c r="H240" s="151">
        <v>102</v>
      </c>
      <c r="I240" s="152"/>
      <c r="L240" s="148"/>
      <c r="M240" s="153"/>
      <c r="T240" s="154"/>
      <c r="AT240" s="149" t="s">
        <v>217</v>
      </c>
      <c r="AU240" s="149" t="s">
        <v>86</v>
      </c>
      <c r="AV240" s="12" t="s">
        <v>86</v>
      </c>
      <c r="AW240" s="12" t="s">
        <v>34</v>
      </c>
      <c r="AX240" s="12" t="s">
        <v>77</v>
      </c>
      <c r="AY240" s="149" t="s">
        <v>211</v>
      </c>
    </row>
    <row r="241" spans="2:65" s="13" customFormat="1" ht="11.25">
      <c r="B241" s="155"/>
      <c r="D241" s="142" t="s">
        <v>217</v>
      </c>
      <c r="E241" s="156" t="s">
        <v>1</v>
      </c>
      <c r="F241" s="157" t="s">
        <v>222</v>
      </c>
      <c r="H241" s="158">
        <v>102</v>
      </c>
      <c r="I241" s="159"/>
      <c r="L241" s="155"/>
      <c r="M241" s="160"/>
      <c r="T241" s="161"/>
      <c r="AT241" s="156" t="s">
        <v>217</v>
      </c>
      <c r="AU241" s="156" t="s">
        <v>86</v>
      </c>
      <c r="AV241" s="13" t="s">
        <v>216</v>
      </c>
      <c r="AW241" s="13" t="s">
        <v>34</v>
      </c>
      <c r="AX241" s="13" t="s">
        <v>84</v>
      </c>
      <c r="AY241" s="156" t="s">
        <v>211</v>
      </c>
    </row>
    <row r="242" spans="2:65" s="1" customFormat="1" ht="24.2" customHeight="1">
      <c r="B242" s="32"/>
      <c r="C242" s="162" t="s">
        <v>409</v>
      </c>
      <c r="D242" s="162" t="s">
        <v>700</v>
      </c>
      <c r="E242" s="163" t="s">
        <v>1762</v>
      </c>
      <c r="F242" s="164" t="s">
        <v>1763</v>
      </c>
      <c r="G242" s="165" t="s">
        <v>297</v>
      </c>
      <c r="H242" s="166">
        <v>102</v>
      </c>
      <c r="I242" s="167"/>
      <c r="J242" s="168">
        <f>ROUND(I242*H242,2)</f>
        <v>0</v>
      </c>
      <c r="K242" s="169"/>
      <c r="L242" s="170"/>
      <c r="M242" s="171" t="s">
        <v>1</v>
      </c>
      <c r="N242" s="172" t="s">
        <v>42</v>
      </c>
      <c r="P242" s="137">
        <f>O242*H242</f>
        <v>0</v>
      </c>
      <c r="Q242" s="137">
        <v>0</v>
      </c>
      <c r="R242" s="137">
        <f>Q242*H242</f>
        <v>0</v>
      </c>
      <c r="S242" s="137">
        <v>0</v>
      </c>
      <c r="T242" s="138">
        <f>S242*H242</f>
        <v>0</v>
      </c>
      <c r="AR242" s="139" t="s">
        <v>298</v>
      </c>
      <c r="AT242" s="139" t="s">
        <v>700</v>
      </c>
      <c r="AU242" s="139" t="s">
        <v>86</v>
      </c>
      <c r="AY242" s="17" t="s">
        <v>211</v>
      </c>
      <c r="BE242" s="140">
        <f>IF(N242="základní",J242,0)</f>
        <v>0</v>
      </c>
      <c r="BF242" s="140">
        <f>IF(N242="snížená",J242,0)</f>
        <v>0</v>
      </c>
      <c r="BG242" s="140">
        <f>IF(N242="zákl. přenesená",J242,0)</f>
        <v>0</v>
      </c>
      <c r="BH242" s="140">
        <f>IF(N242="sníž. přenesená",J242,0)</f>
        <v>0</v>
      </c>
      <c r="BI242" s="140">
        <f>IF(N242="nulová",J242,0)</f>
        <v>0</v>
      </c>
      <c r="BJ242" s="17" t="s">
        <v>84</v>
      </c>
      <c r="BK242" s="140">
        <f>ROUND(I242*H242,2)</f>
        <v>0</v>
      </c>
      <c r="BL242" s="17" t="s">
        <v>253</v>
      </c>
      <c r="BM242" s="139" t="s">
        <v>399</v>
      </c>
    </row>
    <row r="243" spans="2:65" s="1" customFormat="1" ht="33" customHeight="1">
      <c r="B243" s="32"/>
      <c r="C243" s="127" t="s">
        <v>308</v>
      </c>
      <c r="D243" s="127" t="s">
        <v>212</v>
      </c>
      <c r="E243" s="128" t="s">
        <v>1764</v>
      </c>
      <c r="F243" s="129" t="s">
        <v>1765</v>
      </c>
      <c r="G243" s="130" t="s">
        <v>297</v>
      </c>
      <c r="H243" s="131">
        <v>254.4</v>
      </c>
      <c r="I243" s="132"/>
      <c r="J243" s="133">
        <f>ROUND(I243*H243,2)</f>
        <v>0</v>
      </c>
      <c r="K243" s="134"/>
      <c r="L243" s="32"/>
      <c r="M243" s="135" t="s">
        <v>1</v>
      </c>
      <c r="N243" s="136" t="s">
        <v>42</v>
      </c>
      <c r="P243" s="137">
        <f>O243*H243</f>
        <v>0</v>
      </c>
      <c r="Q243" s="137">
        <v>0</v>
      </c>
      <c r="R243" s="137">
        <f>Q243*H243</f>
        <v>0</v>
      </c>
      <c r="S243" s="137">
        <v>0</v>
      </c>
      <c r="T243" s="138">
        <f>S243*H243</f>
        <v>0</v>
      </c>
      <c r="AR243" s="139" t="s">
        <v>253</v>
      </c>
      <c r="AT243" s="139" t="s">
        <v>212</v>
      </c>
      <c r="AU243" s="139" t="s">
        <v>86</v>
      </c>
      <c r="AY243" s="17" t="s">
        <v>211</v>
      </c>
      <c r="BE243" s="140">
        <f>IF(N243="základní",J243,0)</f>
        <v>0</v>
      </c>
      <c r="BF243" s="140">
        <f>IF(N243="snížená",J243,0)</f>
        <v>0</v>
      </c>
      <c r="BG243" s="140">
        <f>IF(N243="zákl. přenesená",J243,0)</f>
        <v>0</v>
      </c>
      <c r="BH243" s="140">
        <f>IF(N243="sníž. přenesená",J243,0)</f>
        <v>0</v>
      </c>
      <c r="BI243" s="140">
        <f>IF(N243="nulová",J243,0)</f>
        <v>0</v>
      </c>
      <c r="BJ243" s="17" t="s">
        <v>84</v>
      </c>
      <c r="BK243" s="140">
        <f>ROUND(I243*H243,2)</f>
        <v>0</v>
      </c>
      <c r="BL243" s="17" t="s">
        <v>253</v>
      </c>
      <c r="BM243" s="139" t="s">
        <v>404</v>
      </c>
    </row>
    <row r="244" spans="2:65" s="12" customFormat="1" ht="11.25">
      <c r="B244" s="148"/>
      <c r="D244" s="142" t="s">
        <v>217</v>
      </c>
      <c r="E244" s="149" t="s">
        <v>1</v>
      </c>
      <c r="F244" s="150" t="s">
        <v>1766</v>
      </c>
      <c r="H244" s="151">
        <v>312</v>
      </c>
      <c r="I244" s="152"/>
      <c r="L244" s="148"/>
      <c r="M244" s="153"/>
      <c r="T244" s="154"/>
      <c r="AT244" s="149" t="s">
        <v>217</v>
      </c>
      <c r="AU244" s="149" t="s">
        <v>86</v>
      </c>
      <c r="AV244" s="12" t="s">
        <v>86</v>
      </c>
      <c r="AW244" s="12" t="s">
        <v>34</v>
      </c>
      <c r="AX244" s="12" t="s">
        <v>77</v>
      </c>
      <c r="AY244" s="149" t="s">
        <v>211</v>
      </c>
    </row>
    <row r="245" spans="2:65" s="11" customFormat="1" ht="11.25">
      <c r="B245" s="141"/>
      <c r="D245" s="142" t="s">
        <v>217</v>
      </c>
      <c r="E245" s="143" t="s">
        <v>1</v>
      </c>
      <c r="F245" s="144" t="s">
        <v>1767</v>
      </c>
      <c r="H245" s="143" t="s">
        <v>1</v>
      </c>
      <c r="I245" s="145"/>
      <c r="L245" s="141"/>
      <c r="M245" s="146"/>
      <c r="T245" s="147"/>
      <c r="AT245" s="143" t="s">
        <v>217</v>
      </c>
      <c r="AU245" s="143" t="s">
        <v>86</v>
      </c>
      <c r="AV245" s="11" t="s">
        <v>84</v>
      </c>
      <c r="AW245" s="11" t="s">
        <v>34</v>
      </c>
      <c r="AX245" s="11" t="s">
        <v>77</v>
      </c>
      <c r="AY245" s="143" t="s">
        <v>211</v>
      </c>
    </row>
    <row r="246" spans="2:65" s="12" customFormat="1" ht="11.25">
      <c r="B246" s="148"/>
      <c r="D246" s="142" t="s">
        <v>217</v>
      </c>
      <c r="E246" s="149" t="s">
        <v>1</v>
      </c>
      <c r="F246" s="150" t="s">
        <v>1768</v>
      </c>
      <c r="H246" s="151">
        <v>-57.6</v>
      </c>
      <c r="I246" s="152"/>
      <c r="L246" s="148"/>
      <c r="M246" s="153"/>
      <c r="T246" s="154"/>
      <c r="AT246" s="149" t="s">
        <v>217</v>
      </c>
      <c r="AU246" s="149" t="s">
        <v>86</v>
      </c>
      <c r="AV246" s="12" t="s">
        <v>86</v>
      </c>
      <c r="AW246" s="12" t="s">
        <v>34</v>
      </c>
      <c r="AX246" s="12" t="s">
        <v>77</v>
      </c>
      <c r="AY246" s="149" t="s">
        <v>211</v>
      </c>
    </row>
    <row r="247" spans="2:65" s="13" customFormat="1" ht="11.25">
      <c r="B247" s="155"/>
      <c r="D247" s="142" t="s">
        <v>217</v>
      </c>
      <c r="E247" s="156" t="s">
        <v>1</v>
      </c>
      <c r="F247" s="157" t="s">
        <v>222</v>
      </c>
      <c r="H247" s="158">
        <v>254.4</v>
      </c>
      <c r="I247" s="159"/>
      <c r="L247" s="155"/>
      <c r="M247" s="160"/>
      <c r="T247" s="161"/>
      <c r="AT247" s="156" t="s">
        <v>217</v>
      </c>
      <c r="AU247" s="156" t="s">
        <v>86</v>
      </c>
      <c r="AV247" s="13" t="s">
        <v>216</v>
      </c>
      <c r="AW247" s="13" t="s">
        <v>34</v>
      </c>
      <c r="AX247" s="13" t="s">
        <v>84</v>
      </c>
      <c r="AY247" s="156" t="s">
        <v>211</v>
      </c>
    </row>
    <row r="248" spans="2:65" s="1" customFormat="1" ht="24.2" customHeight="1">
      <c r="B248" s="32"/>
      <c r="C248" s="127" t="s">
        <v>425</v>
      </c>
      <c r="D248" s="127" t="s">
        <v>212</v>
      </c>
      <c r="E248" s="128" t="s">
        <v>1769</v>
      </c>
      <c r="F248" s="129" t="s">
        <v>1770</v>
      </c>
      <c r="G248" s="130" t="s">
        <v>775</v>
      </c>
      <c r="H248" s="180"/>
      <c r="I248" s="132"/>
      <c r="J248" s="133">
        <f>ROUND(I248*H248,2)</f>
        <v>0</v>
      </c>
      <c r="K248" s="134"/>
      <c r="L248" s="32"/>
      <c r="M248" s="135" t="s">
        <v>1</v>
      </c>
      <c r="N248" s="136" t="s">
        <v>42</v>
      </c>
      <c r="P248" s="137">
        <f>O248*H248</f>
        <v>0</v>
      </c>
      <c r="Q248" s="137">
        <v>0</v>
      </c>
      <c r="R248" s="137">
        <f>Q248*H248</f>
        <v>0</v>
      </c>
      <c r="S248" s="137">
        <v>0</v>
      </c>
      <c r="T248" s="138">
        <f>S248*H248</f>
        <v>0</v>
      </c>
      <c r="AR248" s="139" t="s">
        <v>253</v>
      </c>
      <c r="AT248" s="139" t="s">
        <v>212</v>
      </c>
      <c r="AU248" s="139" t="s">
        <v>86</v>
      </c>
      <c r="AY248" s="17" t="s">
        <v>211</v>
      </c>
      <c r="BE248" s="140">
        <f>IF(N248="základní",J248,0)</f>
        <v>0</v>
      </c>
      <c r="BF248" s="140">
        <f>IF(N248="snížená",J248,0)</f>
        <v>0</v>
      </c>
      <c r="BG248" s="140">
        <f>IF(N248="zákl. přenesená",J248,0)</f>
        <v>0</v>
      </c>
      <c r="BH248" s="140">
        <f>IF(N248="sníž. přenesená",J248,0)</f>
        <v>0</v>
      </c>
      <c r="BI248" s="140">
        <f>IF(N248="nulová",J248,0)</f>
        <v>0</v>
      </c>
      <c r="BJ248" s="17" t="s">
        <v>84</v>
      </c>
      <c r="BK248" s="140">
        <f>ROUND(I248*H248,2)</f>
        <v>0</v>
      </c>
      <c r="BL248" s="17" t="s">
        <v>253</v>
      </c>
      <c r="BM248" s="139" t="s">
        <v>407</v>
      </c>
    </row>
    <row r="249" spans="2:65" s="10" customFormat="1" ht="22.9" customHeight="1">
      <c r="B249" s="117"/>
      <c r="D249" s="118" t="s">
        <v>76</v>
      </c>
      <c r="E249" s="193" t="s">
        <v>795</v>
      </c>
      <c r="F249" s="193" t="s">
        <v>796</v>
      </c>
      <c r="I249" s="120"/>
      <c r="J249" s="194">
        <f>BK249</f>
        <v>0</v>
      </c>
      <c r="L249" s="117"/>
      <c r="M249" s="122"/>
      <c r="P249" s="123">
        <f>SUM(P250:P271)</f>
        <v>0</v>
      </c>
      <c r="R249" s="123">
        <f>SUM(R250:R271)</f>
        <v>0</v>
      </c>
      <c r="T249" s="124">
        <f>SUM(T250:T271)</f>
        <v>0</v>
      </c>
      <c r="AR249" s="118" t="s">
        <v>86</v>
      </c>
      <c r="AT249" s="125" t="s">
        <v>76</v>
      </c>
      <c r="AU249" s="125" t="s">
        <v>84</v>
      </c>
      <c r="AY249" s="118" t="s">
        <v>211</v>
      </c>
      <c r="BK249" s="126">
        <f>SUM(BK250:BK271)</f>
        <v>0</v>
      </c>
    </row>
    <row r="250" spans="2:65" s="1" customFormat="1" ht="16.5" customHeight="1">
      <c r="B250" s="32"/>
      <c r="C250" s="127" t="s">
        <v>314</v>
      </c>
      <c r="D250" s="127" t="s">
        <v>212</v>
      </c>
      <c r="E250" s="128" t="s">
        <v>1771</v>
      </c>
      <c r="F250" s="129" t="s">
        <v>1772</v>
      </c>
      <c r="G250" s="130" t="s">
        <v>297</v>
      </c>
      <c r="H250" s="131">
        <v>290.57600000000002</v>
      </c>
      <c r="I250" s="132"/>
      <c r="J250" s="133">
        <f>ROUND(I250*H250,2)</f>
        <v>0</v>
      </c>
      <c r="K250" s="134"/>
      <c r="L250" s="32"/>
      <c r="M250" s="135" t="s">
        <v>1</v>
      </c>
      <c r="N250" s="136" t="s">
        <v>42</v>
      </c>
      <c r="P250" s="137">
        <f>O250*H250</f>
        <v>0</v>
      </c>
      <c r="Q250" s="137">
        <v>0</v>
      </c>
      <c r="R250" s="137">
        <f>Q250*H250</f>
        <v>0</v>
      </c>
      <c r="S250" s="137">
        <v>0</v>
      </c>
      <c r="T250" s="138">
        <f>S250*H250</f>
        <v>0</v>
      </c>
      <c r="AR250" s="139" t="s">
        <v>253</v>
      </c>
      <c r="AT250" s="139" t="s">
        <v>212</v>
      </c>
      <c r="AU250" s="139" t="s">
        <v>86</v>
      </c>
      <c r="AY250" s="17" t="s">
        <v>211</v>
      </c>
      <c r="BE250" s="140">
        <f>IF(N250="základní",J250,0)</f>
        <v>0</v>
      </c>
      <c r="BF250" s="140">
        <f>IF(N250="snížená",J250,0)</f>
        <v>0</v>
      </c>
      <c r="BG250" s="140">
        <f>IF(N250="zákl. přenesená",J250,0)</f>
        <v>0</v>
      </c>
      <c r="BH250" s="140">
        <f>IF(N250="sníž. přenesená",J250,0)</f>
        <v>0</v>
      </c>
      <c r="BI250" s="140">
        <f>IF(N250="nulová",J250,0)</f>
        <v>0</v>
      </c>
      <c r="BJ250" s="17" t="s">
        <v>84</v>
      </c>
      <c r="BK250" s="140">
        <f>ROUND(I250*H250,2)</f>
        <v>0</v>
      </c>
      <c r="BL250" s="17" t="s">
        <v>253</v>
      </c>
      <c r="BM250" s="139" t="s">
        <v>413</v>
      </c>
    </row>
    <row r="251" spans="2:65" s="12" customFormat="1" ht="11.25">
      <c r="B251" s="148"/>
      <c r="D251" s="142" t="s">
        <v>217</v>
      </c>
      <c r="E251" s="149" t="s">
        <v>1</v>
      </c>
      <c r="F251" s="150" t="s">
        <v>1773</v>
      </c>
      <c r="H251" s="151">
        <v>290.57600000000002</v>
      </c>
      <c r="I251" s="152"/>
      <c r="L251" s="148"/>
      <c r="M251" s="153"/>
      <c r="T251" s="154"/>
      <c r="AT251" s="149" t="s">
        <v>217</v>
      </c>
      <c r="AU251" s="149" t="s">
        <v>86</v>
      </c>
      <c r="AV251" s="12" t="s">
        <v>86</v>
      </c>
      <c r="AW251" s="12" t="s">
        <v>34</v>
      </c>
      <c r="AX251" s="12" t="s">
        <v>77</v>
      </c>
      <c r="AY251" s="149" t="s">
        <v>211</v>
      </c>
    </row>
    <row r="252" spans="2:65" s="13" customFormat="1" ht="11.25">
      <c r="B252" s="155"/>
      <c r="D252" s="142" t="s">
        <v>217</v>
      </c>
      <c r="E252" s="156" t="s">
        <v>1</v>
      </c>
      <c r="F252" s="157" t="s">
        <v>222</v>
      </c>
      <c r="H252" s="158">
        <v>290.57600000000002</v>
      </c>
      <c r="I252" s="159"/>
      <c r="L252" s="155"/>
      <c r="M252" s="160"/>
      <c r="T252" s="161"/>
      <c r="AT252" s="156" t="s">
        <v>217</v>
      </c>
      <c r="AU252" s="156" t="s">
        <v>86</v>
      </c>
      <c r="AV252" s="13" t="s">
        <v>216</v>
      </c>
      <c r="AW252" s="13" t="s">
        <v>34</v>
      </c>
      <c r="AX252" s="13" t="s">
        <v>84</v>
      </c>
      <c r="AY252" s="156" t="s">
        <v>211</v>
      </c>
    </row>
    <row r="253" spans="2:65" s="1" customFormat="1" ht="16.5" customHeight="1">
      <c r="B253" s="32"/>
      <c r="C253" s="127" t="s">
        <v>442</v>
      </c>
      <c r="D253" s="127" t="s">
        <v>212</v>
      </c>
      <c r="E253" s="128" t="s">
        <v>1774</v>
      </c>
      <c r="F253" s="129" t="s">
        <v>1775</v>
      </c>
      <c r="G253" s="130" t="s">
        <v>421</v>
      </c>
      <c r="H253" s="131">
        <v>345.44</v>
      </c>
      <c r="I253" s="132"/>
      <c r="J253" s="133">
        <f>ROUND(I253*H253,2)</f>
        <v>0</v>
      </c>
      <c r="K253" s="134"/>
      <c r="L253" s="32"/>
      <c r="M253" s="135" t="s">
        <v>1</v>
      </c>
      <c r="N253" s="136" t="s">
        <v>42</v>
      </c>
      <c r="P253" s="137">
        <f>O253*H253</f>
        <v>0</v>
      </c>
      <c r="Q253" s="137">
        <v>0</v>
      </c>
      <c r="R253" s="137">
        <f>Q253*H253</f>
        <v>0</v>
      </c>
      <c r="S253" s="137">
        <v>0</v>
      </c>
      <c r="T253" s="138">
        <f>S253*H253</f>
        <v>0</v>
      </c>
      <c r="AR253" s="139" t="s">
        <v>253</v>
      </c>
      <c r="AT253" s="139" t="s">
        <v>212</v>
      </c>
      <c r="AU253" s="139" t="s">
        <v>86</v>
      </c>
      <c r="AY253" s="17" t="s">
        <v>211</v>
      </c>
      <c r="BE253" s="140">
        <f>IF(N253="základní",J253,0)</f>
        <v>0</v>
      </c>
      <c r="BF253" s="140">
        <f>IF(N253="snížená",J253,0)</f>
        <v>0</v>
      </c>
      <c r="BG253" s="140">
        <f>IF(N253="zákl. přenesená",J253,0)</f>
        <v>0</v>
      </c>
      <c r="BH253" s="140">
        <f>IF(N253="sníž. přenesená",J253,0)</f>
        <v>0</v>
      </c>
      <c r="BI253" s="140">
        <f>IF(N253="nulová",J253,0)</f>
        <v>0</v>
      </c>
      <c r="BJ253" s="17" t="s">
        <v>84</v>
      </c>
      <c r="BK253" s="140">
        <f>ROUND(I253*H253,2)</f>
        <v>0</v>
      </c>
      <c r="BL253" s="17" t="s">
        <v>253</v>
      </c>
      <c r="BM253" s="139" t="s">
        <v>422</v>
      </c>
    </row>
    <row r="254" spans="2:65" s="12" customFormat="1" ht="11.25">
      <c r="B254" s="148"/>
      <c r="D254" s="142" t="s">
        <v>217</v>
      </c>
      <c r="E254" s="149" t="s">
        <v>1</v>
      </c>
      <c r="F254" s="150" t="s">
        <v>1776</v>
      </c>
      <c r="H254" s="151">
        <v>345.44</v>
      </c>
      <c r="I254" s="152"/>
      <c r="L254" s="148"/>
      <c r="M254" s="153"/>
      <c r="T254" s="154"/>
      <c r="AT254" s="149" t="s">
        <v>217</v>
      </c>
      <c r="AU254" s="149" t="s">
        <v>86</v>
      </c>
      <c r="AV254" s="12" t="s">
        <v>86</v>
      </c>
      <c r="AW254" s="12" t="s">
        <v>34</v>
      </c>
      <c r="AX254" s="12" t="s">
        <v>77</v>
      </c>
      <c r="AY254" s="149" t="s">
        <v>211</v>
      </c>
    </row>
    <row r="255" spans="2:65" s="13" customFormat="1" ht="11.25">
      <c r="B255" s="155"/>
      <c r="D255" s="142" t="s">
        <v>217</v>
      </c>
      <c r="E255" s="156" t="s">
        <v>1</v>
      </c>
      <c r="F255" s="157" t="s">
        <v>222</v>
      </c>
      <c r="H255" s="158">
        <v>345.44</v>
      </c>
      <c r="I255" s="159"/>
      <c r="L255" s="155"/>
      <c r="M255" s="160"/>
      <c r="T255" s="161"/>
      <c r="AT255" s="156" t="s">
        <v>217</v>
      </c>
      <c r="AU255" s="156" t="s">
        <v>86</v>
      </c>
      <c r="AV255" s="13" t="s">
        <v>216</v>
      </c>
      <c r="AW255" s="13" t="s">
        <v>34</v>
      </c>
      <c r="AX255" s="13" t="s">
        <v>84</v>
      </c>
      <c r="AY255" s="156" t="s">
        <v>211</v>
      </c>
    </row>
    <row r="256" spans="2:65" s="1" customFormat="1" ht="24.2" customHeight="1">
      <c r="B256" s="32"/>
      <c r="C256" s="162" t="s">
        <v>318</v>
      </c>
      <c r="D256" s="162" t="s">
        <v>700</v>
      </c>
      <c r="E256" s="163" t="s">
        <v>1777</v>
      </c>
      <c r="F256" s="164" t="s">
        <v>1778</v>
      </c>
      <c r="G256" s="165" t="s">
        <v>215</v>
      </c>
      <c r="H256" s="166">
        <v>0.82899999999999996</v>
      </c>
      <c r="I256" s="167"/>
      <c r="J256" s="168">
        <f>ROUND(I256*H256,2)</f>
        <v>0</v>
      </c>
      <c r="K256" s="169"/>
      <c r="L256" s="170"/>
      <c r="M256" s="171" t="s">
        <v>1</v>
      </c>
      <c r="N256" s="172" t="s">
        <v>42</v>
      </c>
      <c r="P256" s="137">
        <f>O256*H256</f>
        <v>0</v>
      </c>
      <c r="Q256" s="137">
        <v>0</v>
      </c>
      <c r="R256" s="137">
        <f>Q256*H256</f>
        <v>0</v>
      </c>
      <c r="S256" s="137">
        <v>0</v>
      </c>
      <c r="T256" s="138">
        <f>S256*H256</f>
        <v>0</v>
      </c>
      <c r="AR256" s="139" t="s">
        <v>298</v>
      </c>
      <c r="AT256" s="139" t="s">
        <v>700</v>
      </c>
      <c r="AU256" s="139" t="s">
        <v>86</v>
      </c>
      <c r="AY256" s="17" t="s">
        <v>211</v>
      </c>
      <c r="BE256" s="140">
        <f>IF(N256="základní",J256,0)</f>
        <v>0</v>
      </c>
      <c r="BF256" s="140">
        <f>IF(N256="snížená",J256,0)</f>
        <v>0</v>
      </c>
      <c r="BG256" s="140">
        <f>IF(N256="zákl. přenesená",J256,0)</f>
        <v>0</v>
      </c>
      <c r="BH256" s="140">
        <f>IF(N256="sníž. přenesená",J256,0)</f>
        <v>0</v>
      </c>
      <c r="BI256" s="140">
        <f>IF(N256="nulová",J256,0)</f>
        <v>0</v>
      </c>
      <c r="BJ256" s="17" t="s">
        <v>84</v>
      </c>
      <c r="BK256" s="140">
        <f>ROUND(I256*H256,2)</f>
        <v>0</v>
      </c>
      <c r="BL256" s="17" t="s">
        <v>253</v>
      </c>
      <c r="BM256" s="139" t="s">
        <v>428</v>
      </c>
    </row>
    <row r="257" spans="2:65" s="12" customFormat="1" ht="11.25">
      <c r="B257" s="148"/>
      <c r="D257" s="142" t="s">
        <v>217</v>
      </c>
      <c r="E257" s="149" t="s">
        <v>1</v>
      </c>
      <c r="F257" s="150" t="s">
        <v>1779</v>
      </c>
      <c r="H257" s="151">
        <v>0.82899999999999996</v>
      </c>
      <c r="I257" s="152"/>
      <c r="L257" s="148"/>
      <c r="M257" s="153"/>
      <c r="T257" s="154"/>
      <c r="AT257" s="149" t="s">
        <v>217</v>
      </c>
      <c r="AU257" s="149" t="s">
        <v>86</v>
      </c>
      <c r="AV257" s="12" t="s">
        <v>86</v>
      </c>
      <c r="AW257" s="12" t="s">
        <v>34</v>
      </c>
      <c r="AX257" s="12" t="s">
        <v>77</v>
      </c>
      <c r="AY257" s="149" t="s">
        <v>211</v>
      </c>
    </row>
    <row r="258" spans="2:65" s="13" customFormat="1" ht="11.25">
      <c r="B258" s="155"/>
      <c r="D258" s="142" t="s">
        <v>217</v>
      </c>
      <c r="E258" s="156" t="s">
        <v>1</v>
      </c>
      <c r="F258" s="157" t="s">
        <v>222</v>
      </c>
      <c r="H258" s="158">
        <v>0.82899999999999996</v>
      </c>
      <c r="I258" s="159"/>
      <c r="L258" s="155"/>
      <c r="M258" s="160"/>
      <c r="T258" s="161"/>
      <c r="AT258" s="156" t="s">
        <v>217</v>
      </c>
      <c r="AU258" s="156" t="s">
        <v>86</v>
      </c>
      <c r="AV258" s="13" t="s">
        <v>216</v>
      </c>
      <c r="AW258" s="13" t="s">
        <v>34</v>
      </c>
      <c r="AX258" s="13" t="s">
        <v>84</v>
      </c>
      <c r="AY258" s="156" t="s">
        <v>211</v>
      </c>
    </row>
    <row r="259" spans="2:65" s="1" customFormat="1" ht="21.75" customHeight="1">
      <c r="B259" s="32"/>
      <c r="C259" s="127" t="s">
        <v>450</v>
      </c>
      <c r="D259" s="127" t="s">
        <v>212</v>
      </c>
      <c r="E259" s="128" t="s">
        <v>1780</v>
      </c>
      <c r="F259" s="129" t="s">
        <v>1781</v>
      </c>
      <c r="G259" s="130" t="s">
        <v>297</v>
      </c>
      <c r="H259" s="131">
        <v>290.57600000000002</v>
      </c>
      <c r="I259" s="132"/>
      <c r="J259" s="133">
        <f>ROUND(I259*H259,2)</f>
        <v>0</v>
      </c>
      <c r="K259" s="134"/>
      <c r="L259" s="32"/>
      <c r="M259" s="135" t="s">
        <v>1</v>
      </c>
      <c r="N259" s="136" t="s">
        <v>42</v>
      </c>
      <c r="P259" s="137">
        <f>O259*H259</f>
        <v>0</v>
      </c>
      <c r="Q259" s="137">
        <v>0</v>
      </c>
      <c r="R259" s="137">
        <f>Q259*H259</f>
        <v>0</v>
      </c>
      <c r="S259" s="137">
        <v>0</v>
      </c>
      <c r="T259" s="138">
        <f>S259*H259</f>
        <v>0</v>
      </c>
      <c r="AR259" s="139" t="s">
        <v>253</v>
      </c>
      <c r="AT259" s="139" t="s">
        <v>212</v>
      </c>
      <c r="AU259" s="139" t="s">
        <v>86</v>
      </c>
      <c r="AY259" s="17" t="s">
        <v>211</v>
      </c>
      <c r="BE259" s="140">
        <f>IF(N259="základní",J259,0)</f>
        <v>0</v>
      </c>
      <c r="BF259" s="140">
        <f>IF(N259="snížená",J259,0)</f>
        <v>0</v>
      </c>
      <c r="BG259" s="140">
        <f>IF(N259="zákl. přenesená",J259,0)</f>
        <v>0</v>
      </c>
      <c r="BH259" s="140">
        <f>IF(N259="sníž. přenesená",J259,0)</f>
        <v>0</v>
      </c>
      <c r="BI259" s="140">
        <f>IF(N259="nulová",J259,0)</f>
        <v>0</v>
      </c>
      <c r="BJ259" s="17" t="s">
        <v>84</v>
      </c>
      <c r="BK259" s="140">
        <f>ROUND(I259*H259,2)</f>
        <v>0</v>
      </c>
      <c r="BL259" s="17" t="s">
        <v>253</v>
      </c>
      <c r="BM259" s="139" t="s">
        <v>437</v>
      </c>
    </row>
    <row r="260" spans="2:65" s="12" customFormat="1" ht="11.25">
      <c r="B260" s="148"/>
      <c r="D260" s="142" t="s">
        <v>217</v>
      </c>
      <c r="E260" s="149" t="s">
        <v>1</v>
      </c>
      <c r="F260" s="150" t="s">
        <v>1773</v>
      </c>
      <c r="H260" s="151">
        <v>290.57600000000002</v>
      </c>
      <c r="I260" s="152"/>
      <c r="L260" s="148"/>
      <c r="M260" s="153"/>
      <c r="T260" s="154"/>
      <c r="AT260" s="149" t="s">
        <v>217</v>
      </c>
      <c r="AU260" s="149" t="s">
        <v>86</v>
      </c>
      <c r="AV260" s="12" t="s">
        <v>86</v>
      </c>
      <c r="AW260" s="12" t="s">
        <v>34</v>
      </c>
      <c r="AX260" s="12" t="s">
        <v>77</v>
      </c>
      <c r="AY260" s="149" t="s">
        <v>211</v>
      </c>
    </row>
    <row r="261" spans="2:65" s="13" customFormat="1" ht="11.25">
      <c r="B261" s="155"/>
      <c r="D261" s="142" t="s">
        <v>217</v>
      </c>
      <c r="E261" s="156" t="s">
        <v>1</v>
      </c>
      <c r="F261" s="157" t="s">
        <v>222</v>
      </c>
      <c r="H261" s="158">
        <v>290.57600000000002</v>
      </c>
      <c r="I261" s="159"/>
      <c r="L261" s="155"/>
      <c r="M261" s="160"/>
      <c r="T261" s="161"/>
      <c r="AT261" s="156" t="s">
        <v>217</v>
      </c>
      <c r="AU261" s="156" t="s">
        <v>86</v>
      </c>
      <c r="AV261" s="13" t="s">
        <v>216</v>
      </c>
      <c r="AW261" s="13" t="s">
        <v>34</v>
      </c>
      <c r="AX261" s="13" t="s">
        <v>84</v>
      </c>
      <c r="AY261" s="156" t="s">
        <v>211</v>
      </c>
    </row>
    <row r="262" spans="2:65" s="1" customFormat="1" ht="16.5" customHeight="1">
      <c r="B262" s="32"/>
      <c r="C262" s="162" t="s">
        <v>323</v>
      </c>
      <c r="D262" s="162" t="s">
        <v>700</v>
      </c>
      <c r="E262" s="163" t="s">
        <v>1782</v>
      </c>
      <c r="F262" s="164" t="s">
        <v>1783</v>
      </c>
      <c r="G262" s="165" t="s">
        <v>297</v>
      </c>
      <c r="H262" s="166">
        <v>305.10500000000002</v>
      </c>
      <c r="I262" s="167"/>
      <c r="J262" s="168">
        <f>ROUND(I262*H262,2)</f>
        <v>0</v>
      </c>
      <c r="K262" s="169"/>
      <c r="L262" s="170"/>
      <c r="M262" s="171" t="s">
        <v>1</v>
      </c>
      <c r="N262" s="172" t="s">
        <v>42</v>
      </c>
      <c r="P262" s="137">
        <f>O262*H262</f>
        <v>0</v>
      </c>
      <c r="Q262" s="137">
        <v>0</v>
      </c>
      <c r="R262" s="137">
        <f>Q262*H262</f>
        <v>0</v>
      </c>
      <c r="S262" s="137">
        <v>0</v>
      </c>
      <c r="T262" s="138">
        <f>S262*H262</f>
        <v>0</v>
      </c>
      <c r="AR262" s="139" t="s">
        <v>298</v>
      </c>
      <c r="AT262" s="139" t="s">
        <v>700</v>
      </c>
      <c r="AU262" s="139" t="s">
        <v>86</v>
      </c>
      <c r="AY262" s="17" t="s">
        <v>211</v>
      </c>
      <c r="BE262" s="140">
        <f>IF(N262="základní",J262,0)</f>
        <v>0</v>
      </c>
      <c r="BF262" s="140">
        <f>IF(N262="snížená",J262,0)</f>
        <v>0</v>
      </c>
      <c r="BG262" s="140">
        <f>IF(N262="zákl. přenesená",J262,0)</f>
        <v>0</v>
      </c>
      <c r="BH262" s="140">
        <f>IF(N262="sníž. přenesená",J262,0)</f>
        <v>0</v>
      </c>
      <c r="BI262" s="140">
        <f>IF(N262="nulová",J262,0)</f>
        <v>0</v>
      </c>
      <c r="BJ262" s="17" t="s">
        <v>84</v>
      </c>
      <c r="BK262" s="140">
        <f>ROUND(I262*H262,2)</f>
        <v>0</v>
      </c>
      <c r="BL262" s="17" t="s">
        <v>253</v>
      </c>
      <c r="BM262" s="139" t="s">
        <v>445</v>
      </c>
    </row>
    <row r="263" spans="2:65" s="12" customFormat="1" ht="11.25">
      <c r="B263" s="148"/>
      <c r="D263" s="142" t="s">
        <v>217</v>
      </c>
      <c r="E263" s="149" t="s">
        <v>1</v>
      </c>
      <c r="F263" s="150" t="s">
        <v>1784</v>
      </c>
      <c r="H263" s="151">
        <v>305.10500000000002</v>
      </c>
      <c r="I263" s="152"/>
      <c r="L263" s="148"/>
      <c r="M263" s="153"/>
      <c r="T263" s="154"/>
      <c r="AT263" s="149" t="s">
        <v>217</v>
      </c>
      <c r="AU263" s="149" t="s">
        <v>86</v>
      </c>
      <c r="AV263" s="12" t="s">
        <v>86</v>
      </c>
      <c r="AW263" s="12" t="s">
        <v>34</v>
      </c>
      <c r="AX263" s="12" t="s">
        <v>77</v>
      </c>
      <c r="AY263" s="149" t="s">
        <v>211</v>
      </c>
    </row>
    <row r="264" spans="2:65" s="13" customFormat="1" ht="11.25">
      <c r="B264" s="155"/>
      <c r="D264" s="142" t="s">
        <v>217</v>
      </c>
      <c r="E264" s="156" t="s">
        <v>1</v>
      </c>
      <c r="F264" s="157" t="s">
        <v>222</v>
      </c>
      <c r="H264" s="158">
        <v>305.10500000000002</v>
      </c>
      <c r="I264" s="159"/>
      <c r="L264" s="155"/>
      <c r="M264" s="160"/>
      <c r="T264" s="161"/>
      <c r="AT264" s="156" t="s">
        <v>217</v>
      </c>
      <c r="AU264" s="156" t="s">
        <v>86</v>
      </c>
      <c r="AV264" s="13" t="s">
        <v>216</v>
      </c>
      <c r="AW264" s="13" t="s">
        <v>34</v>
      </c>
      <c r="AX264" s="13" t="s">
        <v>84</v>
      </c>
      <c r="AY264" s="156" t="s">
        <v>211</v>
      </c>
    </row>
    <row r="265" spans="2:65" s="1" customFormat="1" ht="33" customHeight="1">
      <c r="B265" s="32"/>
      <c r="C265" s="127" t="s">
        <v>458</v>
      </c>
      <c r="D265" s="127" t="s">
        <v>212</v>
      </c>
      <c r="E265" s="128" t="s">
        <v>1785</v>
      </c>
      <c r="F265" s="129" t="s">
        <v>1786</v>
      </c>
      <c r="G265" s="130" t="s">
        <v>297</v>
      </c>
      <c r="H265" s="131">
        <v>3</v>
      </c>
      <c r="I265" s="132"/>
      <c r="J265" s="133">
        <f>ROUND(I265*H265,2)</f>
        <v>0</v>
      </c>
      <c r="K265" s="134"/>
      <c r="L265" s="32"/>
      <c r="M265" s="135" t="s">
        <v>1</v>
      </c>
      <c r="N265" s="136" t="s">
        <v>42</v>
      </c>
      <c r="P265" s="137">
        <f>O265*H265</f>
        <v>0</v>
      </c>
      <c r="Q265" s="137">
        <v>0</v>
      </c>
      <c r="R265" s="137">
        <f>Q265*H265</f>
        <v>0</v>
      </c>
      <c r="S265" s="137">
        <v>0</v>
      </c>
      <c r="T265" s="138">
        <f>S265*H265</f>
        <v>0</v>
      </c>
      <c r="AR265" s="139" t="s">
        <v>253</v>
      </c>
      <c r="AT265" s="139" t="s">
        <v>212</v>
      </c>
      <c r="AU265" s="139" t="s">
        <v>86</v>
      </c>
      <c r="AY265" s="17" t="s">
        <v>211</v>
      </c>
      <c r="BE265" s="140">
        <f>IF(N265="základní",J265,0)</f>
        <v>0</v>
      </c>
      <c r="BF265" s="140">
        <f>IF(N265="snížená",J265,0)</f>
        <v>0</v>
      </c>
      <c r="BG265" s="140">
        <f>IF(N265="zákl. přenesená",J265,0)</f>
        <v>0</v>
      </c>
      <c r="BH265" s="140">
        <f>IF(N265="sníž. přenesená",J265,0)</f>
        <v>0</v>
      </c>
      <c r="BI265" s="140">
        <f>IF(N265="nulová",J265,0)</f>
        <v>0</v>
      </c>
      <c r="BJ265" s="17" t="s">
        <v>84</v>
      </c>
      <c r="BK265" s="140">
        <f>ROUND(I265*H265,2)</f>
        <v>0</v>
      </c>
      <c r="BL265" s="17" t="s">
        <v>253</v>
      </c>
      <c r="BM265" s="139" t="s">
        <v>448</v>
      </c>
    </row>
    <row r="266" spans="2:65" s="12" customFormat="1" ht="11.25">
      <c r="B266" s="148"/>
      <c r="D266" s="142" t="s">
        <v>217</v>
      </c>
      <c r="E266" s="149" t="s">
        <v>1</v>
      </c>
      <c r="F266" s="150" t="s">
        <v>1787</v>
      </c>
      <c r="H266" s="151">
        <v>3</v>
      </c>
      <c r="I266" s="152"/>
      <c r="L266" s="148"/>
      <c r="M266" s="153"/>
      <c r="T266" s="154"/>
      <c r="AT266" s="149" t="s">
        <v>217</v>
      </c>
      <c r="AU266" s="149" t="s">
        <v>86</v>
      </c>
      <c r="AV266" s="12" t="s">
        <v>86</v>
      </c>
      <c r="AW266" s="12" t="s">
        <v>34</v>
      </c>
      <c r="AX266" s="12" t="s">
        <v>77</v>
      </c>
      <c r="AY266" s="149" t="s">
        <v>211</v>
      </c>
    </row>
    <row r="267" spans="2:65" s="13" customFormat="1" ht="11.25">
      <c r="B267" s="155"/>
      <c r="D267" s="142" t="s">
        <v>217</v>
      </c>
      <c r="E267" s="156" t="s">
        <v>1</v>
      </c>
      <c r="F267" s="157" t="s">
        <v>222</v>
      </c>
      <c r="H267" s="158">
        <v>3</v>
      </c>
      <c r="I267" s="159"/>
      <c r="L267" s="155"/>
      <c r="M267" s="160"/>
      <c r="T267" s="161"/>
      <c r="AT267" s="156" t="s">
        <v>217</v>
      </c>
      <c r="AU267" s="156" t="s">
        <v>86</v>
      </c>
      <c r="AV267" s="13" t="s">
        <v>216</v>
      </c>
      <c r="AW267" s="13" t="s">
        <v>34</v>
      </c>
      <c r="AX267" s="13" t="s">
        <v>84</v>
      </c>
      <c r="AY267" s="156" t="s">
        <v>211</v>
      </c>
    </row>
    <row r="268" spans="2:65" s="1" customFormat="1" ht="24.2" customHeight="1">
      <c r="B268" s="32"/>
      <c r="C268" s="127" t="s">
        <v>329</v>
      </c>
      <c r="D268" s="127" t="s">
        <v>212</v>
      </c>
      <c r="E268" s="128" t="s">
        <v>1788</v>
      </c>
      <c r="F268" s="129" t="s">
        <v>1789</v>
      </c>
      <c r="G268" s="130" t="s">
        <v>297</v>
      </c>
      <c r="H268" s="131">
        <v>16.8</v>
      </c>
      <c r="I268" s="132"/>
      <c r="J268" s="133">
        <f>ROUND(I268*H268,2)</f>
        <v>0</v>
      </c>
      <c r="K268" s="134"/>
      <c r="L268" s="32"/>
      <c r="M268" s="135" t="s">
        <v>1</v>
      </c>
      <c r="N268" s="136" t="s">
        <v>42</v>
      </c>
      <c r="P268" s="137">
        <f>O268*H268</f>
        <v>0</v>
      </c>
      <c r="Q268" s="137">
        <v>0</v>
      </c>
      <c r="R268" s="137">
        <f>Q268*H268</f>
        <v>0</v>
      </c>
      <c r="S268" s="137">
        <v>0</v>
      </c>
      <c r="T268" s="138">
        <f>S268*H268</f>
        <v>0</v>
      </c>
      <c r="AR268" s="139" t="s">
        <v>253</v>
      </c>
      <c r="AT268" s="139" t="s">
        <v>212</v>
      </c>
      <c r="AU268" s="139" t="s">
        <v>86</v>
      </c>
      <c r="AY268" s="17" t="s">
        <v>211</v>
      </c>
      <c r="BE268" s="140">
        <f>IF(N268="základní",J268,0)</f>
        <v>0</v>
      </c>
      <c r="BF268" s="140">
        <f>IF(N268="snížená",J268,0)</f>
        <v>0</v>
      </c>
      <c r="BG268" s="140">
        <f>IF(N268="zákl. přenesená",J268,0)</f>
        <v>0</v>
      </c>
      <c r="BH268" s="140">
        <f>IF(N268="sníž. přenesená",J268,0)</f>
        <v>0</v>
      </c>
      <c r="BI268" s="140">
        <f>IF(N268="nulová",J268,0)</f>
        <v>0</v>
      </c>
      <c r="BJ268" s="17" t="s">
        <v>84</v>
      </c>
      <c r="BK268" s="140">
        <f>ROUND(I268*H268,2)</f>
        <v>0</v>
      </c>
      <c r="BL268" s="17" t="s">
        <v>253</v>
      </c>
      <c r="BM268" s="139" t="s">
        <v>453</v>
      </c>
    </row>
    <row r="269" spans="2:65" s="12" customFormat="1" ht="11.25">
      <c r="B269" s="148"/>
      <c r="D269" s="142" t="s">
        <v>217</v>
      </c>
      <c r="E269" s="149" t="s">
        <v>1</v>
      </c>
      <c r="F269" s="150" t="s">
        <v>1790</v>
      </c>
      <c r="H269" s="151">
        <v>16.8</v>
      </c>
      <c r="I269" s="152"/>
      <c r="L269" s="148"/>
      <c r="M269" s="153"/>
      <c r="T269" s="154"/>
      <c r="AT269" s="149" t="s">
        <v>217</v>
      </c>
      <c r="AU269" s="149" t="s">
        <v>86</v>
      </c>
      <c r="AV269" s="12" t="s">
        <v>86</v>
      </c>
      <c r="AW269" s="12" t="s">
        <v>34</v>
      </c>
      <c r="AX269" s="12" t="s">
        <v>77</v>
      </c>
      <c r="AY269" s="149" t="s">
        <v>211</v>
      </c>
    </row>
    <row r="270" spans="2:65" s="13" customFormat="1" ht="11.25">
      <c r="B270" s="155"/>
      <c r="D270" s="142" t="s">
        <v>217</v>
      </c>
      <c r="E270" s="156" t="s">
        <v>1</v>
      </c>
      <c r="F270" s="157" t="s">
        <v>222</v>
      </c>
      <c r="H270" s="158">
        <v>16.8</v>
      </c>
      <c r="I270" s="159"/>
      <c r="L270" s="155"/>
      <c r="M270" s="160"/>
      <c r="T270" s="161"/>
      <c r="AT270" s="156" t="s">
        <v>217</v>
      </c>
      <c r="AU270" s="156" t="s">
        <v>86</v>
      </c>
      <c r="AV270" s="13" t="s">
        <v>216</v>
      </c>
      <c r="AW270" s="13" t="s">
        <v>34</v>
      </c>
      <c r="AX270" s="13" t="s">
        <v>84</v>
      </c>
      <c r="AY270" s="156" t="s">
        <v>211</v>
      </c>
    </row>
    <row r="271" spans="2:65" s="1" customFormat="1" ht="24.2" customHeight="1">
      <c r="B271" s="32"/>
      <c r="C271" s="127" t="s">
        <v>467</v>
      </c>
      <c r="D271" s="127" t="s">
        <v>212</v>
      </c>
      <c r="E271" s="128" t="s">
        <v>1791</v>
      </c>
      <c r="F271" s="129" t="s">
        <v>1792</v>
      </c>
      <c r="G271" s="130" t="s">
        <v>775</v>
      </c>
      <c r="H271" s="180"/>
      <c r="I271" s="132"/>
      <c r="J271" s="133">
        <f>ROUND(I271*H271,2)</f>
        <v>0</v>
      </c>
      <c r="K271" s="134"/>
      <c r="L271" s="32"/>
      <c r="M271" s="135" t="s">
        <v>1</v>
      </c>
      <c r="N271" s="136" t="s">
        <v>42</v>
      </c>
      <c r="P271" s="137">
        <f>O271*H271</f>
        <v>0</v>
      </c>
      <c r="Q271" s="137">
        <v>0</v>
      </c>
      <c r="R271" s="137">
        <f>Q271*H271</f>
        <v>0</v>
      </c>
      <c r="S271" s="137">
        <v>0</v>
      </c>
      <c r="T271" s="138">
        <f>S271*H271</f>
        <v>0</v>
      </c>
      <c r="AR271" s="139" t="s">
        <v>253</v>
      </c>
      <c r="AT271" s="139" t="s">
        <v>212</v>
      </c>
      <c r="AU271" s="139" t="s">
        <v>86</v>
      </c>
      <c r="AY271" s="17" t="s">
        <v>211</v>
      </c>
      <c r="BE271" s="140">
        <f>IF(N271="základní",J271,0)</f>
        <v>0</v>
      </c>
      <c r="BF271" s="140">
        <f>IF(N271="snížená",J271,0)</f>
        <v>0</v>
      </c>
      <c r="BG271" s="140">
        <f>IF(N271="zákl. přenesená",J271,0)</f>
        <v>0</v>
      </c>
      <c r="BH271" s="140">
        <f>IF(N271="sníž. přenesená",J271,0)</f>
        <v>0</v>
      </c>
      <c r="BI271" s="140">
        <f>IF(N271="nulová",J271,0)</f>
        <v>0</v>
      </c>
      <c r="BJ271" s="17" t="s">
        <v>84</v>
      </c>
      <c r="BK271" s="140">
        <f>ROUND(I271*H271,2)</f>
        <v>0</v>
      </c>
      <c r="BL271" s="17" t="s">
        <v>253</v>
      </c>
      <c r="BM271" s="139" t="s">
        <v>457</v>
      </c>
    </row>
    <row r="272" spans="2:65" s="10" customFormat="1" ht="22.9" customHeight="1">
      <c r="B272" s="117"/>
      <c r="D272" s="118" t="s">
        <v>76</v>
      </c>
      <c r="E272" s="193" t="s">
        <v>1793</v>
      </c>
      <c r="F272" s="193" t="s">
        <v>1794</v>
      </c>
      <c r="I272" s="120"/>
      <c r="J272" s="194">
        <f>BK272</f>
        <v>0</v>
      </c>
      <c r="L272" s="117"/>
      <c r="M272" s="122"/>
      <c r="P272" s="123">
        <f>SUM(P273:P307)</f>
        <v>0</v>
      </c>
      <c r="R272" s="123">
        <f>SUM(R273:R307)</f>
        <v>1.7387440000000003</v>
      </c>
      <c r="T272" s="124">
        <f>SUM(T273:T307)</f>
        <v>0</v>
      </c>
      <c r="AR272" s="118" t="s">
        <v>86</v>
      </c>
      <c r="AT272" s="125" t="s">
        <v>76</v>
      </c>
      <c r="AU272" s="125" t="s">
        <v>84</v>
      </c>
      <c r="AY272" s="118" t="s">
        <v>211</v>
      </c>
      <c r="BK272" s="126">
        <f>SUM(BK273:BK307)</f>
        <v>0</v>
      </c>
    </row>
    <row r="273" spans="2:65" s="1" customFormat="1" ht="16.5" customHeight="1">
      <c r="B273" s="32"/>
      <c r="C273" s="127" t="s">
        <v>336</v>
      </c>
      <c r="D273" s="127" t="s">
        <v>212</v>
      </c>
      <c r="E273" s="128" t="s">
        <v>1795</v>
      </c>
      <c r="F273" s="129" t="s">
        <v>1796</v>
      </c>
      <c r="G273" s="130" t="s">
        <v>421</v>
      </c>
      <c r="H273" s="131">
        <v>57.2</v>
      </c>
      <c r="I273" s="132"/>
      <c r="J273" s="133">
        <f>ROUND(I273*H273,2)</f>
        <v>0</v>
      </c>
      <c r="K273" s="134"/>
      <c r="L273" s="32"/>
      <c r="M273" s="135" t="s">
        <v>1</v>
      </c>
      <c r="N273" s="136" t="s">
        <v>42</v>
      </c>
      <c r="P273" s="137">
        <f>O273*H273</f>
        <v>0</v>
      </c>
      <c r="Q273" s="137">
        <v>0</v>
      </c>
      <c r="R273" s="137">
        <f>Q273*H273</f>
        <v>0</v>
      </c>
      <c r="S273" s="137">
        <v>0</v>
      </c>
      <c r="T273" s="138">
        <f>S273*H273</f>
        <v>0</v>
      </c>
      <c r="AR273" s="139" t="s">
        <v>253</v>
      </c>
      <c r="AT273" s="139" t="s">
        <v>212</v>
      </c>
      <c r="AU273" s="139" t="s">
        <v>86</v>
      </c>
      <c r="AY273" s="17" t="s">
        <v>211</v>
      </c>
      <c r="BE273" s="140">
        <f>IF(N273="základní",J273,0)</f>
        <v>0</v>
      </c>
      <c r="BF273" s="140">
        <f>IF(N273="snížená",J273,0)</f>
        <v>0</v>
      </c>
      <c r="BG273" s="140">
        <f>IF(N273="zákl. přenesená",J273,0)</f>
        <v>0</v>
      </c>
      <c r="BH273" s="140">
        <f>IF(N273="sníž. přenesená",J273,0)</f>
        <v>0</v>
      </c>
      <c r="BI273" s="140">
        <f>IF(N273="nulová",J273,0)</f>
        <v>0</v>
      </c>
      <c r="BJ273" s="17" t="s">
        <v>84</v>
      </c>
      <c r="BK273" s="140">
        <f>ROUND(I273*H273,2)</f>
        <v>0</v>
      </c>
      <c r="BL273" s="17" t="s">
        <v>253</v>
      </c>
      <c r="BM273" s="139" t="s">
        <v>461</v>
      </c>
    </row>
    <row r="274" spans="2:65" s="12" customFormat="1" ht="11.25">
      <c r="B274" s="148"/>
      <c r="D274" s="142" t="s">
        <v>217</v>
      </c>
      <c r="E274" s="149" t="s">
        <v>1</v>
      </c>
      <c r="F274" s="150" t="s">
        <v>1797</v>
      </c>
      <c r="H274" s="151">
        <v>57.2</v>
      </c>
      <c r="I274" s="152"/>
      <c r="L274" s="148"/>
      <c r="M274" s="153"/>
      <c r="T274" s="154"/>
      <c r="AT274" s="149" t="s">
        <v>217</v>
      </c>
      <c r="AU274" s="149" t="s">
        <v>86</v>
      </c>
      <c r="AV274" s="12" t="s">
        <v>86</v>
      </c>
      <c r="AW274" s="12" t="s">
        <v>34</v>
      </c>
      <c r="AX274" s="12" t="s">
        <v>77</v>
      </c>
      <c r="AY274" s="149" t="s">
        <v>211</v>
      </c>
    </row>
    <row r="275" spans="2:65" s="13" customFormat="1" ht="11.25">
      <c r="B275" s="155"/>
      <c r="D275" s="142" t="s">
        <v>217</v>
      </c>
      <c r="E275" s="156" t="s">
        <v>1</v>
      </c>
      <c r="F275" s="157" t="s">
        <v>222</v>
      </c>
      <c r="H275" s="158">
        <v>57.2</v>
      </c>
      <c r="I275" s="159"/>
      <c r="L275" s="155"/>
      <c r="M275" s="160"/>
      <c r="T275" s="161"/>
      <c r="AT275" s="156" t="s">
        <v>217</v>
      </c>
      <c r="AU275" s="156" t="s">
        <v>86</v>
      </c>
      <c r="AV275" s="13" t="s">
        <v>216</v>
      </c>
      <c r="AW275" s="13" t="s">
        <v>34</v>
      </c>
      <c r="AX275" s="13" t="s">
        <v>84</v>
      </c>
      <c r="AY275" s="156" t="s">
        <v>211</v>
      </c>
    </row>
    <row r="276" spans="2:65" s="1" customFormat="1" ht="24.2" customHeight="1">
      <c r="B276" s="32"/>
      <c r="C276" s="127" t="s">
        <v>475</v>
      </c>
      <c r="D276" s="127" t="s">
        <v>212</v>
      </c>
      <c r="E276" s="128" t="s">
        <v>1798</v>
      </c>
      <c r="F276" s="129" t="s">
        <v>1799</v>
      </c>
      <c r="G276" s="130" t="s">
        <v>297</v>
      </c>
      <c r="H276" s="131">
        <v>64.977999999999994</v>
      </c>
      <c r="I276" s="132"/>
      <c r="J276" s="133">
        <f>ROUND(I276*H276,2)</f>
        <v>0</v>
      </c>
      <c r="K276" s="134"/>
      <c r="L276" s="32"/>
      <c r="M276" s="135" t="s">
        <v>1</v>
      </c>
      <c r="N276" s="136" t="s">
        <v>42</v>
      </c>
      <c r="P276" s="137">
        <f>O276*H276</f>
        <v>0</v>
      </c>
      <c r="Q276" s="137">
        <v>0</v>
      </c>
      <c r="R276" s="137">
        <f>Q276*H276</f>
        <v>0</v>
      </c>
      <c r="S276" s="137">
        <v>0</v>
      </c>
      <c r="T276" s="138">
        <f>S276*H276</f>
        <v>0</v>
      </c>
      <c r="AR276" s="139" t="s">
        <v>253</v>
      </c>
      <c r="AT276" s="139" t="s">
        <v>212</v>
      </c>
      <c r="AU276" s="139" t="s">
        <v>86</v>
      </c>
      <c r="AY276" s="17" t="s">
        <v>211</v>
      </c>
      <c r="BE276" s="140">
        <f>IF(N276="základní",J276,0)</f>
        <v>0</v>
      </c>
      <c r="BF276" s="140">
        <f>IF(N276="snížená",J276,0)</f>
        <v>0</v>
      </c>
      <c r="BG276" s="140">
        <f>IF(N276="zákl. přenesená",J276,0)</f>
        <v>0</v>
      </c>
      <c r="BH276" s="140">
        <f>IF(N276="sníž. přenesená",J276,0)</f>
        <v>0</v>
      </c>
      <c r="BI276" s="140">
        <f>IF(N276="nulová",J276,0)</f>
        <v>0</v>
      </c>
      <c r="BJ276" s="17" t="s">
        <v>84</v>
      </c>
      <c r="BK276" s="140">
        <f>ROUND(I276*H276,2)</f>
        <v>0</v>
      </c>
      <c r="BL276" s="17" t="s">
        <v>253</v>
      </c>
      <c r="BM276" s="139" t="s">
        <v>465</v>
      </c>
    </row>
    <row r="277" spans="2:65" s="12" customFormat="1" ht="11.25">
      <c r="B277" s="148"/>
      <c r="D277" s="142" t="s">
        <v>217</v>
      </c>
      <c r="E277" s="149" t="s">
        <v>1</v>
      </c>
      <c r="F277" s="150" t="s">
        <v>1800</v>
      </c>
      <c r="H277" s="151">
        <v>64.977999999999994</v>
      </c>
      <c r="I277" s="152"/>
      <c r="L277" s="148"/>
      <c r="M277" s="153"/>
      <c r="T277" s="154"/>
      <c r="AT277" s="149" t="s">
        <v>217</v>
      </c>
      <c r="AU277" s="149" t="s">
        <v>86</v>
      </c>
      <c r="AV277" s="12" t="s">
        <v>86</v>
      </c>
      <c r="AW277" s="12" t="s">
        <v>34</v>
      </c>
      <c r="AX277" s="12" t="s">
        <v>77</v>
      </c>
      <c r="AY277" s="149" t="s">
        <v>211</v>
      </c>
    </row>
    <row r="278" spans="2:65" s="13" customFormat="1" ht="11.25">
      <c r="B278" s="155"/>
      <c r="D278" s="142" t="s">
        <v>217</v>
      </c>
      <c r="E278" s="156" t="s">
        <v>1</v>
      </c>
      <c r="F278" s="157" t="s">
        <v>222</v>
      </c>
      <c r="H278" s="158">
        <v>64.977999999999994</v>
      </c>
      <c r="I278" s="159"/>
      <c r="L278" s="155"/>
      <c r="M278" s="160"/>
      <c r="T278" s="161"/>
      <c r="AT278" s="156" t="s">
        <v>217</v>
      </c>
      <c r="AU278" s="156" t="s">
        <v>86</v>
      </c>
      <c r="AV278" s="13" t="s">
        <v>216</v>
      </c>
      <c r="AW278" s="13" t="s">
        <v>34</v>
      </c>
      <c r="AX278" s="13" t="s">
        <v>84</v>
      </c>
      <c r="AY278" s="156" t="s">
        <v>211</v>
      </c>
    </row>
    <row r="279" spans="2:65" s="1" customFormat="1" ht="24.2" customHeight="1">
      <c r="B279" s="32"/>
      <c r="C279" s="127" t="s">
        <v>339</v>
      </c>
      <c r="D279" s="127" t="s">
        <v>212</v>
      </c>
      <c r="E279" s="128" t="s">
        <v>1801</v>
      </c>
      <c r="F279" s="129" t="s">
        <v>1802</v>
      </c>
      <c r="G279" s="130" t="s">
        <v>297</v>
      </c>
      <c r="H279" s="131">
        <v>142.52000000000001</v>
      </c>
      <c r="I279" s="132"/>
      <c r="J279" s="133">
        <f>ROUND(I279*H279,2)</f>
        <v>0</v>
      </c>
      <c r="K279" s="134"/>
      <c r="L279" s="32"/>
      <c r="M279" s="135" t="s">
        <v>1</v>
      </c>
      <c r="N279" s="136" t="s">
        <v>42</v>
      </c>
      <c r="P279" s="137">
        <f>O279*H279</f>
        <v>0</v>
      </c>
      <c r="Q279" s="137">
        <v>1.2200000000000001E-2</v>
      </c>
      <c r="R279" s="137">
        <f>Q279*H279</f>
        <v>1.7387440000000003</v>
      </c>
      <c r="S279" s="137">
        <v>0</v>
      </c>
      <c r="T279" s="138">
        <f>S279*H279</f>
        <v>0</v>
      </c>
      <c r="AR279" s="139" t="s">
        <v>253</v>
      </c>
      <c r="AT279" s="139" t="s">
        <v>212</v>
      </c>
      <c r="AU279" s="139" t="s">
        <v>86</v>
      </c>
      <c r="AY279" s="17" t="s">
        <v>211</v>
      </c>
      <c r="BE279" s="140">
        <f>IF(N279="základní",J279,0)</f>
        <v>0</v>
      </c>
      <c r="BF279" s="140">
        <f>IF(N279="snížená",J279,0)</f>
        <v>0</v>
      </c>
      <c r="BG279" s="140">
        <f>IF(N279="zákl. přenesená",J279,0)</f>
        <v>0</v>
      </c>
      <c r="BH279" s="140">
        <f>IF(N279="sníž. přenesená",J279,0)</f>
        <v>0</v>
      </c>
      <c r="BI279" s="140">
        <f>IF(N279="nulová",J279,0)</f>
        <v>0</v>
      </c>
      <c r="BJ279" s="17" t="s">
        <v>84</v>
      </c>
      <c r="BK279" s="140">
        <f>ROUND(I279*H279,2)</f>
        <v>0</v>
      </c>
      <c r="BL279" s="17" t="s">
        <v>253</v>
      </c>
      <c r="BM279" s="139" t="s">
        <v>1803</v>
      </c>
    </row>
    <row r="280" spans="2:65" s="1" customFormat="1" ht="44.25" customHeight="1">
      <c r="B280" s="32"/>
      <c r="C280" s="127" t="s">
        <v>482</v>
      </c>
      <c r="D280" s="127" t="s">
        <v>212</v>
      </c>
      <c r="E280" s="128" t="s">
        <v>1804</v>
      </c>
      <c r="F280" s="129" t="s">
        <v>1805</v>
      </c>
      <c r="G280" s="130" t="s">
        <v>297</v>
      </c>
      <c r="H280" s="131">
        <v>254.4</v>
      </c>
      <c r="I280" s="132"/>
      <c r="J280" s="133">
        <f>ROUND(I280*H280,2)</f>
        <v>0</v>
      </c>
      <c r="K280" s="134"/>
      <c r="L280" s="32"/>
      <c r="M280" s="135" t="s">
        <v>1</v>
      </c>
      <c r="N280" s="136" t="s">
        <v>42</v>
      </c>
      <c r="P280" s="137">
        <f>O280*H280</f>
        <v>0</v>
      </c>
      <c r="Q280" s="137">
        <v>0</v>
      </c>
      <c r="R280" s="137">
        <f>Q280*H280</f>
        <v>0</v>
      </c>
      <c r="S280" s="137">
        <v>0</v>
      </c>
      <c r="T280" s="138">
        <f>S280*H280</f>
        <v>0</v>
      </c>
      <c r="AR280" s="139" t="s">
        <v>253</v>
      </c>
      <c r="AT280" s="139" t="s">
        <v>212</v>
      </c>
      <c r="AU280" s="139" t="s">
        <v>86</v>
      </c>
      <c r="AY280" s="17" t="s">
        <v>211</v>
      </c>
      <c r="BE280" s="140">
        <f>IF(N280="základní",J280,0)</f>
        <v>0</v>
      </c>
      <c r="BF280" s="140">
        <f>IF(N280="snížená",J280,0)</f>
        <v>0</v>
      </c>
      <c r="BG280" s="140">
        <f>IF(N280="zákl. přenesená",J280,0)</f>
        <v>0</v>
      </c>
      <c r="BH280" s="140">
        <f>IF(N280="sníž. přenesená",J280,0)</f>
        <v>0</v>
      </c>
      <c r="BI280" s="140">
        <f>IF(N280="nulová",J280,0)</f>
        <v>0</v>
      </c>
      <c r="BJ280" s="17" t="s">
        <v>84</v>
      </c>
      <c r="BK280" s="140">
        <f>ROUND(I280*H280,2)</f>
        <v>0</v>
      </c>
      <c r="BL280" s="17" t="s">
        <v>253</v>
      </c>
      <c r="BM280" s="139" t="s">
        <v>470</v>
      </c>
    </row>
    <row r="281" spans="2:65" s="12" customFormat="1" ht="11.25">
      <c r="B281" s="148"/>
      <c r="D281" s="142" t="s">
        <v>217</v>
      </c>
      <c r="E281" s="149" t="s">
        <v>1</v>
      </c>
      <c r="F281" s="150" t="s">
        <v>1766</v>
      </c>
      <c r="H281" s="151">
        <v>312</v>
      </c>
      <c r="I281" s="152"/>
      <c r="L281" s="148"/>
      <c r="M281" s="153"/>
      <c r="T281" s="154"/>
      <c r="AT281" s="149" t="s">
        <v>217</v>
      </c>
      <c r="AU281" s="149" t="s">
        <v>86</v>
      </c>
      <c r="AV281" s="12" t="s">
        <v>86</v>
      </c>
      <c r="AW281" s="12" t="s">
        <v>34</v>
      </c>
      <c r="AX281" s="12" t="s">
        <v>77</v>
      </c>
      <c r="AY281" s="149" t="s">
        <v>211</v>
      </c>
    </row>
    <row r="282" spans="2:65" s="11" customFormat="1" ht="11.25">
      <c r="B282" s="141"/>
      <c r="D282" s="142" t="s">
        <v>217</v>
      </c>
      <c r="E282" s="143" t="s">
        <v>1</v>
      </c>
      <c r="F282" s="144" t="s">
        <v>1767</v>
      </c>
      <c r="H282" s="143" t="s">
        <v>1</v>
      </c>
      <c r="I282" s="145"/>
      <c r="L282" s="141"/>
      <c r="M282" s="146"/>
      <c r="T282" s="147"/>
      <c r="AT282" s="143" t="s">
        <v>217</v>
      </c>
      <c r="AU282" s="143" t="s">
        <v>86</v>
      </c>
      <c r="AV282" s="11" t="s">
        <v>84</v>
      </c>
      <c r="AW282" s="11" t="s">
        <v>34</v>
      </c>
      <c r="AX282" s="11" t="s">
        <v>77</v>
      </c>
      <c r="AY282" s="143" t="s">
        <v>211</v>
      </c>
    </row>
    <row r="283" spans="2:65" s="12" customFormat="1" ht="11.25">
      <c r="B283" s="148"/>
      <c r="D283" s="142" t="s">
        <v>217</v>
      </c>
      <c r="E283" s="149" t="s">
        <v>1</v>
      </c>
      <c r="F283" s="150" t="s">
        <v>1768</v>
      </c>
      <c r="H283" s="151">
        <v>-57.6</v>
      </c>
      <c r="I283" s="152"/>
      <c r="L283" s="148"/>
      <c r="M283" s="153"/>
      <c r="T283" s="154"/>
      <c r="AT283" s="149" t="s">
        <v>217</v>
      </c>
      <c r="AU283" s="149" t="s">
        <v>86</v>
      </c>
      <c r="AV283" s="12" t="s">
        <v>86</v>
      </c>
      <c r="AW283" s="12" t="s">
        <v>34</v>
      </c>
      <c r="AX283" s="12" t="s">
        <v>77</v>
      </c>
      <c r="AY283" s="149" t="s">
        <v>211</v>
      </c>
    </row>
    <row r="284" spans="2:65" s="13" customFormat="1" ht="11.25">
      <c r="B284" s="155"/>
      <c r="D284" s="142" t="s">
        <v>217</v>
      </c>
      <c r="E284" s="156" t="s">
        <v>1</v>
      </c>
      <c r="F284" s="157" t="s">
        <v>222</v>
      </c>
      <c r="H284" s="158">
        <v>254.4</v>
      </c>
      <c r="I284" s="159"/>
      <c r="L284" s="155"/>
      <c r="M284" s="160"/>
      <c r="T284" s="161"/>
      <c r="AT284" s="156" t="s">
        <v>217</v>
      </c>
      <c r="AU284" s="156" t="s">
        <v>86</v>
      </c>
      <c r="AV284" s="13" t="s">
        <v>216</v>
      </c>
      <c r="AW284" s="13" t="s">
        <v>34</v>
      </c>
      <c r="AX284" s="13" t="s">
        <v>84</v>
      </c>
      <c r="AY284" s="156" t="s">
        <v>211</v>
      </c>
    </row>
    <row r="285" spans="2:65" s="1" customFormat="1" ht="24.2" customHeight="1">
      <c r="B285" s="32"/>
      <c r="C285" s="127" t="s">
        <v>349</v>
      </c>
      <c r="D285" s="127" t="s">
        <v>212</v>
      </c>
      <c r="E285" s="128" t="s">
        <v>1806</v>
      </c>
      <c r="F285" s="129" t="s">
        <v>1807</v>
      </c>
      <c r="G285" s="130" t="s">
        <v>421</v>
      </c>
      <c r="H285" s="131">
        <v>241.4</v>
      </c>
      <c r="I285" s="132"/>
      <c r="J285" s="133">
        <f>ROUND(I285*H285,2)</f>
        <v>0</v>
      </c>
      <c r="K285" s="134"/>
      <c r="L285" s="32"/>
      <c r="M285" s="135" t="s">
        <v>1</v>
      </c>
      <c r="N285" s="136" t="s">
        <v>42</v>
      </c>
      <c r="P285" s="137">
        <f>O285*H285</f>
        <v>0</v>
      </c>
      <c r="Q285" s="137">
        <v>0</v>
      </c>
      <c r="R285" s="137">
        <f>Q285*H285</f>
        <v>0</v>
      </c>
      <c r="S285" s="137">
        <v>0</v>
      </c>
      <c r="T285" s="138">
        <f>S285*H285</f>
        <v>0</v>
      </c>
      <c r="AR285" s="139" t="s">
        <v>253</v>
      </c>
      <c r="AT285" s="139" t="s">
        <v>212</v>
      </c>
      <c r="AU285" s="139" t="s">
        <v>86</v>
      </c>
      <c r="AY285" s="17" t="s">
        <v>211</v>
      </c>
      <c r="BE285" s="140">
        <f>IF(N285="základní",J285,0)</f>
        <v>0</v>
      </c>
      <c r="BF285" s="140">
        <f>IF(N285="snížená",J285,0)</f>
        <v>0</v>
      </c>
      <c r="BG285" s="140">
        <f>IF(N285="zákl. přenesená",J285,0)</f>
        <v>0</v>
      </c>
      <c r="BH285" s="140">
        <f>IF(N285="sníž. přenesená",J285,0)</f>
        <v>0</v>
      </c>
      <c r="BI285" s="140">
        <f>IF(N285="nulová",J285,0)</f>
        <v>0</v>
      </c>
      <c r="BJ285" s="17" t="s">
        <v>84</v>
      </c>
      <c r="BK285" s="140">
        <f>ROUND(I285*H285,2)</f>
        <v>0</v>
      </c>
      <c r="BL285" s="17" t="s">
        <v>253</v>
      </c>
      <c r="BM285" s="139" t="s">
        <v>474</v>
      </c>
    </row>
    <row r="286" spans="2:65" s="12" customFormat="1" ht="11.25">
      <c r="B286" s="148"/>
      <c r="D286" s="142" t="s">
        <v>217</v>
      </c>
      <c r="E286" s="149" t="s">
        <v>1</v>
      </c>
      <c r="F286" s="150" t="s">
        <v>1808</v>
      </c>
      <c r="H286" s="151">
        <v>241.4</v>
      </c>
      <c r="I286" s="152"/>
      <c r="L286" s="148"/>
      <c r="M286" s="153"/>
      <c r="T286" s="154"/>
      <c r="AT286" s="149" t="s">
        <v>217</v>
      </c>
      <c r="AU286" s="149" t="s">
        <v>86</v>
      </c>
      <c r="AV286" s="12" t="s">
        <v>86</v>
      </c>
      <c r="AW286" s="12" t="s">
        <v>34</v>
      </c>
      <c r="AX286" s="12" t="s">
        <v>77</v>
      </c>
      <c r="AY286" s="149" t="s">
        <v>211</v>
      </c>
    </row>
    <row r="287" spans="2:65" s="13" customFormat="1" ht="11.25">
      <c r="B287" s="155"/>
      <c r="D287" s="142" t="s">
        <v>217</v>
      </c>
      <c r="E287" s="156" t="s">
        <v>1</v>
      </c>
      <c r="F287" s="157" t="s">
        <v>222</v>
      </c>
      <c r="H287" s="158">
        <v>241.4</v>
      </c>
      <c r="I287" s="159"/>
      <c r="L287" s="155"/>
      <c r="M287" s="160"/>
      <c r="T287" s="161"/>
      <c r="AT287" s="156" t="s">
        <v>217</v>
      </c>
      <c r="AU287" s="156" t="s">
        <v>86</v>
      </c>
      <c r="AV287" s="13" t="s">
        <v>216</v>
      </c>
      <c r="AW287" s="13" t="s">
        <v>34</v>
      </c>
      <c r="AX287" s="13" t="s">
        <v>84</v>
      </c>
      <c r="AY287" s="156" t="s">
        <v>211</v>
      </c>
    </row>
    <row r="288" spans="2:65" s="1" customFormat="1" ht="24.2" customHeight="1">
      <c r="B288" s="32"/>
      <c r="C288" s="162" t="s">
        <v>492</v>
      </c>
      <c r="D288" s="162" t="s">
        <v>700</v>
      </c>
      <c r="E288" s="163" t="s">
        <v>1809</v>
      </c>
      <c r="F288" s="164" t="s">
        <v>1810</v>
      </c>
      <c r="G288" s="165" t="s">
        <v>421</v>
      </c>
      <c r="H288" s="166">
        <v>241.4</v>
      </c>
      <c r="I288" s="167"/>
      <c r="J288" s="168">
        <f>ROUND(I288*H288,2)</f>
        <v>0</v>
      </c>
      <c r="K288" s="169"/>
      <c r="L288" s="170"/>
      <c r="M288" s="171" t="s">
        <v>1</v>
      </c>
      <c r="N288" s="172" t="s">
        <v>42</v>
      </c>
      <c r="P288" s="137">
        <f>O288*H288</f>
        <v>0</v>
      </c>
      <c r="Q288" s="137">
        <v>0</v>
      </c>
      <c r="R288" s="137">
        <f>Q288*H288</f>
        <v>0</v>
      </c>
      <c r="S288" s="137">
        <v>0</v>
      </c>
      <c r="T288" s="138">
        <f>S288*H288</f>
        <v>0</v>
      </c>
      <c r="AR288" s="139" t="s">
        <v>298</v>
      </c>
      <c r="AT288" s="139" t="s">
        <v>700</v>
      </c>
      <c r="AU288" s="139" t="s">
        <v>86</v>
      </c>
      <c r="AY288" s="17" t="s">
        <v>211</v>
      </c>
      <c r="BE288" s="140">
        <f>IF(N288="základní",J288,0)</f>
        <v>0</v>
      </c>
      <c r="BF288" s="140">
        <f>IF(N288="snížená",J288,0)</f>
        <v>0</v>
      </c>
      <c r="BG288" s="140">
        <f>IF(N288="zákl. přenesená",J288,0)</f>
        <v>0</v>
      </c>
      <c r="BH288" s="140">
        <f>IF(N288="sníž. přenesená",J288,0)</f>
        <v>0</v>
      </c>
      <c r="BI288" s="140">
        <f>IF(N288="nulová",J288,0)</f>
        <v>0</v>
      </c>
      <c r="BJ288" s="17" t="s">
        <v>84</v>
      </c>
      <c r="BK288" s="140">
        <f>ROUND(I288*H288,2)</f>
        <v>0</v>
      </c>
      <c r="BL288" s="17" t="s">
        <v>253</v>
      </c>
      <c r="BM288" s="139" t="s">
        <v>478</v>
      </c>
    </row>
    <row r="289" spans="2:65" s="1" customFormat="1" ht="24.2" customHeight="1">
      <c r="B289" s="32"/>
      <c r="C289" s="127" t="s">
        <v>355</v>
      </c>
      <c r="D289" s="127" t="s">
        <v>212</v>
      </c>
      <c r="E289" s="128" t="s">
        <v>1811</v>
      </c>
      <c r="F289" s="129" t="s">
        <v>1812</v>
      </c>
      <c r="G289" s="130" t="s">
        <v>297</v>
      </c>
      <c r="H289" s="131">
        <v>280.06</v>
      </c>
      <c r="I289" s="132"/>
      <c r="J289" s="133">
        <f>ROUND(I289*H289,2)</f>
        <v>0</v>
      </c>
      <c r="K289" s="134"/>
      <c r="L289" s="32"/>
      <c r="M289" s="135" t="s">
        <v>1</v>
      </c>
      <c r="N289" s="136" t="s">
        <v>42</v>
      </c>
      <c r="P289" s="137">
        <f>O289*H289</f>
        <v>0</v>
      </c>
      <c r="Q289" s="137">
        <v>0</v>
      </c>
      <c r="R289" s="137">
        <f>Q289*H289</f>
        <v>0</v>
      </c>
      <c r="S289" s="137">
        <v>0</v>
      </c>
      <c r="T289" s="138">
        <f>S289*H289</f>
        <v>0</v>
      </c>
      <c r="AR289" s="139" t="s">
        <v>253</v>
      </c>
      <c r="AT289" s="139" t="s">
        <v>212</v>
      </c>
      <c r="AU289" s="139" t="s">
        <v>86</v>
      </c>
      <c r="AY289" s="17" t="s">
        <v>211</v>
      </c>
      <c r="BE289" s="140">
        <f>IF(N289="základní",J289,0)</f>
        <v>0</v>
      </c>
      <c r="BF289" s="140">
        <f>IF(N289="snížená",J289,0)</f>
        <v>0</v>
      </c>
      <c r="BG289" s="140">
        <f>IF(N289="zákl. přenesená",J289,0)</f>
        <v>0</v>
      </c>
      <c r="BH289" s="140">
        <f>IF(N289="sníž. přenesená",J289,0)</f>
        <v>0</v>
      </c>
      <c r="BI289" s="140">
        <f>IF(N289="nulová",J289,0)</f>
        <v>0</v>
      </c>
      <c r="BJ289" s="17" t="s">
        <v>84</v>
      </c>
      <c r="BK289" s="140">
        <f>ROUND(I289*H289,2)</f>
        <v>0</v>
      </c>
      <c r="BL289" s="17" t="s">
        <v>253</v>
      </c>
      <c r="BM289" s="139" t="s">
        <v>481</v>
      </c>
    </row>
    <row r="290" spans="2:65" s="12" customFormat="1" ht="11.25">
      <c r="B290" s="148"/>
      <c r="D290" s="142" t="s">
        <v>217</v>
      </c>
      <c r="E290" s="149" t="s">
        <v>1</v>
      </c>
      <c r="F290" s="150" t="s">
        <v>1766</v>
      </c>
      <c r="H290" s="151">
        <v>312</v>
      </c>
      <c r="I290" s="152"/>
      <c r="L290" s="148"/>
      <c r="M290" s="153"/>
      <c r="T290" s="154"/>
      <c r="AT290" s="149" t="s">
        <v>217</v>
      </c>
      <c r="AU290" s="149" t="s">
        <v>86</v>
      </c>
      <c r="AV290" s="12" t="s">
        <v>86</v>
      </c>
      <c r="AW290" s="12" t="s">
        <v>34</v>
      </c>
      <c r="AX290" s="12" t="s">
        <v>77</v>
      </c>
      <c r="AY290" s="149" t="s">
        <v>211</v>
      </c>
    </row>
    <row r="291" spans="2:65" s="11" customFormat="1" ht="11.25">
      <c r="B291" s="141"/>
      <c r="D291" s="142" t="s">
        <v>217</v>
      </c>
      <c r="E291" s="143" t="s">
        <v>1</v>
      </c>
      <c r="F291" s="144" t="s">
        <v>1813</v>
      </c>
      <c r="H291" s="143" t="s">
        <v>1</v>
      </c>
      <c r="I291" s="145"/>
      <c r="L291" s="141"/>
      <c r="M291" s="146"/>
      <c r="T291" s="147"/>
      <c r="AT291" s="143" t="s">
        <v>217</v>
      </c>
      <c r="AU291" s="143" t="s">
        <v>86</v>
      </c>
      <c r="AV291" s="11" t="s">
        <v>84</v>
      </c>
      <c r="AW291" s="11" t="s">
        <v>34</v>
      </c>
      <c r="AX291" s="11" t="s">
        <v>77</v>
      </c>
      <c r="AY291" s="143" t="s">
        <v>211</v>
      </c>
    </row>
    <row r="292" spans="2:65" s="12" customFormat="1" ht="22.5">
      <c r="B292" s="148"/>
      <c r="D292" s="142" t="s">
        <v>217</v>
      </c>
      <c r="E292" s="149" t="s">
        <v>1</v>
      </c>
      <c r="F292" s="150" t="s">
        <v>1814</v>
      </c>
      <c r="H292" s="151">
        <v>25.66</v>
      </c>
      <c r="I292" s="152"/>
      <c r="L292" s="148"/>
      <c r="M292" s="153"/>
      <c r="T292" s="154"/>
      <c r="AT292" s="149" t="s">
        <v>217</v>
      </c>
      <c r="AU292" s="149" t="s">
        <v>86</v>
      </c>
      <c r="AV292" s="12" t="s">
        <v>86</v>
      </c>
      <c r="AW292" s="12" t="s">
        <v>34</v>
      </c>
      <c r="AX292" s="12" t="s">
        <v>77</v>
      </c>
      <c r="AY292" s="149" t="s">
        <v>211</v>
      </c>
    </row>
    <row r="293" spans="2:65" s="11" customFormat="1" ht="11.25">
      <c r="B293" s="141"/>
      <c r="D293" s="142" t="s">
        <v>217</v>
      </c>
      <c r="E293" s="143" t="s">
        <v>1</v>
      </c>
      <c r="F293" s="144" t="s">
        <v>1767</v>
      </c>
      <c r="H293" s="143" t="s">
        <v>1</v>
      </c>
      <c r="I293" s="145"/>
      <c r="L293" s="141"/>
      <c r="M293" s="146"/>
      <c r="T293" s="147"/>
      <c r="AT293" s="143" t="s">
        <v>217</v>
      </c>
      <c r="AU293" s="143" t="s">
        <v>86</v>
      </c>
      <c r="AV293" s="11" t="s">
        <v>84</v>
      </c>
      <c r="AW293" s="11" t="s">
        <v>34</v>
      </c>
      <c r="AX293" s="11" t="s">
        <v>77</v>
      </c>
      <c r="AY293" s="143" t="s">
        <v>211</v>
      </c>
    </row>
    <row r="294" spans="2:65" s="12" customFormat="1" ht="11.25">
      <c r="B294" s="148"/>
      <c r="D294" s="142" t="s">
        <v>217</v>
      </c>
      <c r="E294" s="149" t="s">
        <v>1</v>
      </c>
      <c r="F294" s="150" t="s">
        <v>1768</v>
      </c>
      <c r="H294" s="151">
        <v>-57.6</v>
      </c>
      <c r="I294" s="152"/>
      <c r="L294" s="148"/>
      <c r="M294" s="153"/>
      <c r="T294" s="154"/>
      <c r="AT294" s="149" t="s">
        <v>217</v>
      </c>
      <c r="AU294" s="149" t="s">
        <v>86</v>
      </c>
      <c r="AV294" s="12" t="s">
        <v>86</v>
      </c>
      <c r="AW294" s="12" t="s">
        <v>34</v>
      </c>
      <c r="AX294" s="12" t="s">
        <v>77</v>
      </c>
      <c r="AY294" s="149" t="s">
        <v>211</v>
      </c>
    </row>
    <row r="295" spans="2:65" s="13" customFormat="1" ht="11.25">
      <c r="B295" s="155"/>
      <c r="D295" s="142" t="s">
        <v>217</v>
      </c>
      <c r="E295" s="156" t="s">
        <v>1</v>
      </c>
      <c r="F295" s="157" t="s">
        <v>222</v>
      </c>
      <c r="H295" s="158">
        <v>280.06</v>
      </c>
      <c r="I295" s="159"/>
      <c r="L295" s="155"/>
      <c r="M295" s="160"/>
      <c r="T295" s="161"/>
      <c r="AT295" s="156" t="s">
        <v>217</v>
      </c>
      <c r="AU295" s="156" t="s">
        <v>86</v>
      </c>
      <c r="AV295" s="13" t="s">
        <v>216</v>
      </c>
      <c r="AW295" s="13" t="s">
        <v>34</v>
      </c>
      <c r="AX295" s="13" t="s">
        <v>84</v>
      </c>
      <c r="AY295" s="156" t="s">
        <v>211</v>
      </c>
    </row>
    <row r="296" spans="2:65" s="1" customFormat="1" ht="24.2" customHeight="1">
      <c r="B296" s="32"/>
      <c r="C296" s="127" t="s">
        <v>507</v>
      </c>
      <c r="D296" s="127" t="s">
        <v>212</v>
      </c>
      <c r="E296" s="128" t="s">
        <v>1815</v>
      </c>
      <c r="F296" s="129" t="s">
        <v>1816</v>
      </c>
      <c r="G296" s="130" t="s">
        <v>297</v>
      </c>
      <c r="H296" s="131">
        <v>19.2</v>
      </c>
      <c r="I296" s="132"/>
      <c r="J296" s="133">
        <f>ROUND(I296*H296,2)</f>
        <v>0</v>
      </c>
      <c r="K296" s="134"/>
      <c r="L296" s="32"/>
      <c r="M296" s="135" t="s">
        <v>1</v>
      </c>
      <c r="N296" s="136" t="s">
        <v>42</v>
      </c>
      <c r="P296" s="137">
        <f>O296*H296</f>
        <v>0</v>
      </c>
      <c r="Q296" s="137">
        <v>0</v>
      </c>
      <c r="R296" s="137">
        <f>Q296*H296</f>
        <v>0</v>
      </c>
      <c r="S296" s="137">
        <v>0</v>
      </c>
      <c r="T296" s="138">
        <f>S296*H296</f>
        <v>0</v>
      </c>
      <c r="AR296" s="139" t="s">
        <v>253</v>
      </c>
      <c r="AT296" s="139" t="s">
        <v>212</v>
      </c>
      <c r="AU296" s="139" t="s">
        <v>86</v>
      </c>
      <c r="AY296" s="17" t="s">
        <v>211</v>
      </c>
      <c r="BE296" s="140">
        <f>IF(N296="základní",J296,0)</f>
        <v>0</v>
      </c>
      <c r="BF296" s="140">
        <f>IF(N296="snížená",J296,0)</f>
        <v>0</v>
      </c>
      <c r="BG296" s="140">
        <f>IF(N296="zákl. přenesená",J296,0)</f>
        <v>0</v>
      </c>
      <c r="BH296" s="140">
        <f>IF(N296="sníž. přenesená",J296,0)</f>
        <v>0</v>
      </c>
      <c r="BI296" s="140">
        <f>IF(N296="nulová",J296,0)</f>
        <v>0</v>
      </c>
      <c r="BJ296" s="17" t="s">
        <v>84</v>
      </c>
      <c r="BK296" s="140">
        <f>ROUND(I296*H296,2)</f>
        <v>0</v>
      </c>
      <c r="BL296" s="17" t="s">
        <v>253</v>
      </c>
      <c r="BM296" s="139" t="s">
        <v>1817</v>
      </c>
    </row>
    <row r="297" spans="2:65" s="12" customFormat="1" ht="11.25">
      <c r="B297" s="148"/>
      <c r="D297" s="142" t="s">
        <v>217</v>
      </c>
      <c r="E297" s="149" t="s">
        <v>1</v>
      </c>
      <c r="F297" s="150" t="s">
        <v>1818</v>
      </c>
      <c r="H297" s="151">
        <v>19.2</v>
      </c>
      <c r="I297" s="152"/>
      <c r="L297" s="148"/>
      <c r="M297" s="153"/>
      <c r="T297" s="154"/>
      <c r="AT297" s="149" t="s">
        <v>217</v>
      </c>
      <c r="AU297" s="149" t="s">
        <v>86</v>
      </c>
      <c r="AV297" s="12" t="s">
        <v>86</v>
      </c>
      <c r="AW297" s="12" t="s">
        <v>34</v>
      </c>
      <c r="AX297" s="12" t="s">
        <v>84</v>
      </c>
      <c r="AY297" s="149" t="s">
        <v>211</v>
      </c>
    </row>
    <row r="298" spans="2:65" s="1" customFormat="1" ht="16.5" customHeight="1">
      <c r="B298" s="32"/>
      <c r="C298" s="127" t="s">
        <v>359</v>
      </c>
      <c r="D298" s="127" t="s">
        <v>212</v>
      </c>
      <c r="E298" s="128" t="s">
        <v>1819</v>
      </c>
      <c r="F298" s="129" t="s">
        <v>1820</v>
      </c>
      <c r="G298" s="130" t="s">
        <v>297</v>
      </c>
      <c r="H298" s="131">
        <v>254.4</v>
      </c>
      <c r="I298" s="132"/>
      <c r="J298" s="133">
        <f>ROUND(I298*H298,2)</f>
        <v>0</v>
      </c>
      <c r="K298" s="134"/>
      <c r="L298" s="32"/>
      <c r="M298" s="135" t="s">
        <v>1</v>
      </c>
      <c r="N298" s="136" t="s">
        <v>42</v>
      </c>
      <c r="P298" s="137">
        <f>O298*H298</f>
        <v>0</v>
      </c>
      <c r="Q298" s="137">
        <v>0</v>
      </c>
      <c r="R298" s="137">
        <f>Q298*H298</f>
        <v>0</v>
      </c>
      <c r="S298" s="137">
        <v>0</v>
      </c>
      <c r="T298" s="138">
        <f>S298*H298</f>
        <v>0</v>
      </c>
      <c r="AR298" s="139" t="s">
        <v>253</v>
      </c>
      <c r="AT298" s="139" t="s">
        <v>212</v>
      </c>
      <c r="AU298" s="139" t="s">
        <v>86</v>
      </c>
      <c r="AY298" s="17" t="s">
        <v>211</v>
      </c>
      <c r="BE298" s="140">
        <f>IF(N298="základní",J298,0)</f>
        <v>0</v>
      </c>
      <c r="BF298" s="140">
        <f>IF(N298="snížená",J298,0)</f>
        <v>0</v>
      </c>
      <c r="BG298" s="140">
        <f>IF(N298="zákl. přenesená",J298,0)</f>
        <v>0</v>
      </c>
      <c r="BH298" s="140">
        <f>IF(N298="sníž. přenesená",J298,0)</f>
        <v>0</v>
      </c>
      <c r="BI298" s="140">
        <f>IF(N298="nulová",J298,0)</f>
        <v>0</v>
      </c>
      <c r="BJ298" s="17" t="s">
        <v>84</v>
      </c>
      <c r="BK298" s="140">
        <f>ROUND(I298*H298,2)</f>
        <v>0</v>
      </c>
      <c r="BL298" s="17" t="s">
        <v>253</v>
      </c>
      <c r="BM298" s="139" t="s">
        <v>485</v>
      </c>
    </row>
    <row r="299" spans="2:65" s="12" customFormat="1" ht="11.25">
      <c r="B299" s="148"/>
      <c r="D299" s="142" t="s">
        <v>217</v>
      </c>
      <c r="E299" s="149" t="s">
        <v>1</v>
      </c>
      <c r="F299" s="150" t="s">
        <v>1766</v>
      </c>
      <c r="H299" s="151">
        <v>312</v>
      </c>
      <c r="I299" s="152"/>
      <c r="L299" s="148"/>
      <c r="M299" s="153"/>
      <c r="T299" s="154"/>
      <c r="AT299" s="149" t="s">
        <v>217</v>
      </c>
      <c r="AU299" s="149" t="s">
        <v>86</v>
      </c>
      <c r="AV299" s="12" t="s">
        <v>86</v>
      </c>
      <c r="AW299" s="12" t="s">
        <v>34</v>
      </c>
      <c r="AX299" s="12" t="s">
        <v>77</v>
      </c>
      <c r="AY299" s="149" t="s">
        <v>211</v>
      </c>
    </row>
    <row r="300" spans="2:65" s="11" customFormat="1" ht="11.25">
      <c r="B300" s="141"/>
      <c r="D300" s="142" t="s">
        <v>217</v>
      </c>
      <c r="E300" s="143" t="s">
        <v>1</v>
      </c>
      <c r="F300" s="144" t="s">
        <v>1767</v>
      </c>
      <c r="H300" s="143" t="s">
        <v>1</v>
      </c>
      <c r="I300" s="145"/>
      <c r="L300" s="141"/>
      <c r="M300" s="146"/>
      <c r="T300" s="147"/>
      <c r="AT300" s="143" t="s">
        <v>217</v>
      </c>
      <c r="AU300" s="143" t="s">
        <v>86</v>
      </c>
      <c r="AV300" s="11" t="s">
        <v>84</v>
      </c>
      <c r="AW300" s="11" t="s">
        <v>34</v>
      </c>
      <c r="AX300" s="11" t="s">
        <v>77</v>
      </c>
      <c r="AY300" s="143" t="s">
        <v>211</v>
      </c>
    </row>
    <row r="301" spans="2:65" s="12" customFormat="1" ht="11.25">
      <c r="B301" s="148"/>
      <c r="D301" s="142" t="s">
        <v>217</v>
      </c>
      <c r="E301" s="149" t="s">
        <v>1</v>
      </c>
      <c r="F301" s="150" t="s">
        <v>1768</v>
      </c>
      <c r="H301" s="151">
        <v>-57.6</v>
      </c>
      <c r="I301" s="152"/>
      <c r="L301" s="148"/>
      <c r="M301" s="153"/>
      <c r="T301" s="154"/>
      <c r="AT301" s="149" t="s">
        <v>217</v>
      </c>
      <c r="AU301" s="149" t="s">
        <v>86</v>
      </c>
      <c r="AV301" s="12" t="s">
        <v>86</v>
      </c>
      <c r="AW301" s="12" t="s">
        <v>34</v>
      </c>
      <c r="AX301" s="12" t="s">
        <v>77</v>
      </c>
      <c r="AY301" s="149" t="s">
        <v>211</v>
      </c>
    </row>
    <row r="302" spans="2:65" s="13" customFormat="1" ht="11.25">
      <c r="B302" s="155"/>
      <c r="D302" s="142" t="s">
        <v>217</v>
      </c>
      <c r="E302" s="156" t="s">
        <v>1</v>
      </c>
      <c r="F302" s="157" t="s">
        <v>222</v>
      </c>
      <c r="H302" s="158">
        <v>254.4</v>
      </c>
      <c r="I302" s="159"/>
      <c r="L302" s="155"/>
      <c r="M302" s="160"/>
      <c r="T302" s="161"/>
      <c r="AT302" s="156" t="s">
        <v>217</v>
      </c>
      <c r="AU302" s="156" t="s">
        <v>86</v>
      </c>
      <c r="AV302" s="13" t="s">
        <v>216</v>
      </c>
      <c r="AW302" s="13" t="s">
        <v>34</v>
      </c>
      <c r="AX302" s="13" t="s">
        <v>84</v>
      </c>
      <c r="AY302" s="156" t="s">
        <v>211</v>
      </c>
    </row>
    <row r="303" spans="2:65" s="1" customFormat="1" ht="16.5" customHeight="1">
      <c r="B303" s="32"/>
      <c r="C303" s="127" t="s">
        <v>518</v>
      </c>
      <c r="D303" s="127" t="s">
        <v>212</v>
      </c>
      <c r="E303" s="128" t="s">
        <v>1821</v>
      </c>
      <c r="F303" s="129" t="s">
        <v>1822</v>
      </c>
      <c r="G303" s="130" t="s">
        <v>289</v>
      </c>
      <c r="H303" s="131">
        <v>9</v>
      </c>
      <c r="I303" s="132"/>
      <c r="J303" s="133">
        <f>ROUND(I303*H303,2)</f>
        <v>0</v>
      </c>
      <c r="K303" s="134"/>
      <c r="L303" s="32"/>
      <c r="M303" s="135" t="s">
        <v>1</v>
      </c>
      <c r="N303" s="136" t="s">
        <v>42</v>
      </c>
      <c r="P303" s="137">
        <f>O303*H303</f>
        <v>0</v>
      </c>
      <c r="Q303" s="137">
        <v>0</v>
      </c>
      <c r="R303" s="137">
        <f>Q303*H303</f>
        <v>0</v>
      </c>
      <c r="S303" s="137">
        <v>0</v>
      </c>
      <c r="T303" s="138">
        <f>S303*H303</f>
        <v>0</v>
      </c>
      <c r="AR303" s="139" t="s">
        <v>253</v>
      </c>
      <c r="AT303" s="139" t="s">
        <v>212</v>
      </c>
      <c r="AU303" s="139" t="s">
        <v>86</v>
      </c>
      <c r="AY303" s="17" t="s">
        <v>211</v>
      </c>
      <c r="BE303" s="140">
        <f>IF(N303="základní",J303,0)</f>
        <v>0</v>
      </c>
      <c r="BF303" s="140">
        <f>IF(N303="snížená",J303,0)</f>
        <v>0</v>
      </c>
      <c r="BG303" s="140">
        <f>IF(N303="zákl. přenesená",J303,0)</f>
        <v>0</v>
      </c>
      <c r="BH303" s="140">
        <f>IF(N303="sníž. přenesená",J303,0)</f>
        <v>0</v>
      </c>
      <c r="BI303" s="140">
        <f>IF(N303="nulová",J303,0)</f>
        <v>0</v>
      </c>
      <c r="BJ303" s="17" t="s">
        <v>84</v>
      </c>
      <c r="BK303" s="140">
        <f>ROUND(I303*H303,2)</f>
        <v>0</v>
      </c>
      <c r="BL303" s="17" t="s">
        <v>253</v>
      </c>
      <c r="BM303" s="139" t="s">
        <v>489</v>
      </c>
    </row>
    <row r="304" spans="2:65" s="1" customFormat="1" ht="33" customHeight="1">
      <c r="B304" s="32"/>
      <c r="C304" s="127" t="s">
        <v>365</v>
      </c>
      <c r="D304" s="127" t="s">
        <v>212</v>
      </c>
      <c r="E304" s="128" t="s">
        <v>1823</v>
      </c>
      <c r="F304" s="129" t="s">
        <v>1824</v>
      </c>
      <c r="G304" s="130" t="s">
        <v>297</v>
      </c>
      <c r="H304" s="131">
        <v>270.60000000000002</v>
      </c>
      <c r="I304" s="132"/>
      <c r="J304" s="133">
        <f>ROUND(I304*H304,2)</f>
        <v>0</v>
      </c>
      <c r="K304" s="134"/>
      <c r="L304" s="32"/>
      <c r="M304" s="135" t="s">
        <v>1</v>
      </c>
      <c r="N304" s="136" t="s">
        <v>42</v>
      </c>
      <c r="P304" s="137">
        <f>O304*H304</f>
        <v>0</v>
      </c>
      <c r="Q304" s="137">
        <v>0</v>
      </c>
      <c r="R304" s="137">
        <f>Q304*H304</f>
        <v>0</v>
      </c>
      <c r="S304" s="137">
        <v>0</v>
      </c>
      <c r="T304" s="138">
        <f>S304*H304</f>
        <v>0</v>
      </c>
      <c r="AR304" s="139" t="s">
        <v>253</v>
      </c>
      <c r="AT304" s="139" t="s">
        <v>212</v>
      </c>
      <c r="AU304" s="139" t="s">
        <v>86</v>
      </c>
      <c r="AY304" s="17" t="s">
        <v>211</v>
      </c>
      <c r="BE304" s="140">
        <f>IF(N304="základní",J304,0)</f>
        <v>0</v>
      </c>
      <c r="BF304" s="140">
        <f>IF(N304="snížená",J304,0)</f>
        <v>0</v>
      </c>
      <c r="BG304" s="140">
        <f>IF(N304="zákl. přenesená",J304,0)</f>
        <v>0</v>
      </c>
      <c r="BH304" s="140">
        <f>IF(N304="sníž. přenesená",J304,0)</f>
        <v>0</v>
      </c>
      <c r="BI304" s="140">
        <f>IF(N304="nulová",J304,0)</f>
        <v>0</v>
      </c>
      <c r="BJ304" s="17" t="s">
        <v>84</v>
      </c>
      <c r="BK304" s="140">
        <f>ROUND(I304*H304,2)</f>
        <v>0</v>
      </c>
      <c r="BL304" s="17" t="s">
        <v>253</v>
      </c>
      <c r="BM304" s="139" t="s">
        <v>495</v>
      </c>
    </row>
    <row r="305" spans="2:65" s="12" customFormat="1" ht="11.25">
      <c r="B305" s="148"/>
      <c r="D305" s="142" t="s">
        <v>217</v>
      </c>
      <c r="E305" s="149" t="s">
        <v>1</v>
      </c>
      <c r="F305" s="150" t="s">
        <v>1825</v>
      </c>
      <c r="H305" s="151">
        <v>270.60000000000002</v>
      </c>
      <c r="I305" s="152"/>
      <c r="L305" s="148"/>
      <c r="M305" s="153"/>
      <c r="T305" s="154"/>
      <c r="AT305" s="149" t="s">
        <v>217</v>
      </c>
      <c r="AU305" s="149" t="s">
        <v>86</v>
      </c>
      <c r="AV305" s="12" t="s">
        <v>86</v>
      </c>
      <c r="AW305" s="12" t="s">
        <v>34</v>
      </c>
      <c r="AX305" s="12" t="s">
        <v>77</v>
      </c>
      <c r="AY305" s="149" t="s">
        <v>211</v>
      </c>
    </row>
    <row r="306" spans="2:65" s="13" customFormat="1" ht="11.25">
      <c r="B306" s="155"/>
      <c r="D306" s="142" t="s">
        <v>217</v>
      </c>
      <c r="E306" s="156" t="s">
        <v>1</v>
      </c>
      <c r="F306" s="157" t="s">
        <v>222</v>
      </c>
      <c r="H306" s="158">
        <v>270.60000000000002</v>
      </c>
      <c r="I306" s="159"/>
      <c r="L306" s="155"/>
      <c r="M306" s="160"/>
      <c r="T306" s="161"/>
      <c r="AT306" s="156" t="s">
        <v>217</v>
      </c>
      <c r="AU306" s="156" t="s">
        <v>86</v>
      </c>
      <c r="AV306" s="13" t="s">
        <v>216</v>
      </c>
      <c r="AW306" s="13" t="s">
        <v>34</v>
      </c>
      <c r="AX306" s="13" t="s">
        <v>84</v>
      </c>
      <c r="AY306" s="156" t="s">
        <v>211</v>
      </c>
    </row>
    <row r="307" spans="2:65" s="1" customFormat="1" ht="24.2" customHeight="1">
      <c r="B307" s="32"/>
      <c r="C307" s="127" t="s">
        <v>531</v>
      </c>
      <c r="D307" s="127" t="s">
        <v>212</v>
      </c>
      <c r="E307" s="128" t="s">
        <v>1826</v>
      </c>
      <c r="F307" s="129" t="s">
        <v>1827</v>
      </c>
      <c r="G307" s="130" t="s">
        <v>775</v>
      </c>
      <c r="H307" s="180"/>
      <c r="I307" s="132"/>
      <c r="J307" s="133">
        <f>ROUND(I307*H307,2)</f>
        <v>0</v>
      </c>
      <c r="K307" s="134"/>
      <c r="L307" s="32"/>
      <c r="M307" s="135" t="s">
        <v>1</v>
      </c>
      <c r="N307" s="136" t="s">
        <v>42</v>
      </c>
      <c r="P307" s="137">
        <f>O307*H307</f>
        <v>0</v>
      </c>
      <c r="Q307" s="137">
        <v>0</v>
      </c>
      <c r="R307" s="137">
        <f>Q307*H307</f>
        <v>0</v>
      </c>
      <c r="S307" s="137">
        <v>0</v>
      </c>
      <c r="T307" s="138">
        <f>S307*H307</f>
        <v>0</v>
      </c>
      <c r="AR307" s="139" t="s">
        <v>253</v>
      </c>
      <c r="AT307" s="139" t="s">
        <v>212</v>
      </c>
      <c r="AU307" s="139" t="s">
        <v>86</v>
      </c>
      <c r="AY307" s="17" t="s">
        <v>211</v>
      </c>
      <c r="BE307" s="140">
        <f>IF(N307="základní",J307,0)</f>
        <v>0</v>
      </c>
      <c r="BF307" s="140">
        <f>IF(N307="snížená",J307,0)</f>
        <v>0</v>
      </c>
      <c r="BG307" s="140">
        <f>IF(N307="zákl. přenesená",J307,0)</f>
        <v>0</v>
      </c>
      <c r="BH307" s="140">
        <f>IF(N307="sníž. přenesená",J307,0)</f>
        <v>0</v>
      </c>
      <c r="BI307" s="140">
        <f>IF(N307="nulová",J307,0)</f>
        <v>0</v>
      </c>
      <c r="BJ307" s="17" t="s">
        <v>84</v>
      </c>
      <c r="BK307" s="140">
        <f>ROUND(I307*H307,2)</f>
        <v>0</v>
      </c>
      <c r="BL307" s="17" t="s">
        <v>253</v>
      </c>
      <c r="BM307" s="139" t="s">
        <v>506</v>
      </c>
    </row>
    <row r="308" spans="2:65" s="10" customFormat="1" ht="22.9" customHeight="1">
      <c r="B308" s="117"/>
      <c r="D308" s="118" t="s">
        <v>76</v>
      </c>
      <c r="E308" s="193" t="s">
        <v>801</v>
      </c>
      <c r="F308" s="193" t="s">
        <v>802</v>
      </c>
      <c r="I308" s="120"/>
      <c r="J308" s="194">
        <f>BK308</f>
        <v>0</v>
      </c>
      <c r="L308" s="117"/>
      <c r="M308" s="122"/>
      <c r="P308" s="123">
        <f>SUM(P309:P319)</f>
        <v>0</v>
      </c>
      <c r="R308" s="123">
        <f>SUM(R309:R319)</f>
        <v>0</v>
      </c>
      <c r="T308" s="124">
        <f>SUM(T309:T319)</f>
        <v>0</v>
      </c>
      <c r="AR308" s="118" t="s">
        <v>86</v>
      </c>
      <c r="AT308" s="125" t="s">
        <v>76</v>
      </c>
      <c r="AU308" s="125" t="s">
        <v>84</v>
      </c>
      <c r="AY308" s="118" t="s">
        <v>211</v>
      </c>
      <c r="BK308" s="126">
        <f>SUM(BK309:BK319)</f>
        <v>0</v>
      </c>
    </row>
    <row r="309" spans="2:65" s="1" customFormat="1" ht="24.2" customHeight="1">
      <c r="B309" s="32"/>
      <c r="C309" s="127" t="s">
        <v>373</v>
      </c>
      <c r="D309" s="127" t="s">
        <v>212</v>
      </c>
      <c r="E309" s="128" t="s">
        <v>1828</v>
      </c>
      <c r="F309" s="129" t="s">
        <v>1829</v>
      </c>
      <c r="G309" s="130" t="s">
        <v>297</v>
      </c>
      <c r="H309" s="131">
        <v>290.57600000000002</v>
      </c>
      <c r="I309" s="132"/>
      <c r="J309" s="133">
        <f>ROUND(I309*H309,2)</f>
        <v>0</v>
      </c>
      <c r="K309" s="134"/>
      <c r="L309" s="32"/>
      <c r="M309" s="135" t="s">
        <v>1</v>
      </c>
      <c r="N309" s="136" t="s">
        <v>42</v>
      </c>
      <c r="P309" s="137">
        <f>O309*H309</f>
        <v>0</v>
      </c>
      <c r="Q309" s="137">
        <v>0</v>
      </c>
      <c r="R309" s="137">
        <f>Q309*H309</f>
        <v>0</v>
      </c>
      <c r="S309" s="137">
        <v>0</v>
      </c>
      <c r="T309" s="138">
        <f>S309*H309</f>
        <v>0</v>
      </c>
      <c r="AR309" s="139" t="s">
        <v>253</v>
      </c>
      <c r="AT309" s="139" t="s">
        <v>212</v>
      </c>
      <c r="AU309" s="139" t="s">
        <v>86</v>
      </c>
      <c r="AY309" s="17" t="s">
        <v>211</v>
      </c>
      <c r="BE309" s="140">
        <f>IF(N309="základní",J309,0)</f>
        <v>0</v>
      </c>
      <c r="BF309" s="140">
        <f>IF(N309="snížená",J309,0)</f>
        <v>0</v>
      </c>
      <c r="BG309" s="140">
        <f>IF(N309="zákl. přenesená",J309,0)</f>
        <v>0</v>
      </c>
      <c r="BH309" s="140">
        <f>IF(N309="sníž. přenesená",J309,0)</f>
        <v>0</v>
      </c>
      <c r="BI309" s="140">
        <f>IF(N309="nulová",J309,0)</f>
        <v>0</v>
      </c>
      <c r="BJ309" s="17" t="s">
        <v>84</v>
      </c>
      <c r="BK309" s="140">
        <f>ROUND(I309*H309,2)</f>
        <v>0</v>
      </c>
      <c r="BL309" s="17" t="s">
        <v>253</v>
      </c>
      <c r="BM309" s="139" t="s">
        <v>510</v>
      </c>
    </row>
    <row r="310" spans="2:65" s="12" customFormat="1" ht="11.25">
      <c r="B310" s="148"/>
      <c r="D310" s="142" t="s">
        <v>217</v>
      </c>
      <c r="E310" s="149" t="s">
        <v>1</v>
      </c>
      <c r="F310" s="150" t="s">
        <v>1773</v>
      </c>
      <c r="H310" s="151">
        <v>290.57600000000002</v>
      </c>
      <c r="I310" s="152"/>
      <c r="L310" s="148"/>
      <c r="M310" s="153"/>
      <c r="T310" s="154"/>
      <c r="AT310" s="149" t="s">
        <v>217</v>
      </c>
      <c r="AU310" s="149" t="s">
        <v>86</v>
      </c>
      <c r="AV310" s="12" t="s">
        <v>86</v>
      </c>
      <c r="AW310" s="12" t="s">
        <v>34</v>
      </c>
      <c r="AX310" s="12" t="s">
        <v>77</v>
      </c>
      <c r="AY310" s="149" t="s">
        <v>211</v>
      </c>
    </row>
    <row r="311" spans="2:65" s="13" customFormat="1" ht="11.25">
      <c r="B311" s="155"/>
      <c r="D311" s="142" t="s">
        <v>217</v>
      </c>
      <c r="E311" s="156" t="s">
        <v>1</v>
      </c>
      <c r="F311" s="157" t="s">
        <v>222</v>
      </c>
      <c r="H311" s="158">
        <v>290.57600000000002</v>
      </c>
      <c r="I311" s="159"/>
      <c r="L311" s="155"/>
      <c r="M311" s="160"/>
      <c r="T311" s="161"/>
      <c r="AT311" s="156" t="s">
        <v>217</v>
      </c>
      <c r="AU311" s="156" t="s">
        <v>86</v>
      </c>
      <c r="AV311" s="13" t="s">
        <v>216</v>
      </c>
      <c r="AW311" s="13" t="s">
        <v>34</v>
      </c>
      <c r="AX311" s="13" t="s">
        <v>84</v>
      </c>
      <c r="AY311" s="156" t="s">
        <v>211</v>
      </c>
    </row>
    <row r="312" spans="2:65" s="1" customFormat="1" ht="21.75" customHeight="1">
      <c r="B312" s="32"/>
      <c r="C312" s="127" t="s">
        <v>538</v>
      </c>
      <c r="D312" s="127" t="s">
        <v>212</v>
      </c>
      <c r="E312" s="128" t="s">
        <v>1830</v>
      </c>
      <c r="F312" s="129" t="s">
        <v>1831</v>
      </c>
      <c r="G312" s="130" t="s">
        <v>421</v>
      </c>
      <c r="H312" s="131">
        <v>57.2</v>
      </c>
      <c r="I312" s="132"/>
      <c r="J312" s="133">
        <f>ROUND(I312*H312,2)</f>
        <v>0</v>
      </c>
      <c r="K312" s="134"/>
      <c r="L312" s="32"/>
      <c r="M312" s="135" t="s">
        <v>1</v>
      </c>
      <c r="N312" s="136" t="s">
        <v>42</v>
      </c>
      <c r="P312" s="137">
        <f>O312*H312</f>
        <v>0</v>
      </c>
      <c r="Q312" s="137">
        <v>0</v>
      </c>
      <c r="R312" s="137">
        <f>Q312*H312</f>
        <v>0</v>
      </c>
      <c r="S312" s="137">
        <v>0</v>
      </c>
      <c r="T312" s="138">
        <f>S312*H312</f>
        <v>0</v>
      </c>
      <c r="AR312" s="139" t="s">
        <v>253</v>
      </c>
      <c r="AT312" s="139" t="s">
        <v>212</v>
      </c>
      <c r="AU312" s="139" t="s">
        <v>86</v>
      </c>
      <c r="AY312" s="17" t="s">
        <v>211</v>
      </c>
      <c r="BE312" s="140">
        <f>IF(N312="základní",J312,0)</f>
        <v>0</v>
      </c>
      <c r="BF312" s="140">
        <f>IF(N312="snížená",J312,0)</f>
        <v>0</v>
      </c>
      <c r="BG312" s="140">
        <f>IF(N312="zákl. přenesená",J312,0)</f>
        <v>0</v>
      </c>
      <c r="BH312" s="140">
        <f>IF(N312="sníž. přenesená",J312,0)</f>
        <v>0</v>
      </c>
      <c r="BI312" s="140">
        <f>IF(N312="nulová",J312,0)</f>
        <v>0</v>
      </c>
      <c r="BJ312" s="17" t="s">
        <v>84</v>
      </c>
      <c r="BK312" s="140">
        <f>ROUND(I312*H312,2)</f>
        <v>0</v>
      </c>
      <c r="BL312" s="17" t="s">
        <v>253</v>
      </c>
      <c r="BM312" s="139" t="s">
        <v>516</v>
      </c>
    </row>
    <row r="313" spans="2:65" s="12" customFormat="1" ht="11.25">
      <c r="B313" s="148"/>
      <c r="D313" s="142" t="s">
        <v>217</v>
      </c>
      <c r="E313" s="149" t="s">
        <v>1</v>
      </c>
      <c r="F313" s="150" t="s">
        <v>1797</v>
      </c>
      <c r="H313" s="151">
        <v>57.2</v>
      </c>
      <c r="I313" s="152"/>
      <c r="L313" s="148"/>
      <c r="M313" s="153"/>
      <c r="T313" s="154"/>
      <c r="AT313" s="149" t="s">
        <v>217</v>
      </c>
      <c r="AU313" s="149" t="s">
        <v>86</v>
      </c>
      <c r="AV313" s="12" t="s">
        <v>86</v>
      </c>
      <c r="AW313" s="12" t="s">
        <v>34</v>
      </c>
      <c r="AX313" s="12" t="s">
        <v>77</v>
      </c>
      <c r="AY313" s="149" t="s">
        <v>211</v>
      </c>
    </row>
    <row r="314" spans="2:65" s="13" customFormat="1" ht="11.25">
      <c r="B314" s="155"/>
      <c r="D314" s="142" t="s">
        <v>217</v>
      </c>
      <c r="E314" s="156" t="s">
        <v>1</v>
      </c>
      <c r="F314" s="157" t="s">
        <v>222</v>
      </c>
      <c r="H314" s="158">
        <v>57.2</v>
      </c>
      <c r="I314" s="159"/>
      <c r="L314" s="155"/>
      <c r="M314" s="160"/>
      <c r="T314" s="161"/>
      <c r="AT314" s="156" t="s">
        <v>217</v>
      </c>
      <c r="AU314" s="156" t="s">
        <v>86</v>
      </c>
      <c r="AV314" s="13" t="s">
        <v>216</v>
      </c>
      <c r="AW314" s="13" t="s">
        <v>34</v>
      </c>
      <c r="AX314" s="13" t="s">
        <v>84</v>
      </c>
      <c r="AY314" s="156" t="s">
        <v>211</v>
      </c>
    </row>
    <row r="315" spans="2:65" s="1" customFormat="1" ht="24.2" customHeight="1">
      <c r="B315" s="32"/>
      <c r="C315" s="127" t="s">
        <v>389</v>
      </c>
      <c r="D315" s="127" t="s">
        <v>212</v>
      </c>
      <c r="E315" s="128" t="s">
        <v>1832</v>
      </c>
      <c r="F315" s="129" t="s">
        <v>1833</v>
      </c>
      <c r="G315" s="130" t="s">
        <v>289</v>
      </c>
      <c r="H315" s="131">
        <v>4</v>
      </c>
      <c r="I315" s="132"/>
      <c r="J315" s="133">
        <f>ROUND(I315*H315,2)</f>
        <v>0</v>
      </c>
      <c r="K315" s="134"/>
      <c r="L315" s="32"/>
      <c r="M315" s="135" t="s">
        <v>1</v>
      </c>
      <c r="N315" s="136" t="s">
        <v>42</v>
      </c>
      <c r="P315" s="137">
        <f>O315*H315</f>
        <v>0</v>
      </c>
      <c r="Q315" s="137">
        <v>0</v>
      </c>
      <c r="R315" s="137">
        <f>Q315*H315</f>
        <v>0</v>
      </c>
      <c r="S315" s="137">
        <v>0</v>
      </c>
      <c r="T315" s="138">
        <f>S315*H315</f>
        <v>0</v>
      </c>
      <c r="AR315" s="139" t="s">
        <v>253</v>
      </c>
      <c r="AT315" s="139" t="s">
        <v>212</v>
      </c>
      <c r="AU315" s="139" t="s">
        <v>86</v>
      </c>
      <c r="AY315" s="17" t="s">
        <v>211</v>
      </c>
      <c r="BE315" s="140">
        <f>IF(N315="základní",J315,0)</f>
        <v>0</v>
      </c>
      <c r="BF315" s="140">
        <f>IF(N315="snížená",J315,0)</f>
        <v>0</v>
      </c>
      <c r="BG315" s="140">
        <f>IF(N315="zákl. přenesená",J315,0)</f>
        <v>0</v>
      </c>
      <c r="BH315" s="140">
        <f>IF(N315="sníž. přenesená",J315,0)</f>
        <v>0</v>
      </c>
      <c r="BI315" s="140">
        <f>IF(N315="nulová",J315,0)</f>
        <v>0</v>
      </c>
      <c r="BJ315" s="17" t="s">
        <v>84</v>
      </c>
      <c r="BK315" s="140">
        <f>ROUND(I315*H315,2)</f>
        <v>0</v>
      </c>
      <c r="BL315" s="17" t="s">
        <v>253</v>
      </c>
      <c r="BM315" s="139" t="s">
        <v>521</v>
      </c>
    </row>
    <row r="316" spans="2:65" s="1" customFormat="1" ht="24.2" customHeight="1">
      <c r="B316" s="32"/>
      <c r="C316" s="127" t="s">
        <v>545</v>
      </c>
      <c r="D316" s="127" t="s">
        <v>212</v>
      </c>
      <c r="E316" s="128" t="s">
        <v>1834</v>
      </c>
      <c r="F316" s="129" t="s">
        <v>1835</v>
      </c>
      <c r="G316" s="130" t="s">
        <v>421</v>
      </c>
      <c r="H316" s="131">
        <v>12</v>
      </c>
      <c r="I316" s="132"/>
      <c r="J316" s="133">
        <f>ROUND(I316*H316,2)</f>
        <v>0</v>
      </c>
      <c r="K316" s="134"/>
      <c r="L316" s="32"/>
      <c r="M316" s="135" t="s">
        <v>1</v>
      </c>
      <c r="N316" s="136" t="s">
        <v>42</v>
      </c>
      <c r="P316" s="137">
        <f>O316*H316</f>
        <v>0</v>
      </c>
      <c r="Q316" s="137">
        <v>0</v>
      </c>
      <c r="R316" s="137">
        <f>Q316*H316</f>
        <v>0</v>
      </c>
      <c r="S316" s="137">
        <v>0</v>
      </c>
      <c r="T316" s="138">
        <f>S316*H316</f>
        <v>0</v>
      </c>
      <c r="AR316" s="139" t="s">
        <v>253</v>
      </c>
      <c r="AT316" s="139" t="s">
        <v>212</v>
      </c>
      <c r="AU316" s="139" t="s">
        <v>86</v>
      </c>
      <c r="AY316" s="17" t="s">
        <v>211</v>
      </c>
      <c r="BE316" s="140">
        <f>IF(N316="základní",J316,0)</f>
        <v>0</v>
      </c>
      <c r="BF316" s="140">
        <f>IF(N316="snížená",J316,0)</f>
        <v>0</v>
      </c>
      <c r="BG316" s="140">
        <f>IF(N316="zákl. přenesená",J316,0)</f>
        <v>0</v>
      </c>
      <c r="BH316" s="140">
        <f>IF(N316="sníž. přenesená",J316,0)</f>
        <v>0</v>
      </c>
      <c r="BI316" s="140">
        <f>IF(N316="nulová",J316,0)</f>
        <v>0</v>
      </c>
      <c r="BJ316" s="17" t="s">
        <v>84</v>
      </c>
      <c r="BK316" s="140">
        <f>ROUND(I316*H316,2)</f>
        <v>0</v>
      </c>
      <c r="BL316" s="17" t="s">
        <v>253</v>
      </c>
      <c r="BM316" s="139" t="s">
        <v>527</v>
      </c>
    </row>
    <row r="317" spans="2:65" s="12" customFormat="1" ht="11.25">
      <c r="B317" s="148"/>
      <c r="D317" s="142" t="s">
        <v>217</v>
      </c>
      <c r="E317" s="149" t="s">
        <v>1</v>
      </c>
      <c r="F317" s="150" t="s">
        <v>1836</v>
      </c>
      <c r="H317" s="151">
        <v>12</v>
      </c>
      <c r="I317" s="152"/>
      <c r="L317" s="148"/>
      <c r="M317" s="153"/>
      <c r="T317" s="154"/>
      <c r="AT317" s="149" t="s">
        <v>217</v>
      </c>
      <c r="AU317" s="149" t="s">
        <v>86</v>
      </c>
      <c r="AV317" s="12" t="s">
        <v>86</v>
      </c>
      <c r="AW317" s="12" t="s">
        <v>34</v>
      </c>
      <c r="AX317" s="12" t="s">
        <v>77</v>
      </c>
      <c r="AY317" s="149" t="s">
        <v>211</v>
      </c>
    </row>
    <row r="318" spans="2:65" s="13" customFormat="1" ht="11.25">
      <c r="B318" s="155"/>
      <c r="D318" s="142" t="s">
        <v>217</v>
      </c>
      <c r="E318" s="156" t="s">
        <v>1</v>
      </c>
      <c r="F318" s="157" t="s">
        <v>222</v>
      </c>
      <c r="H318" s="158">
        <v>12</v>
      </c>
      <c r="I318" s="159"/>
      <c r="L318" s="155"/>
      <c r="M318" s="160"/>
      <c r="T318" s="161"/>
      <c r="AT318" s="156" t="s">
        <v>217</v>
      </c>
      <c r="AU318" s="156" t="s">
        <v>86</v>
      </c>
      <c r="AV318" s="13" t="s">
        <v>216</v>
      </c>
      <c r="AW318" s="13" t="s">
        <v>34</v>
      </c>
      <c r="AX318" s="13" t="s">
        <v>84</v>
      </c>
      <c r="AY318" s="156" t="s">
        <v>211</v>
      </c>
    </row>
    <row r="319" spans="2:65" s="1" customFormat="1" ht="24.2" customHeight="1">
      <c r="B319" s="32"/>
      <c r="C319" s="127" t="s">
        <v>394</v>
      </c>
      <c r="D319" s="127" t="s">
        <v>212</v>
      </c>
      <c r="E319" s="128" t="s">
        <v>1837</v>
      </c>
      <c r="F319" s="129" t="s">
        <v>1838</v>
      </c>
      <c r="G319" s="130" t="s">
        <v>775</v>
      </c>
      <c r="H319" s="180"/>
      <c r="I319" s="132"/>
      <c r="J319" s="133">
        <f>ROUND(I319*H319,2)</f>
        <v>0</v>
      </c>
      <c r="K319" s="134"/>
      <c r="L319" s="32"/>
      <c r="M319" s="135" t="s">
        <v>1</v>
      </c>
      <c r="N319" s="136" t="s">
        <v>42</v>
      </c>
      <c r="P319" s="137">
        <f>O319*H319</f>
        <v>0</v>
      </c>
      <c r="Q319" s="137">
        <v>0</v>
      </c>
      <c r="R319" s="137">
        <f>Q319*H319</f>
        <v>0</v>
      </c>
      <c r="S319" s="137">
        <v>0</v>
      </c>
      <c r="T319" s="138">
        <f>S319*H319</f>
        <v>0</v>
      </c>
      <c r="AR319" s="139" t="s">
        <v>253</v>
      </c>
      <c r="AT319" s="139" t="s">
        <v>212</v>
      </c>
      <c r="AU319" s="139" t="s">
        <v>86</v>
      </c>
      <c r="AY319" s="17" t="s">
        <v>211</v>
      </c>
      <c r="BE319" s="140">
        <f>IF(N319="základní",J319,0)</f>
        <v>0</v>
      </c>
      <c r="BF319" s="140">
        <f>IF(N319="snížená",J319,0)</f>
        <v>0</v>
      </c>
      <c r="BG319" s="140">
        <f>IF(N319="zákl. přenesená",J319,0)</f>
        <v>0</v>
      </c>
      <c r="BH319" s="140">
        <f>IF(N319="sníž. přenesená",J319,0)</f>
        <v>0</v>
      </c>
      <c r="BI319" s="140">
        <f>IF(N319="nulová",J319,0)</f>
        <v>0</v>
      </c>
      <c r="BJ319" s="17" t="s">
        <v>84</v>
      </c>
      <c r="BK319" s="140">
        <f>ROUND(I319*H319,2)</f>
        <v>0</v>
      </c>
      <c r="BL319" s="17" t="s">
        <v>253</v>
      </c>
      <c r="BM319" s="139" t="s">
        <v>534</v>
      </c>
    </row>
    <row r="320" spans="2:65" s="10" customFormat="1" ht="22.9" customHeight="1">
      <c r="B320" s="117"/>
      <c r="D320" s="118" t="s">
        <v>76</v>
      </c>
      <c r="E320" s="193" t="s">
        <v>808</v>
      </c>
      <c r="F320" s="193" t="s">
        <v>809</v>
      </c>
      <c r="I320" s="120"/>
      <c r="J320" s="194">
        <f>BK320</f>
        <v>0</v>
      </c>
      <c r="L320" s="117"/>
      <c r="M320" s="122"/>
      <c r="P320" s="123">
        <f>SUM(P321:P327)</f>
        <v>0</v>
      </c>
      <c r="R320" s="123">
        <f>SUM(R321:R327)</f>
        <v>0</v>
      </c>
      <c r="T320" s="124">
        <f>SUM(T321:T327)</f>
        <v>0</v>
      </c>
      <c r="AR320" s="118" t="s">
        <v>86</v>
      </c>
      <c r="AT320" s="125" t="s">
        <v>76</v>
      </c>
      <c r="AU320" s="125" t="s">
        <v>84</v>
      </c>
      <c r="AY320" s="118" t="s">
        <v>211</v>
      </c>
      <c r="BK320" s="126">
        <f>SUM(BK321:BK327)</f>
        <v>0</v>
      </c>
    </row>
    <row r="321" spans="2:65" s="1" customFormat="1" ht="16.5" customHeight="1">
      <c r="B321" s="32"/>
      <c r="C321" s="127" t="s">
        <v>523</v>
      </c>
      <c r="D321" s="127" t="s">
        <v>212</v>
      </c>
      <c r="E321" s="128" t="s">
        <v>1839</v>
      </c>
      <c r="F321" s="129" t="s">
        <v>1840</v>
      </c>
      <c r="G321" s="130" t="s">
        <v>289</v>
      </c>
      <c r="H321" s="131">
        <v>2</v>
      </c>
      <c r="I321" s="132"/>
      <c r="J321" s="133">
        <f t="shared" ref="J321:J327" si="0">ROUND(I321*H321,2)</f>
        <v>0</v>
      </c>
      <c r="K321" s="134"/>
      <c r="L321" s="32"/>
      <c r="M321" s="135" t="s">
        <v>1</v>
      </c>
      <c r="N321" s="136" t="s">
        <v>42</v>
      </c>
      <c r="P321" s="137">
        <f t="shared" ref="P321:P327" si="1">O321*H321</f>
        <v>0</v>
      </c>
      <c r="Q321" s="137">
        <v>0</v>
      </c>
      <c r="R321" s="137">
        <f t="shared" ref="R321:R327" si="2">Q321*H321</f>
        <v>0</v>
      </c>
      <c r="S321" s="137">
        <v>0</v>
      </c>
      <c r="T321" s="138">
        <f t="shared" ref="T321:T327" si="3">S321*H321</f>
        <v>0</v>
      </c>
      <c r="AR321" s="139" t="s">
        <v>253</v>
      </c>
      <c r="AT321" s="139" t="s">
        <v>212</v>
      </c>
      <c r="AU321" s="139" t="s">
        <v>86</v>
      </c>
      <c r="AY321" s="17" t="s">
        <v>211</v>
      </c>
      <c r="BE321" s="140">
        <f t="shared" ref="BE321:BE327" si="4">IF(N321="základní",J321,0)</f>
        <v>0</v>
      </c>
      <c r="BF321" s="140">
        <f t="shared" ref="BF321:BF327" si="5">IF(N321="snížená",J321,0)</f>
        <v>0</v>
      </c>
      <c r="BG321" s="140">
        <f t="shared" ref="BG321:BG327" si="6">IF(N321="zákl. přenesená",J321,0)</f>
        <v>0</v>
      </c>
      <c r="BH321" s="140">
        <f t="shared" ref="BH321:BH327" si="7">IF(N321="sníž. přenesená",J321,0)</f>
        <v>0</v>
      </c>
      <c r="BI321" s="140">
        <f t="shared" ref="BI321:BI327" si="8">IF(N321="nulová",J321,0)</f>
        <v>0</v>
      </c>
      <c r="BJ321" s="17" t="s">
        <v>84</v>
      </c>
      <c r="BK321" s="140">
        <f t="shared" ref="BK321:BK327" si="9">ROUND(I321*H321,2)</f>
        <v>0</v>
      </c>
      <c r="BL321" s="17" t="s">
        <v>253</v>
      </c>
      <c r="BM321" s="139" t="s">
        <v>537</v>
      </c>
    </row>
    <row r="322" spans="2:65" s="1" customFormat="1" ht="21.75" customHeight="1">
      <c r="B322" s="32"/>
      <c r="C322" s="162" t="s">
        <v>399</v>
      </c>
      <c r="D322" s="162" t="s">
        <v>700</v>
      </c>
      <c r="E322" s="163" t="s">
        <v>1841</v>
      </c>
      <c r="F322" s="164" t="s">
        <v>1842</v>
      </c>
      <c r="G322" s="165" t="s">
        <v>289</v>
      </c>
      <c r="H322" s="166">
        <v>1</v>
      </c>
      <c r="I322" s="167"/>
      <c r="J322" s="168">
        <f t="shared" si="0"/>
        <v>0</v>
      </c>
      <c r="K322" s="169"/>
      <c r="L322" s="170"/>
      <c r="M322" s="171" t="s">
        <v>1</v>
      </c>
      <c r="N322" s="172" t="s">
        <v>42</v>
      </c>
      <c r="P322" s="137">
        <f t="shared" si="1"/>
        <v>0</v>
      </c>
      <c r="Q322" s="137">
        <v>0</v>
      </c>
      <c r="R322" s="137">
        <f t="shared" si="2"/>
        <v>0</v>
      </c>
      <c r="S322" s="137">
        <v>0</v>
      </c>
      <c r="T322" s="138">
        <f t="shared" si="3"/>
        <v>0</v>
      </c>
      <c r="AR322" s="139" t="s">
        <v>298</v>
      </c>
      <c r="AT322" s="139" t="s">
        <v>700</v>
      </c>
      <c r="AU322" s="139" t="s">
        <v>86</v>
      </c>
      <c r="AY322" s="17" t="s">
        <v>211</v>
      </c>
      <c r="BE322" s="140">
        <f t="shared" si="4"/>
        <v>0</v>
      </c>
      <c r="BF322" s="140">
        <f t="shared" si="5"/>
        <v>0</v>
      </c>
      <c r="BG322" s="140">
        <f t="shared" si="6"/>
        <v>0</v>
      </c>
      <c r="BH322" s="140">
        <f t="shared" si="7"/>
        <v>0</v>
      </c>
      <c r="BI322" s="140">
        <f t="shared" si="8"/>
        <v>0</v>
      </c>
      <c r="BJ322" s="17" t="s">
        <v>84</v>
      </c>
      <c r="BK322" s="140">
        <f t="shared" si="9"/>
        <v>0</v>
      </c>
      <c r="BL322" s="17" t="s">
        <v>253</v>
      </c>
      <c r="BM322" s="139" t="s">
        <v>541</v>
      </c>
    </row>
    <row r="323" spans="2:65" s="1" customFormat="1" ht="24.2" customHeight="1">
      <c r="B323" s="32"/>
      <c r="C323" s="162" t="s">
        <v>560</v>
      </c>
      <c r="D323" s="162" t="s">
        <v>700</v>
      </c>
      <c r="E323" s="163" t="s">
        <v>1843</v>
      </c>
      <c r="F323" s="164" t="s">
        <v>1844</v>
      </c>
      <c r="G323" s="165" t="s">
        <v>289</v>
      </c>
      <c r="H323" s="166">
        <v>1</v>
      </c>
      <c r="I323" s="167"/>
      <c r="J323" s="168">
        <f t="shared" si="0"/>
        <v>0</v>
      </c>
      <c r="K323" s="169"/>
      <c r="L323" s="170"/>
      <c r="M323" s="171" t="s">
        <v>1</v>
      </c>
      <c r="N323" s="172" t="s">
        <v>42</v>
      </c>
      <c r="P323" s="137">
        <f t="shared" si="1"/>
        <v>0</v>
      </c>
      <c r="Q323" s="137">
        <v>0</v>
      </c>
      <c r="R323" s="137">
        <f t="shared" si="2"/>
        <v>0</v>
      </c>
      <c r="S323" s="137">
        <v>0</v>
      </c>
      <c r="T323" s="138">
        <f t="shared" si="3"/>
        <v>0</v>
      </c>
      <c r="AR323" s="139" t="s">
        <v>298</v>
      </c>
      <c r="AT323" s="139" t="s">
        <v>700</v>
      </c>
      <c r="AU323" s="139" t="s">
        <v>86</v>
      </c>
      <c r="AY323" s="17" t="s">
        <v>211</v>
      </c>
      <c r="BE323" s="140">
        <f t="shared" si="4"/>
        <v>0</v>
      </c>
      <c r="BF323" s="140">
        <f t="shared" si="5"/>
        <v>0</v>
      </c>
      <c r="BG323" s="140">
        <f t="shared" si="6"/>
        <v>0</v>
      </c>
      <c r="BH323" s="140">
        <f t="shared" si="7"/>
        <v>0</v>
      </c>
      <c r="BI323" s="140">
        <f t="shared" si="8"/>
        <v>0</v>
      </c>
      <c r="BJ323" s="17" t="s">
        <v>84</v>
      </c>
      <c r="BK323" s="140">
        <f t="shared" si="9"/>
        <v>0</v>
      </c>
      <c r="BL323" s="17" t="s">
        <v>253</v>
      </c>
      <c r="BM323" s="139" t="s">
        <v>544</v>
      </c>
    </row>
    <row r="324" spans="2:65" s="1" customFormat="1" ht="24.2" customHeight="1">
      <c r="B324" s="32"/>
      <c r="C324" s="127" t="s">
        <v>404</v>
      </c>
      <c r="D324" s="127" t="s">
        <v>212</v>
      </c>
      <c r="E324" s="128" t="s">
        <v>1845</v>
      </c>
      <c r="F324" s="129" t="s">
        <v>1846</v>
      </c>
      <c r="G324" s="130" t="s">
        <v>289</v>
      </c>
      <c r="H324" s="131">
        <v>1</v>
      </c>
      <c r="I324" s="132"/>
      <c r="J324" s="133">
        <f t="shared" si="0"/>
        <v>0</v>
      </c>
      <c r="K324" s="134"/>
      <c r="L324" s="32"/>
      <c r="M324" s="135" t="s">
        <v>1</v>
      </c>
      <c r="N324" s="136" t="s">
        <v>42</v>
      </c>
      <c r="P324" s="137">
        <f t="shared" si="1"/>
        <v>0</v>
      </c>
      <c r="Q324" s="137">
        <v>0</v>
      </c>
      <c r="R324" s="137">
        <f t="shared" si="2"/>
        <v>0</v>
      </c>
      <c r="S324" s="137">
        <v>0</v>
      </c>
      <c r="T324" s="138">
        <f t="shared" si="3"/>
        <v>0</v>
      </c>
      <c r="AR324" s="139" t="s">
        <v>253</v>
      </c>
      <c r="AT324" s="139" t="s">
        <v>212</v>
      </c>
      <c r="AU324" s="139" t="s">
        <v>86</v>
      </c>
      <c r="AY324" s="17" t="s">
        <v>211</v>
      </c>
      <c r="BE324" s="140">
        <f t="shared" si="4"/>
        <v>0</v>
      </c>
      <c r="BF324" s="140">
        <f t="shared" si="5"/>
        <v>0</v>
      </c>
      <c r="BG324" s="140">
        <f t="shared" si="6"/>
        <v>0</v>
      </c>
      <c r="BH324" s="140">
        <f t="shared" si="7"/>
        <v>0</v>
      </c>
      <c r="BI324" s="140">
        <f t="shared" si="8"/>
        <v>0</v>
      </c>
      <c r="BJ324" s="17" t="s">
        <v>84</v>
      </c>
      <c r="BK324" s="140">
        <f t="shared" si="9"/>
        <v>0</v>
      </c>
      <c r="BL324" s="17" t="s">
        <v>253</v>
      </c>
      <c r="BM324" s="139" t="s">
        <v>548</v>
      </c>
    </row>
    <row r="325" spans="2:65" s="1" customFormat="1" ht="16.5" customHeight="1">
      <c r="B325" s="32"/>
      <c r="C325" s="127" t="s">
        <v>567</v>
      </c>
      <c r="D325" s="127" t="s">
        <v>212</v>
      </c>
      <c r="E325" s="128" t="s">
        <v>1847</v>
      </c>
      <c r="F325" s="129" t="s">
        <v>1848</v>
      </c>
      <c r="G325" s="130" t="s">
        <v>1849</v>
      </c>
      <c r="H325" s="131">
        <v>1</v>
      </c>
      <c r="I325" s="132"/>
      <c r="J325" s="133">
        <f t="shared" si="0"/>
        <v>0</v>
      </c>
      <c r="K325" s="134"/>
      <c r="L325" s="32"/>
      <c r="M325" s="135" t="s">
        <v>1</v>
      </c>
      <c r="N325" s="136" t="s">
        <v>42</v>
      </c>
      <c r="P325" s="137">
        <f t="shared" si="1"/>
        <v>0</v>
      </c>
      <c r="Q325" s="137">
        <v>0</v>
      </c>
      <c r="R325" s="137">
        <f t="shared" si="2"/>
        <v>0</v>
      </c>
      <c r="S325" s="137">
        <v>0</v>
      </c>
      <c r="T325" s="138">
        <f t="shared" si="3"/>
        <v>0</v>
      </c>
      <c r="AR325" s="139" t="s">
        <v>253</v>
      </c>
      <c r="AT325" s="139" t="s">
        <v>212</v>
      </c>
      <c r="AU325" s="139" t="s">
        <v>86</v>
      </c>
      <c r="AY325" s="17" t="s">
        <v>211</v>
      </c>
      <c r="BE325" s="140">
        <f t="shared" si="4"/>
        <v>0</v>
      </c>
      <c r="BF325" s="140">
        <f t="shared" si="5"/>
        <v>0</v>
      </c>
      <c r="BG325" s="140">
        <f t="shared" si="6"/>
        <v>0</v>
      </c>
      <c r="BH325" s="140">
        <f t="shared" si="7"/>
        <v>0</v>
      </c>
      <c r="BI325" s="140">
        <f t="shared" si="8"/>
        <v>0</v>
      </c>
      <c r="BJ325" s="17" t="s">
        <v>84</v>
      </c>
      <c r="BK325" s="140">
        <f t="shared" si="9"/>
        <v>0</v>
      </c>
      <c r="BL325" s="17" t="s">
        <v>253</v>
      </c>
      <c r="BM325" s="139" t="s">
        <v>551</v>
      </c>
    </row>
    <row r="326" spans="2:65" s="1" customFormat="1" ht="16.5" customHeight="1">
      <c r="B326" s="32"/>
      <c r="C326" s="162" t="s">
        <v>407</v>
      </c>
      <c r="D326" s="162" t="s">
        <v>700</v>
      </c>
      <c r="E326" s="163" t="s">
        <v>1850</v>
      </c>
      <c r="F326" s="164" t="s">
        <v>1851</v>
      </c>
      <c r="G326" s="165" t="s">
        <v>1849</v>
      </c>
      <c r="H326" s="166">
        <v>1</v>
      </c>
      <c r="I326" s="167"/>
      <c r="J326" s="168">
        <f t="shared" si="0"/>
        <v>0</v>
      </c>
      <c r="K326" s="169"/>
      <c r="L326" s="170"/>
      <c r="M326" s="171" t="s">
        <v>1</v>
      </c>
      <c r="N326" s="172" t="s">
        <v>42</v>
      </c>
      <c r="P326" s="137">
        <f t="shared" si="1"/>
        <v>0</v>
      </c>
      <c r="Q326" s="137">
        <v>0</v>
      </c>
      <c r="R326" s="137">
        <f t="shared" si="2"/>
        <v>0</v>
      </c>
      <c r="S326" s="137">
        <v>0</v>
      </c>
      <c r="T326" s="138">
        <f t="shared" si="3"/>
        <v>0</v>
      </c>
      <c r="AR326" s="139" t="s">
        <v>298</v>
      </c>
      <c r="AT326" s="139" t="s">
        <v>700</v>
      </c>
      <c r="AU326" s="139" t="s">
        <v>86</v>
      </c>
      <c r="AY326" s="17" t="s">
        <v>211</v>
      </c>
      <c r="BE326" s="140">
        <f t="shared" si="4"/>
        <v>0</v>
      </c>
      <c r="BF326" s="140">
        <f t="shared" si="5"/>
        <v>0</v>
      </c>
      <c r="BG326" s="140">
        <f t="shared" si="6"/>
        <v>0</v>
      </c>
      <c r="BH326" s="140">
        <f t="shared" si="7"/>
        <v>0</v>
      </c>
      <c r="BI326" s="140">
        <f t="shared" si="8"/>
        <v>0</v>
      </c>
      <c r="BJ326" s="17" t="s">
        <v>84</v>
      </c>
      <c r="BK326" s="140">
        <f t="shared" si="9"/>
        <v>0</v>
      </c>
      <c r="BL326" s="17" t="s">
        <v>253</v>
      </c>
      <c r="BM326" s="139" t="s">
        <v>554</v>
      </c>
    </row>
    <row r="327" spans="2:65" s="1" customFormat="1" ht="16.5" customHeight="1">
      <c r="B327" s="32"/>
      <c r="C327" s="127" t="s">
        <v>574</v>
      </c>
      <c r="D327" s="127" t="s">
        <v>212</v>
      </c>
      <c r="E327" s="128" t="s">
        <v>1852</v>
      </c>
      <c r="F327" s="129" t="s">
        <v>1853</v>
      </c>
      <c r="G327" s="130" t="s">
        <v>289</v>
      </c>
      <c r="H327" s="131">
        <v>1</v>
      </c>
      <c r="I327" s="132"/>
      <c r="J327" s="133">
        <f t="shared" si="0"/>
        <v>0</v>
      </c>
      <c r="K327" s="134"/>
      <c r="L327" s="32"/>
      <c r="M327" s="135" t="s">
        <v>1</v>
      </c>
      <c r="N327" s="136" t="s">
        <v>42</v>
      </c>
      <c r="P327" s="137">
        <f t="shared" si="1"/>
        <v>0</v>
      </c>
      <c r="Q327" s="137">
        <v>0</v>
      </c>
      <c r="R327" s="137">
        <f t="shared" si="2"/>
        <v>0</v>
      </c>
      <c r="S327" s="137">
        <v>0</v>
      </c>
      <c r="T327" s="138">
        <f t="shared" si="3"/>
        <v>0</v>
      </c>
      <c r="AR327" s="139" t="s">
        <v>253</v>
      </c>
      <c r="AT327" s="139" t="s">
        <v>212</v>
      </c>
      <c r="AU327" s="139" t="s">
        <v>86</v>
      </c>
      <c r="AY327" s="17" t="s">
        <v>211</v>
      </c>
      <c r="BE327" s="140">
        <f t="shared" si="4"/>
        <v>0</v>
      </c>
      <c r="BF327" s="140">
        <f t="shared" si="5"/>
        <v>0</v>
      </c>
      <c r="BG327" s="140">
        <f t="shared" si="6"/>
        <v>0</v>
      </c>
      <c r="BH327" s="140">
        <f t="shared" si="7"/>
        <v>0</v>
      </c>
      <c r="BI327" s="140">
        <f t="shared" si="8"/>
        <v>0</v>
      </c>
      <c r="BJ327" s="17" t="s">
        <v>84</v>
      </c>
      <c r="BK327" s="140">
        <f t="shared" si="9"/>
        <v>0</v>
      </c>
      <c r="BL327" s="17" t="s">
        <v>253</v>
      </c>
      <c r="BM327" s="139" t="s">
        <v>559</v>
      </c>
    </row>
    <row r="328" spans="2:65" s="10" customFormat="1" ht="22.9" customHeight="1">
      <c r="B328" s="117"/>
      <c r="D328" s="118" t="s">
        <v>76</v>
      </c>
      <c r="E328" s="193" t="s">
        <v>1854</v>
      </c>
      <c r="F328" s="193" t="s">
        <v>1855</v>
      </c>
      <c r="I328" s="120"/>
      <c r="J328" s="194">
        <f>BK328</f>
        <v>0</v>
      </c>
      <c r="L328" s="117"/>
      <c r="M328" s="122"/>
      <c r="P328" s="123">
        <f>SUM(P329:P345)</f>
        <v>0</v>
      </c>
      <c r="R328" s="123">
        <f>SUM(R329:R345)</f>
        <v>0</v>
      </c>
      <c r="T328" s="124">
        <f>SUM(T329:T345)</f>
        <v>0</v>
      </c>
      <c r="AR328" s="118" t="s">
        <v>86</v>
      </c>
      <c r="AT328" s="125" t="s">
        <v>76</v>
      </c>
      <c r="AU328" s="125" t="s">
        <v>84</v>
      </c>
      <c r="AY328" s="118" t="s">
        <v>211</v>
      </c>
      <c r="BK328" s="126">
        <f>SUM(BK329:BK345)</f>
        <v>0</v>
      </c>
    </row>
    <row r="329" spans="2:65" s="1" customFormat="1" ht="24.2" customHeight="1">
      <c r="B329" s="32"/>
      <c r="C329" s="127" t="s">
        <v>413</v>
      </c>
      <c r="D329" s="127" t="s">
        <v>212</v>
      </c>
      <c r="E329" s="128" t="s">
        <v>1856</v>
      </c>
      <c r="F329" s="129" t="s">
        <v>1857</v>
      </c>
      <c r="G329" s="130" t="s">
        <v>421</v>
      </c>
      <c r="H329" s="131">
        <v>71.254999999999995</v>
      </c>
      <c r="I329" s="132"/>
      <c r="J329" s="133">
        <f>ROUND(I329*H329,2)</f>
        <v>0</v>
      </c>
      <c r="K329" s="134"/>
      <c r="L329" s="32"/>
      <c r="M329" s="135" t="s">
        <v>1</v>
      </c>
      <c r="N329" s="136" t="s">
        <v>42</v>
      </c>
      <c r="P329" s="137">
        <f>O329*H329</f>
        <v>0</v>
      </c>
      <c r="Q329" s="137">
        <v>0</v>
      </c>
      <c r="R329" s="137">
        <f>Q329*H329</f>
        <v>0</v>
      </c>
      <c r="S329" s="137">
        <v>0</v>
      </c>
      <c r="T329" s="138">
        <f>S329*H329</f>
        <v>0</v>
      </c>
      <c r="AR329" s="139" t="s">
        <v>253</v>
      </c>
      <c r="AT329" s="139" t="s">
        <v>212</v>
      </c>
      <c r="AU329" s="139" t="s">
        <v>86</v>
      </c>
      <c r="AY329" s="17" t="s">
        <v>211</v>
      </c>
      <c r="BE329" s="140">
        <f>IF(N329="základní",J329,0)</f>
        <v>0</v>
      </c>
      <c r="BF329" s="140">
        <f>IF(N329="snížená",J329,0)</f>
        <v>0</v>
      </c>
      <c r="BG329" s="140">
        <f>IF(N329="zákl. přenesená",J329,0)</f>
        <v>0</v>
      </c>
      <c r="BH329" s="140">
        <f>IF(N329="sníž. přenesená",J329,0)</f>
        <v>0</v>
      </c>
      <c r="BI329" s="140">
        <f>IF(N329="nulová",J329,0)</f>
        <v>0</v>
      </c>
      <c r="BJ329" s="17" t="s">
        <v>84</v>
      </c>
      <c r="BK329" s="140">
        <f>ROUND(I329*H329,2)</f>
        <v>0</v>
      </c>
      <c r="BL329" s="17" t="s">
        <v>253</v>
      </c>
      <c r="BM329" s="139" t="s">
        <v>563</v>
      </c>
    </row>
    <row r="330" spans="2:65" s="12" customFormat="1" ht="11.25">
      <c r="B330" s="148"/>
      <c r="D330" s="142" t="s">
        <v>217</v>
      </c>
      <c r="E330" s="149" t="s">
        <v>1</v>
      </c>
      <c r="F330" s="150" t="s">
        <v>1858</v>
      </c>
      <c r="H330" s="151">
        <v>16.989999999999998</v>
      </c>
      <c r="I330" s="152"/>
      <c r="L330" s="148"/>
      <c r="M330" s="153"/>
      <c r="T330" s="154"/>
      <c r="AT330" s="149" t="s">
        <v>217</v>
      </c>
      <c r="AU330" s="149" t="s">
        <v>86</v>
      </c>
      <c r="AV330" s="12" t="s">
        <v>86</v>
      </c>
      <c r="AW330" s="12" t="s">
        <v>34</v>
      </c>
      <c r="AX330" s="12" t="s">
        <v>77</v>
      </c>
      <c r="AY330" s="149" t="s">
        <v>211</v>
      </c>
    </row>
    <row r="331" spans="2:65" s="12" customFormat="1" ht="11.25">
      <c r="B331" s="148"/>
      <c r="D331" s="142" t="s">
        <v>217</v>
      </c>
      <c r="E331" s="149" t="s">
        <v>1</v>
      </c>
      <c r="F331" s="150" t="s">
        <v>1859</v>
      </c>
      <c r="H331" s="151">
        <v>8.4700000000000006</v>
      </c>
      <c r="I331" s="152"/>
      <c r="L331" s="148"/>
      <c r="M331" s="153"/>
      <c r="T331" s="154"/>
      <c r="AT331" s="149" t="s">
        <v>217</v>
      </c>
      <c r="AU331" s="149" t="s">
        <v>86</v>
      </c>
      <c r="AV331" s="12" t="s">
        <v>86</v>
      </c>
      <c r="AW331" s="12" t="s">
        <v>34</v>
      </c>
      <c r="AX331" s="12" t="s">
        <v>77</v>
      </c>
      <c r="AY331" s="149" t="s">
        <v>211</v>
      </c>
    </row>
    <row r="332" spans="2:65" s="12" customFormat="1" ht="11.25">
      <c r="B332" s="148"/>
      <c r="D332" s="142" t="s">
        <v>217</v>
      </c>
      <c r="E332" s="149" t="s">
        <v>1</v>
      </c>
      <c r="F332" s="150" t="s">
        <v>1860</v>
      </c>
      <c r="H332" s="151">
        <v>6.8650000000000002</v>
      </c>
      <c r="I332" s="152"/>
      <c r="L332" s="148"/>
      <c r="M332" s="153"/>
      <c r="T332" s="154"/>
      <c r="AT332" s="149" t="s">
        <v>217</v>
      </c>
      <c r="AU332" s="149" t="s">
        <v>86</v>
      </c>
      <c r="AV332" s="12" t="s">
        <v>86</v>
      </c>
      <c r="AW332" s="12" t="s">
        <v>34</v>
      </c>
      <c r="AX332" s="12" t="s">
        <v>77</v>
      </c>
      <c r="AY332" s="149" t="s">
        <v>211</v>
      </c>
    </row>
    <row r="333" spans="2:65" s="12" customFormat="1" ht="11.25">
      <c r="B333" s="148"/>
      <c r="D333" s="142" t="s">
        <v>217</v>
      </c>
      <c r="E333" s="149" t="s">
        <v>1</v>
      </c>
      <c r="F333" s="150" t="s">
        <v>1861</v>
      </c>
      <c r="H333" s="151">
        <v>10.61</v>
      </c>
      <c r="I333" s="152"/>
      <c r="L333" s="148"/>
      <c r="M333" s="153"/>
      <c r="T333" s="154"/>
      <c r="AT333" s="149" t="s">
        <v>217</v>
      </c>
      <c r="AU333" s="149" t="s">
        <v>86</v>
      </c>
      <c r="AV333" s="12" t="s">
        <v>86</v>
      </c>
      <c r="AW333" s="12" t="s">
        <v>34</v>
      </c>
      <c r="AX333" s="12" t="s">
        <v>77</v>
      </c>
      <c r="AY333" s="149" t="s">
        <v>211</v>
      </c>
    </row>
    <row r="334" spans="2:65" s="12" customFormat="1" ht="11.25">
      <c r="B334" s="148"/>
      <c r="D334" s="142" t="s">
        <v>217</v>
      </c>
      <c r="E334" s="149" t="s">
        <v>1</v>
      </c>
      <c r="F334" s="150" t="s">
        <v>1862</v>
      </c>
      <c r="H334" s="151">
        <v>17.71</v>
      </c>
      <c r="I334" s="152"/>
      <c r="L334" s="148"/>
      <c r="M334" s="153"/>
      <c r="T334" s="154"/>
      <c r="AT334" s="149" t="s">
        <v>217</v>
      </c>
      <c r="AU334" s="149" t="s">
        <v>86</v>
      </c>
      <c r="AV334" s="12" t="s">
        <v>86</v>
      </c>
      <c r="AW334" s="12" t="s">
        <v>34</v>
      </c>
      <c r="AX334" s="12" t="s">
        <v>77</v>
      </c>
      <c r="AY334" s="149" t="s">
        <v>211</v>
      </c>
    </row>
    <row r="335" spans="2:65" s="12" customFormat="1" ht="11.25">
      <c r="B335" s="148"/>
      <c r="D335" s="142" t="s">
        <v>217</v>
      </c>
      <c r="E335" s="149" t="s">
        <v>1</v>
      </c>
      <c r="F335" s="150" t="s">
        <v>1863</v>
      </c>
      <c r="H335" s="151">
        <v>10.61</v>
      </c>
      <c r="I335" s="152"/>
      <c r="L335" s="148"/>
      <c r="M335" s="153"/>
      <c r="T335" s="154"/>
      <c r="AT335" s="149" t="s">
        <v>217</v>
      </c>
      <c r="AU335" s="149" t="s">
        <v>86</v>
      </c>
      <c r="AV335" s="12" t="s">
        <v>86</v>
      </c>
      <c r="AW335" s="12" t="s">
        <v>34</v>
      </c>
      <c r="AX335" s="12" t="s">
        <v>77</v>
      </c>
      <c r="AY335" s="149" t="s">
        <v>211</v>
      </c>
    </row>
    <row r="336" spans="2:65" s="13" customFormat="1" ht="11.25">
      <c r="B336" s="155"/>
      <c r="D336" s="142" t="s">
        <v>217</v>
      </c>
      <c r="E336" s="156" t="s">
        <v>1</v>
      </c>
      <c r="F336" s="157" t="s">
        <v>222</v>
      </c>
      <c r="H336" s="158">
        <v>71.254999999999995</v>
      </c>
      <c r="I336" s="159"/>
      <c r="L336" s="155"/>
      <c r="M336" s="160"/>
      <c r="T336" s="161"/>
      <c r="AT336" s="156" t="s">
        <v>217</v>
      </c>
      <c r="AU336" s="156" t="s">
        <v>86</v>
      </c>
      <c r="AV336" s="13" t="s">
        <v>216</v>
      </c>
      <c r="AW336" s="13" t="s">
        <v>34</v>
      </c>
      <c r="AX336" s="13" t="s">
        <v>84</v>
      </c>
      <c r="AY336" s="156" t="s">
        <v>211</v>
      </c>
    </row>
    <row r="337" spans="2:65" s="1" customFormat="1" ht="24.2" customHeight="1">
      <c r="B337" s="32"/>
      <c r="C337" s="127" t="s">
        <v>582</v>
      </c>
      <c r="D337" s="127" t="s">
        <v>212</v>
      </c>
      <c r="E337" s="128" t="s">
        <v>1864</v>
      </c>
      <c r="F337" s="129" t="s">
        <v>1865</v>
      </c>
      <c r="G337" s="130" t="s">
        <v>297</v>
      </c>
      <c r="H337" s="131">
        <v>116.11</v>
      </c>
      <c r="I337" s="132"/>
      <c r="J337" s="133">
        <f>ROUND(I337*H337,2)</f>
        <v>0</v>
      </c>
      <c r="K337" s="134"/>
      <c r="L337" s="32"/>
      <c r="M337" s="135" t="s">
        <v>1</v>
      </c>
      <c r="N337" s="136" t="s">
        <v>42</v>
      </c>
      <c r="P337" s="137">
        <f>O337*H337</f>
        <v>0</v>
      </c>
      <c r="Q337" s="137">
        <v>0</v>
      </c>
      <c r="R337" s="137">
        <f>Q337*H337</f>
        <v>0</v>
      </c>
      <c r="S337" s="137">
        <v>0</v>
      </c>
      <c r="T337" s="138">
        <f>S337*H337</f>
        <v>0</v>
      </c>
      <c r="AR337" s="139" t="s">
        <v>253</v>
      </c>
      <c r="AT337" s="139" t="s">
        <v>212</v>
      </c>
      <c r="AU337" s="139" t="s">
        <v>86</v>
      </c>
      <c r="AY337" s="17" t="s">
        <v>211</v>
      </c>
      <c r="BE337" s="140">
        <f>IF(N337="základní",J337,0)</f>
        <v>0</v>
      </c>
      <c r="BF337" s="140">
        <f>IF(N337="snížená",J337,0)</f>
        <v>0</v>
      </c>
      <c r="BG337" s="140">
        <f>IF(N337="zákl. přenesená",J337,0)</f>
        <v>0</v>
      </c>
      <c r="BH337" s="140">
        <f>IF(N337="sníž. přenesená",J337,0)</f>
        <v>0</v>
      </c>
      <c r="BI337" s="140">
        <f>IF(N337="nulová",J337,0)</f>
        <v>0</v>
      </c>
      <c r="BJ337" s="17" t="s">
        <v>84</v>
      </c>
      <c r="BK337" s="140">
        <f>ROUND(I337*H337,2)</f>
        <v>0</v>
      </c>
      <c r="BL337" s="17" t="s">
        <v>253</v>
      </c>
      <c r="BM337" s="139" t="s">
        <v>566</v>
      </c>
    </row>
    <row r="338" spans="2:65" s="12" customFormat="1" ht="22.5">
      <c r="B338" s="148"/>
      <c r="D338" s="142" t="s">
        <v>217</v>
      </c>
      <c r="E338" s="149" t="s">
        <v>1</v>
      </c>
      <c r="F338" s="150" t="s">
        <v>1866</v>
      </c>
      <c r="H338" s="151">
        <v>116.11</v>
      </c>
      <c r="I338" s="152"/>
      <c r="L338" s="148"/>
      <c r="M338" s="153"/>
      <c r="T338" s="154"/>
      <c r="AT338" s="149" t="s">
        <v>217</v>
      </c>
      <c r="AU338" s="149" t="s">
        <v>86</v>
      </c>
      <c r="AV338" s="12" t="s">
        <v>86</v>
      </c>
      <c r="AW338" s="12" t="s">
        <v>34</v>
      </c>
      <c r="AX338" s="12" t="s">
        <v>77</v>
      </c>
      <c r="AY338" s="149" t="s">
        <v>211</v>
      </c>
    </row>
    <row r="339" spans="2:65" s="13" customFormat="1" ht="11.25">
      <c r="B339" s="155"/>
      <c r="D339" s="142" t="s">
        <v>217</v>
      </c>
      <c r="E339" s="156" t="s">
        <v>1</v>
      </c>
      <c r="F339" s="157" t="s">
        <v>222</v>
      </c>
      <c r="H339" s="158">
        <v>116.11</v>
      </c>
      <c r="I339" s="159"/>
      <c r="L339" s="155"/>
      <c r="M339" s="160"/>
      <c r="T339" s="161"/>
      <c r="AT339" s="156" t="s">
        <v>217</v>
      </c>
      <c r="AU339" s="156" t="s">
        <v>86</v>
      </c>
      <c r="AV339" s="13" t="s">
        <v>216</v>
      </c>
      <c r="AW339" s="13" t="s">
        <v>34</v>
      </c>
      <c r="AX339" s="13" t="s">
        <v>84</v>
      </c>
      <c r="AY339" s="156" t="s">
        <v>211</v>
      </c>
    </row>
    <row r="340" spans="2:65" s="1" customFormat="1" ht="33" customHeight="1">
      <c r="B340" s="32"/>
      <c r="C340" s="162" t="s">
        <v>422</v>
      </c>
      <c r="D340" s="162" t="s">
        <v>700</v>
      </c>
      <c r="E340" s="163" t="s">
        <v>1867</v>
      </c>
      <c r="F340" s="164" t="s">
        <v>1868</v>
      </c>
      <c r="G340" s="165" t="s">
        <v>297</v>
      </c>
      <c r="H340" s="166">
        <v>143.345</v>
      </c>
      <c r="I340" s="167"/>
      <c r="J340" s="168">
        <f>ROUND(I340*H340,2)</f>
        <v>0</v>
      </c>
      <c r="K340" s="169"/>
      <c r="L340" s="170"/>
      <c r="M340" s="171" t="s">
        <v>1</v>
      </c>
      <c r="N340" s="172" t="s">
        <v>42</v>
      </c>
      <c r="P340" s="137">
        <f>O340*H340</f>
        <v>0</v>
      </c>
      <c r="Q340" s="137">
        <v>0</v>
      </c>
      <c r="R340" s="137">
        <f>Q340*H340</f>
        <v>0</v>
      </c>
      <c r="S340" s="137">
        <v>0</v>
      </c>
      <c r="T340" s="138">
        <f>S340*H340</f>
        <v>0</v>
      </c>
      <c r="AR340" s="139" t="s">
        <v>298</v>
      </c>
      <c r="AT340" s="139" t="s">
        <v>700</v>
      </c>
      <c r="AU340" s="139" t="s">
        <v>86</v>
      </c>
      <c r="AY340" s="17" t="s">
        <v>211</v>
      </c>
      <c r="BE340" s="140">
        <f>IF(N340="základní",J340,0)</f>
        <v>0</v>
      </c>
      <c r="BF340" s="140">
        <f>IF(N340="snížená",J340,0)</f>
        <v>0</v>
      </c>
      <c r="BG340" s="140">
        <f>IF(N340="zákl. přenesená",J340,0)</f>
        <v>0</v>
      </c>
      <c r="BH340" s="140">
        <f>IF(N340="sníž. přenesená",J340,0)</f>
        <v>0</v>
      </c>
      <c r="BI340" s="140">
        <f>IF(N340="nulová",J340,0)</f>
        <v>0</v>
      </c>
      <c r="BJ340" s="17" t="s">
        <v>84</v>
      </c>
      <c r="BK340" s="140">
        <f>ROUND(I340*H340,2)</f>
        <v>0</v>
      </c>
      <c r="BL340" s="17" t="s">
        <v>253</v>
      </c>
      <c r="BM340" s="139" t="s">
        <v>570</v>
      </c>
    </row>
    <row r="341" spans="2:65" s="12" customFormat="1" ht="11.25">
      <c r="B341" s="148"/>
      <c r="D341" s="142" t="s">
        <v>217</v>
      </c>
      <c r="E341" s="149" t="s">
        <v>1</v>
      </c>
      <c r="F341" s="150" t="s">
        <v>1869</v>
      </c>
      <c r="H341" s="151">
        <v>119.593</v>
      </c>
      <c r="I341" s="152"/>
      <c r="L341" s="148"/>
      <c r="M341" s="153"/>
      <c r="T341" s="154"/>
      <c r="AT341" s="149" t="s">
        <v>217</v>
      </c>
      <c r="AU341" s="149" t="s">
        <v>86</v>
      </c>
      <c r="AV341" s="12" t="s">
        <v>86</v>
      </c>
      <c r="AW341" s="12" t="s">
        <v>34</v>
      </c>
      <c r="AX341" s="12" t="s">
        <v>77</v>
      </c>
      <c r="AY341" s="149" t="s">
        <v>211</v>
      </c>
    </row>
    <row r="342" spans="2:65" s="12" customFormat="1" ht="11.25">
      <c r="B342" s="148"/>
      <c r="D342" s="142" t="s">
        <v>217</v>
      </c>
      <c r="E342" s="149" t="s">
        <v>1</v>
      </c>
      <c r="F342" s="150" t="s">
        <v>1870</v>
      </c>
      <c r="H342" s="151">
        <v>23.751999999999999</v>
      </c>
      <c r="I342" s="152"/>
      <c r="L342" s="148"/>
      <c r="M342" s="153"/>
      <c r="T342" s="154"/>
      <c r="AT342" s="149" t="s">
        <v>217</v>
      </c>
      <c r="AU342" s="149" t="s">
        <v>86</v>
      </c>
      <c r="AV342" s="12" t="s">
        <v>86</v>
      </c>
      <c r="AW342" s="12" t="s">
        <v>34</v>
      </c>
      <c r="AX342" s="12" t="s">
        <v>77</v>
      </c>
      <c r="AY342" s="149" t="s">
        <v>211</v>
      </c>
    </row>
    <row r="343" spans="2:65" s="13" customFormat="1" ht="11.25">
      <c r="B343" s="155"/>
      <c r="D343" s="142" t="s">
        <v>217</v>
      </c>
      <c r="E343" s="156" t="s">
        <v>1</v>
      </c>
      <c r="F343" s="157" t="s">
        <v>222</v>
      </c>
      <c r="H343" s="158">
        <v>143.345</v>
      </c>
      <c r="I343" s="159"/>
      <c r="L343" s="155"/>
      <c r="M343" s="160"/>
      <c r="T343" s="161"/>
      <c r="AT343" s="156" t="s">
        <v>217</v>
      </c>
      <c r="AU343" s="156" t="s">
        <v>86</v>
      </c>
      <c r="AV343" s="13" t="s">
        <v>216</v>
      </c>
      <c r="AW343" s="13" t="s">
        <v>34</v>
      </c>
      <c r="AX343" s="13" t="s">
        <v>84</v>
      </c>
      <c r="AY343" s="156" t="s">
        <v>211</v>
      </c>
    </row>
    <row r="344" spans="2:65" s="1" customFormat="1" ht="24.2" customHeight="1">
      <c r="B344" s="32"/>
      <c r="C344" s="127" t="s">
        <v>589</v>
      </c>
      <c r="D344" s="127" t="s">
        <v>212</v>
      </c>
      <c r="E344" s="128" t="s">
        <v>1871</v>
      </c>
      <c r="F344" s="129" t="s">
        <v>1872</v>
      </c>
      <c r="G344" s="130" t="s">
        <v>297</v>
      </c>
      <c r="H344" s="131">
        <v>116.1</v>
      </c>
      <c r="I344" s="132"/>
      <c r="J344" s="133">
        <f>ROUND(I344*H344,2)</f>
        <v>0</v>
      </c>
      <c r="K344" s="134"/>
      <c r="L344" s="32"/>
      <c r="M344" s="135" t="s">
        <v>1</v>
      </c>
      <c r="N344" s="136" t="s">
        <v>42</v>
      </c>
      <c r="P344" s="137">
        <f>O344*H344</f>
        <v>0</v>
      </c>
      <c r="Q344" s="137">
        <v>0</v>
      </c>
      <c r="R344" s="137">
        <f>Q344*H344</f>
        <v>0</v>
      </c>
      <c r="S344" s="137">
        <v>0</v>
      </c>
      <c r="T344" s="138">
        <f>S344*H344</f>
        <v>0</v>
      </c>
      <c r="AR344" s="139" t="s">
        <v>253</v>
      </c>
      <c r="AT344" s="139" t="s">
        <v>212</v>
      </c>
      <c r="AU344" s="139" t="s">
        <v>86</v>
      </c>
      <c r="AY344" s="17" t="s">
        <v>211</v>
      </c>
      <c r="BE344" s="140">
        <f>IF(N344="základní",J344,0)</f>
        <v>0</v>
      </c>
      <c r="BF344" s="140">
        <f>IF(N344="snížená",J344,0)</f>
        <v>0</v>
      </c>
      <c r="BG344" s="140">
        <f>IF(N344="zákl. přenesená",J344,0)</f>
        <v>0</v>
      </c>
      <c r="BH344" s="140">
        <f>IF(N344="sníž. přenesená",J344,0)</f>
        <v>0</v>
      </c>
      <c r="BI344" s="140">
        <f>IF(N344="nulová",J344,0)</f>
        <v>0</v>
      </c>
      <c r="BJ344" s="17" t="s">
        <v>84</v>
      </c>
      <c r="BK344" s="140">
        <f>ROUND(I344*H344,2)</f>
        <v>0</v>
      </c>
      <c r="BL344" s="17" t="s">
        <v>253</v>
      </c>
      <c r="BM344" s="139" t="s">
        <v>573</v>
      </c>
    </row>
    <row r="345" spans="2:65" s="1" customFormat="1" ht="24.2" customHeight="1">
      <c r="B345" s="32"/>
      <c r="C345" s="127" t="s">
        <v>428</v>
      </c>
      <c r="D345" s="127" t="s">
        <v>212</v>
      </c>
      <c r="E345" s="128" t="s">
        <v>1873</v>
      </c>
      <c r="F345" s="129" t="s">
        <v>1874</v>
      </c>
      <c r="G345" s="130" t="s">
        <v>775</v>
      </c>
      <c r="H345" s="180"/>
      <c r="I345" s="132"/>
      <c r="J345" s="133">
        <f>ROUND(I345*H345,2)</f>
        <v>0</v>
      </c>
      <c r="K345" s="134"/>
      <c r="L345" s="32"/>
      <c r="M345" s="135" t="s">
        <v>1</v>
      </c>
      <c r="N345" s="136" t="s">
        <v>42</v>
      </c>
      <c r="P345" s="137">
        <f>O345*H345</f>
        <v>0</v>
      </c>
      <c r="Q345" s="137">
        <v>0</v>
      </c>
      <c r="R345" s="137">
        <f>Q345*H345</f>
        <v>0</v>
      </c>
      <c r="S345" s="137">
        <v>0</v>
      </c>
      <c r="T345" s="138">
        <f>S345*H345</f>
        <v>0</v>
      </c>
      <c r="AR345" s="139" t="s">
        <v>253</v>
      </c>
      <c r="AT345" s="139" t="s">
        <v>212</v>
      </c>
      <c r="AU345" s="139" t="s">
        <v>86</v>
      </c>
      <c r="AY345" s="17" t="s">
        <v>211</v>
      </c>
      <c r="BE345" s="140">
        <f>IF(N345="základní",J345,0)</f>
        <v>0</v>
      </c>
      <c r="BF345" s="140">
        <f>IF(N345="snížená",J345,0)</f>
        <v>0</v>
      </c>
      <c r="BG345" s="140">
        <f>IF(N345="zákl. přenesená",J345,0)</f>
        <v>0</v>
      </c>
      <c r="BH345" s="140">
        <f>IF(N345="sníž. přenesená",J345,0)</f>
        <v>0</v>
      </c>
      <c r="BI345" s="140">
        <f>IF(N345="nulová",J345,0)</f>
        <v>0</v>
      </c>
      <c r="BJ345" s="17" t="s">
        <v>84</v>
      </c>
      <c r="BK345" s="140">
        <f>ROUND(I345*H345,2)</f>
        <v>0</v>
      </c>
      <c r="BL345" s="17" t="s">
        <v>253</v>
      </c>
      <c r="BM345" s="139" t="s">
        <v>578</v>
      </c>
    </row>
    <row r="346" spans="2:65" s="10" customFormat="1" ht="22.9" customHeight="1">
      <c r="B346" s="117"/>
      <c r="D346" s="118" t="s">
        <v>76</v>
      </c>
      <c r="E346" s="193" t="s">
        <v>1875</v>
      </c>
      <c r="F346" s="193" t="s">
        <v>1876</v>
      </c>
      <c r="I346" s="120"/>
      <c r="J346" s="194">
        <f>BK346</f>
        <v>0</v>
      </c>
      <c r="L346" s="117"/>
      <c r="M346" s="122"/>
      <c r="P346" s="123">
        <f>SUM(P347:P359)</f>
        <v>0</v>
      </c>
      <c r="R346" s="123">
        <f>SUM(R347:R359)</f>
        <v>0</v>
      </c>
      <c r="T346" s="124">
        <f>SUM(T347:T359)</f>
        <v>0</v>
      </c>
      <c r="AR346" s="118" t="s">
        <v>86</v>
      </c>
      <c r="AT346" s="125" t="s">
        <v>76</v>
      </c>
      <c r="AU346" s="125" t="s">
        <v>84</v>
      </c>
      <c r="AY346" s="118" t="s">
        <v>211</v>
      </c>
      <c r="BK346" s="126">
        <f>SUM(BK347:BK359)</f>
        <v>0</v>
      </c>
    </row>
    <row r="347" spans="2:65" s="1" customFormat="1" ht="16.5" customHeight="1">
      <c r="B347" s="32"/>
      <c r="C347" s="127" t="s">
        <v>596</v>
      </c>
      <c r="D347" s="127" t="s">
        <v>212</v>
      </c>
      <c r="E347" s="128" t="s">
        <v>1877</v>
      </c>
      <c r="F347" s="129" t="s">
        <v>1878</v>
      </c>
      <c r="G347" s="130" t="s">
        <v>297</v>
      </c>
      <c r="H347" s="131">
        <v>111.062</v>
      </c>
      <c r="I347" s="132"/>
      <c r="J347" s="133">
        <f>ROUND(I347*H347,2)</f>
        <v>0</v>
      </c>
      <c r="K347" s="134"/>
      <c r="L347" s="32"/>
      <c r="M347" s="135" t="s">
        <v>1</v>
      </c>
      <c r="N347" s="136" t="s">
        <v>42</v>
      </c>
      <c r="P347" s="137">
        <f>O347*H347</f>
        <v>0</v>
      </c>
      <c r="Q347" s="137">
        <v>0</v>
      </c>
      <c r="R347" s="137">
        <f>Q347*H347</f>
        <v>0</v>
      </c>
      <c r="S347" s="137">
        <v>0</v>
      </c>
      <c r="T347" s="138">
        <f>S347*H347</f>
        <v>0</v>
      </c>
      <c r="AR347" s="139" t="s">
        <v>253</v>
      </c>
      <c r="AT347" s="139" t="s">
        <v>212</v>
      </c>
      <c r="AU347" s="139" t="s">
        <v>86</v>
      </c>
      <c r="AY347" s="17" t="s">
        <v>211</v>
      </c>
      <c r="BE347" s="140">
        <f>IF(N347="základní",J347,0)</f>
        <v>0</v>
      </c>
      <c r="BF347" s="140">
        <f>IF(N347="snížená",J347,0)</f>
        <v>0</v>
      </c>
      <c r="BG347" s="140">
        <f>IF(N347="zákl. přenesená",J347,0)</f>
        <v>0</v>
      </c>
      <c r="BH347" s="140">
        <f>IF(N347="sníž. přenesená",J347,0)</f>
        <v>0</v>
      </c>
      <c r="BI347" s="140">
        <f>IF(N347="nulová",J347,0)</f>
        <v>0</v>
      </c>
      <c r="BJ347" s="17" t="s">
        <v>84</v>
      </c>
      <c r="BK347" s="140">
        <f>ROUND(I347*H347,2)</f>
        <v>0</v>
      </c>
      <c r="BL347" s="17" t="s">
        <v>253</v>
      </c>
      <c r="BM347" s="139" t="s">
        <v>581</v>
      </c>
    </row>
    <row r="348" spans="2:65" s="12" customFormat="1" ht="11.25">
      <c r="B348" s="148"/>
      <c r="D348" s="142" t="s">
        <v>217</v>
      </c>
      <c r="E348" s="149" t="s">
        <v>1</v>
      </c>
      <c r="F348" s="150" t="s">
        <v>1879</v>
      </c>
      <c r="H348" s="151">
        <v>1.8</v>
      </c>
      <c r="I348" s="152"/>
      <c r="L348" s="148"/>
      <c r="M348" s="153"/>
      <c r="T348" s="154"/>
      <c r="AT348" s="149" t="s">
        <v>217</v>
      </c>
      <c r="AU348" s="149" t="s">
        <v>86</v>
      </c>
      <c r="AV348" s="12" t="s">
        <v>86</v>
      </c>
      <c r="AW348" s="12" t="s">
        <v>34</v>
      </c>
      <c r="AX348" s="12" t="s">
        <v>77</v>
      </c>
      <c r="AY348" s="149" t="s">
        <v>211</v>
      </c>
    </row>
    <row r="349" spans="2:65" s="12" customFormat="1" ht="11.25">
      <c r="B349" s="148"/>
      <c r="D349" s="142" t="s">
        <v>217</v>
      </c>
      <c r="E349" s="149" t="s">
        <v>1</v>
      </c>
      <c r="F349" s="150" t="s">
        <v>1880</v>
      </c>
      <c r="H349" s="151">
        <v>8.08</v>
      </c>
      <c r="I349" s="152"/>
      <c r="L349" s="148"/>
      <c r="M349" s="153"/>
      <c r="T349" s="154"/>
      <c r="AT349" s="149" t="s">
        <v>217</v>
      </c>
      <c r="AU349" s="149" t="s">
        <v>86</v>
      </c>
      <c r="AV349" s="12" t="s">
        <v>86</v>
      </c>
      <c r="AW349" s="12" t="s">
        <v>34</v>
      </c>
      <c r="AX349" s="12" t="s">
        <v>77</v>
      </c>
      <c r="AY349" s="149" t="s">
        <v>211</v>
      </c>
    </row>
    <row r="350" spans="2:65" s="12" customFormat="1" ht="11.25">
      <c r="B350" s="148"/>
      <c r="D350" s="142" t="s">
        <v>217</v>
      </c>
      <c r="E350" s="149" t="s">
        <v>1</v>
      </c>
      <c r="F350" s="150" t="s">
        <v>1881</v>
      </c>
      <c r="H350" s="151">
        <v>27.654</v>
      </c>
      <c r="I350" s="152"/>
      <c r="L350" s="148"/>
      <c r="M350" s="153"/>
      <c r="T350" s="154"/>
      <c r="AT350" s="149" t="s">
        <v>217</v>
      </c>
      <c r="AU350" s="149" t="s">
        <v>86</v>
      </c>
      <c r="AV350" s="12" t="s">
        <v>86</v>
      </c>
      <c r="AW350" s="12" t="s">
        <v>34</v>
      </c>
      <c r="AX350" s="12" t="s">
        <v>77</v>
      </c>
      <c r="AY350" s="149" t="s">
        <v>211</v>
      </c>
    </row>
    <row r="351" spans="2:65" s="12" customFormat="1" ht="11.25">
      <c r="B351" s="148"/>
      <c r="D351" s="142" t="s">
        <v>217</v>
      </c>
      <c r="E351" s="149" t="s">
        <v>1</v>
      </c>
      <c r="F351" s="150" t="s">
        <v>1882</v>
      </c>
      <c r="H351" s="151">
        <v>22.937000000000001</v>
      </c>
      <c r="I351" s="152"/>
      <c r="L351" s="148"/>
      <c r="M351" s="153"/>
      <c r="T351" s="154"/>
      <c r="AT351" s="149" t="s">
        <v>217</v>
      </c>
      <c r="AU351" s="149" t="s">
        <v>86</v>
      </c>
      <c r="AV351" s="12" t="s">
        <v>86</v>
      </c>
      <c r="AW351" s="12" t="s">
        <v>34</v>
      </c>
      <c r="AX351" s="12" t="s">
        <v>77</v>
      </c>
      <c r="AY351" s="149" t="s">
        <v>211</v>
      </c>
    </row>
    <row r="352" spans="2:65" s="12" customFormat="1" ht="11.25">
      <c r="B352" s="148"/>
      <c r="D352" s="142" t="s">
        <v>217</v>
      </c>
      <c r="E352" s="149" t="s">
        <v>1</v>
      </c>
      <c r="F352" s="150" t="s">
        <v>1883</v>
      </c>
      <c r="H352" s="151">
        <v>27.654</v>
      </c>
      <c r="I352" s="152"/>
      <c r="L352" s="148"/>
      <c r="M352" s="153"/>
      <c r="T352" s="154"/>
      <c r="AT352" s="149" t="s">
        <v>217</v>
      </c>
      <c r="AU352" s="149" t="s">
        <v>86</v>
      </c>
      <c r="AV352" s="12" t="s">
        <v>86</v>
      </c>
      <c r="AW352" s="12" t="s">
        <v>34</v>
      </c>
      <c r="AX352" s="12" t="s">
        <v>77</v>
      </c>
      <c r="AY352" s="149" t="s">
        <v>211</v>
      </c>
    </row>
    <row r="353" spans="2:65" s="12" customFormat="1" ht="11.25">
      <c r="B353" s="148"/>
      <c r="D353" s="142" t="s">
        <v>217</v>
      </c>
      <c r="E353" s="149" t="s">
        <v>1</v>
      </c>
      <c r="F353" s="150" t="s">
        <v>1884</v>
      </c>
      <c r="H353" s="151">
        <v>22.937000000000001</v>
      </c>
      <c r="I353" s="152"/>
      <c r="L353" s="148"/>
      <c r="M353" s="153"/>
      <c r="T353" s="154"/>
      <c r="AT353" s="149" t="s">
        <v>217</v>
      </c>
      <c r="AU353" s="149" t="s">
        <v>86</v>
      </c>
      <c r="AV353" s="12" t="s">
        <v>86</v>
      </c>
      <c r="AW353" s="12" t="s">
        <v>34</v>
      </c>
      <c r="AX353" s="12" t="s">
        <v>77</v>
      </c>
      <c r="AY353" s="149" t="s">
        <v>211</v>
      </c>
    </row>
    <row r="354" spans="2:65" s="13" customFormat="1" ht="11.25">
      <c r="B354" s="155"/>
      <c r="D354" s="142" t="s">
        <v>217</v>
      </c>
      <c r="E354" s="156" t="s">
        <v>1</v>
      </c>
      <c r="F354" s="157" t="s">
        <v>222</v>
      </c>
      <c r="H354" s="158">
        <v>111.062</v>
      </c>
      <c r="I354" s="159"/>
      <c r="L354" s="155"/>
      <c r="M354" s="160"/>
      <c r="T354" s="161"/>
      <c r="AT354" s="156" t="s">
        <v>217</v>
      </c>
      <c r="AU354" s="156" t="s">
        <v>86</v>
      </c>
      <c r="AV354" s="13" t="s">
        <v>216</v>
      </c>
      <c r="AW354" s="13" t="s">
        <v>34</v>
      </c>
      <c r="AX354" s="13" t="s">
        <v>84</v>
      </c>
      <c r="AY354" s="156" t="s">
        <v>211</v>
      </c>
    </row>
    <row r="355" spans="2:65" s="1" customFormat="1" ht="37.9" customHeight="1">
      <c r="B355" s="32"/>
      <c r="C355" s="127" t="s">
        <v>437</v>
      </c>
      <c r="D355" s="127" t="s">
        <v>212</v>
      </c>
      <c r="E355" s="128" t="s">
        <v>1885</v>
      </c>
      <c r="F355" s="129" t="s">
        <v>1886</v>
      </c>
      <c r="G355" s="130" t="s">
        <v>297</v>
      </c>
      <c r="H355" s="131">
        <v>111.062</v>
      </c>
      <c r="I355" s="132"/>
      <c r="J355" s="133">
        <f>ROUND(I355*H355,2)</f>
        <v>0</v>
      </c>
      <c r="K355" s="134"/>
      <c r="L355" s="32"/>
      <c r="M355" s="135" t="s">
        <v>1</v>
      </c>
      <c r="N355" s="136" t="s">
        <v>42</v>
      </c>
      <c r="P355" s="137">
        <f>O355*H355</f>
        <v>0</v>
      </c>
      <c r="Q355" s="137">
        <v>0</v>
      </c>
      <c r="R355" s="137">
        <f>Q355*H355</f>
        <v>0</v>
      </c>
      <c r="S355" s="137">
        <v>0</v>
      </c>
      <c r="T355" s="138">
        <f>S355*H355</f>
        <v>0</v>
      </c>
      <c r="AR355" s="139" t="s">
        <v>253</v>
      </c>
      <c r="AT355" s="139" t="s">
        <v>212</v>
      </c>
      <c r="AU355" s="139" t="s">
        <v>86</v>
      </c>
      <c r="AY355" s="17" t="s">
        <v>211</v>
      </c>
      <c r="BE355" s="140">
        <f>IF(N355="základní",J355,0)</f>
        <v>0</v>
      </c>
      <c r="BF355" s="140">
        <f>IF(N355="snížená",J355,0)</f>
        <v>0</v>
      </c>
      <c r="BG355" s="140">
        <f>IF(N355="zákl. přenesená",J355,0)</f>
        <v>0</v>
      </c>
      <c r="BH355" s="140">
        <f>IF(N355="sníž. přenesená",J355,0)</f>
        <v>0</v>
      </c>
      <c r="BI355" s="140">
        <f>IF(N355="nulová",J355,0)</f>
        <v>0</v>
      </c>
      <c r="BJ355" s="17" t="s">
        <v>84</v>
      </c>
      <c r="BK355" s="140">
        <f>ROUND(I355*H355,2)</f>
        <v>0</v>
      </c>
      <c r="BL355" s="17" t="s">
        <v>253</v>
      </c>
      <c r="BM355" s="139" t="s">
        <v>585</v>
      </c>
    </row>
    <row r="356" spans="2:65" s="1" customFormat="1" ht="21.75" customHeight="1">
      <c r="B356" s="32"/>
      <c r="C356" s="162" t="s">
        <v>603</v>
      </c>
      <c r="D356" s="162" t="s">
        <v>700</v>
      </c>
      <c r="E356" s="163" t="s">
        <v>1887</v>
      </c>
      <c r="F356" s="164" t="s">
        <v>1888</v>
      </c>
      <c r="G356" s="165" t="s">
        <v>297</v>
      </c>
      <c r="H356" s="166">
        <v>114.39400000000001</v>
      </c>
      <c r="I356" s="167"/>
      <c r="J356" s="168">
        <f>ROUND(I356*H356,2)</f>
        <v>0</v>
      </c>
      <c r="K356" s="169"/>
      <c r="L356" s="170"/>
      <c r="M356" s="171" t="s">
        <v>1</v>
      </c>
      <c r="N356" s="172" t="s">
        <v>42</v>
      </c>
      <c r="P356" s="137">
        <f>O356*H356</f>
        <v>0</v>
      </c>
      <c r="Q356" s="137">
        <v>0</v>
      </c>
      <c r="R356" s="137">
        <f>Q356*H356</f>
        <v>0</v>
      </c>
      <c r="S356" s="137">
        <v>0</v>
      </c>
      <c r="T356" s="138">
        <f>S356*H356</f>
        <v>0</v>
      </c>
      <c r="AR356" s="139" t="s">
        <v>298</v>
      </c>
      <c r="AT356" s="139" t="s">
        <v>700</v>
      </c>
      <c r="AU356" s="139" t="s">
        <v>86</v>
      </c>
      <c r="AY356" s="17" t="s">
        <v>211</v>
      </c>
      <c r="BE356" s="140">
        <f>IF(N356="základní",J356,0)</f>
        <v>0</v>
      </c>
      <c r="BF356" s="140">
        <f>IF(N356="snížená",J356,0)</f>
        <v>0</v>
      </c>
      <c r="BG356" s="140">
        <f>IF(N356="zákl. přenesená",J356,0)</f>
        <v>0</v>
      </c>
      <c r="BH356" s="140">
        <f>IF(N356="sníž. přenesená",J356,0)</f>
        <v>0</v>
      </c>
      <c r="BI356" s="140">
        <f>IF(N356="nulová",J356,0)</f>
        <v>0</v>
      </c>
      <c r="BJ356" s="17" t="s">
        <v>84</v>
      </c>
      <c r="BK356" s="140">
        <f>ROUND(I356*H356,2)</f>
        <v>0</v>
      </c>
      <c r="BL356" s="17" t="s">
        <v>253</v>
      </c>
      <c r="BM356" s="139" t="s">
        <v>588</v>
      </c>
    </row>
    <row r="357" spans="2:65" s="12" customFormat="1" ht="11.25">
      <c r="B357" s="148"/>
      <c r="D357" s="142" t="s">
        <v>217</v>
      </c>
      <c r="E357" s="149" t="s">
        <v>1</v>
      </c>
      <c r="F357" s="150" t="s">
        <v>1889</v>
      </c>
      <c r="H357" s="151">
        <v>114.39400000000001</v>
      </c>
      <c r="I357" s="152"/>
      <c r="L357" s="148"/>
      <c r="M357" s="153"/>
      <c r="T357" s="154"/>
      <c r="AT357" s="149" t="s">
        <v>217</v>
      </c>
      <c r="AU357" s="149" t="s">
        <v>86</v>
      </c>
      <c r="AV357" s="12" t="s">
        <v>86</v>
      </c>
      <c r="AW357" s="12" t="s">
        <v>34</v>
      </c>
      <c r="AX357" s="12" t="s">
        <v>77</v>
      </c>
      <c r="AY357" s="149" t="s">
        <v>211</v>
      </c>
    </row>
    <row r="358" spans="2:65" s="13" customFormat="1" ht="11.25">
      <c r="B358" s="155"/>
      <c r="D358" s="142" t="s">
        <v>217</v>
      </c>
      <c r="E358" s="156" t="s">
        <v>1</v>
      </c>
      <c r="F358" s="157" t="s">
        <v>222</v>
      </c>
      <c r="H358" s="158">
        <v>114.39400000000001</v>
      </c>
      <c r="I358" s="159"/>
      <c r="L358" s="155"/>
      <c r="M358" s="160"/>
      <c r="T358" s="161"/>
      <c r="AT358" s="156" t="s">
        <v>217</v>
      </c>
      <c r="AU358" s="156" t="s">
        <v>86</v>
      </c>
      <c r="AV358" s="13" t="s">
        <v>216</v>
      </c>
      <c r="AW358" s="13" t="s">
        <v>34</v>
      </c>
      <c r="AX358" s="13" t="s">
        <v>84</v>
      </c>
      <c r="AY358" s="156" t="s">
        <v>211</v>
      </c>
    </row>
    <row r="359" spans="2:65" s="1" customFormat="1" ht="24.2" customHeight="1">
      <c r="B359" s="32"/>
      <c r="C359" s="127" t="s">
        <v>445</v>
      </c>
      <c r="D359" s="127" t="s">
        <v>212</v>
      </c>
      <c r="E359" s="128" t="s">
        <v>1890</v>
      </c>
      <c r="F359" s="129" t="s">
        <v>1891</v>
      </c>
      <c r="G359" s="130" t="s">
        <v>775</v>
      </c>
      <c r="H359" s="180"/>
      <c r="I359" s="132"/>
      <c r="J359" s="133">
        <f>ROUND(I359*H359,2)</f>
        <v>0</v>
      </c>
      <c r="K359" s="134"/>
      <c r="L359" s="32"/>
      <c r="M359" s="181" t="s">
        <v>1</v>
      </c>
      <c r="N359" s="182" t="s">
        <v>42</v>
      </c>
      <c r="O359" s="183"/>
      <c r="P359" s="184">
        <f>O359*H359</f>
        <v>0</v>
      </c>
      <c r="Q359" s="184">
        <v>0</v>
      </c>
      <c r="R359" s="184">
        <f>Q359*H359</f>
        <v>0</v>
      </c>
      <c r="S359" s="184">
        <v>0</v>
      </c>
      <c r="T359" s="185">
        <f>S359*H359</f>
        <v>0</v>
      </c>
      <c r="AR359" s="139" t="s">
        <v>253</v>
      </c>
      <c r="AT359" s="139" t="s">
        <v>212</v>
      </c>
      <c r="AU359" s="139" t="s">
        <v>86</v>
      </c>
      <c r="AY359" s="17" t="s">
        <v>211</v>
      </c>
      <c r="BE359" s="140">
        <f>IF(N359="základní",J359,0)</f>
        <v>0</v>
      </c>
      <c r="BF359" s="140">
        <f>IF(N359="snížená",J359,0)</f>
        <v>0</v>
      </c>
      <c r="BG359" s="140">
        <f>IF(N359="zákl. přenesená",J359,0)</f>
        <v>0</v>
      </c>
      <c r="BH359" s="140">
        <f>IF(N359="sníž. přenesená",J359,0)</f>
        <v>0</v>
      </c>
      <c r="BI359" s="140">
        <f>IF(N359="nulová",J359,0)</f>
        <v>0</v>
      </c>
      <c r="BJ359" s="17" t="s">
        <v>84</v>
      </c>
      <c r="BK359" s="140">
        <f>ROUND(I359*H359,2)</f>
        <v>0</v>
      </c>
      <c r="BL359" s="17" t="s">
        <v>253</v>
      </c>
      <c r="BM359" s="139" t="s">
        <v>592</v>
      </c>
    </row>
    <row r="360" spans="2:65" s="1" customFormat="1" ht="6.95" customHeight="1">
      <c r="B360" s="44"/>
      <c r="C360" s="45"/>
      <c r="D360" s="45"/>
      <c r="E360" s="45"/>
      <c r="F360" s="45"/>
      <c r="G360" s="45"/>
      <c r="H360" s="45"/>
      <c r="I360" s="45"/>
      <c r="J360" s="45"/>
      <c r="K360" s="45"/>
      <c r="L360" s="32"/>
    </row>
  </sheetData>
  <sheetProtection algorithmName="SHA-512" hashValue="jlE2PBzmWRtJNnNogWP9saHxxP7p8B55AIyxS9tFb38E4CqHLESYTJYerJlfHIn12kNRQLnjI/+2daKTbKKIkw==" saltValue="UMxFNgpSXZXYpHHBjTfnb0wnZPXJK3EX9XvmYxF1GVA+7Z+MEL42hk2Htxj7aoTFKBwrWxXh3pcCCo0d7AFJog==" spinCount="100000" sheet="1" objects="1" scenarios="1" formatColumns="0" formatRows="0" autoFilter="0"/>
  <autoFilter ref="C129:K359" xr:uid="{00000000-0009-0000-0000-00000C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3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120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44" t="str">
        <f>'Rekapitulace stavby'!K6</f>
        <v>24005 - Prirodni koupaci biotop Jilemnice (zadani) - uprava vyberove rizeni</v>
      </c>
      <c r="F7" s="245"/>
      <c r="G7" s="245"/>
      <c r="H7" s="245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40" t="s">
        <v>1892</v>
      </c>
      <c r="F9" s="246"/>
      <c r="G9" s="246"/>
      <c r="H9" s="246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7" t="str">
        <f>'Rekapitulace stavby'!E14</f>
        <v>Vyplň údaj</v>
      </c>
      <c r="F18" s="209"/>
      <c r="G18" s="209"/>
      <c r="H18" s="209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14" t="s">
        <v>1</v>
      </c>
      <c r="F27" s="214"/>
      <c r="G27" s="214"/>
      <c r="H27" s="21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ROUND(J118,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ROUND((SUM(BE118:BE131)),  2)</f>
        <v>0</v>
      </c>
      <c r="I33" s="92">
        <v>0.21</v>
      </c>
      <c r="J33" s="91">
        <f>ROUND(((SUM(BE118:BE131))*I33),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ROUND((SUM(BF118:BF131)),  2)</f>
        <v>0</v>
      </c>
      <c r="I34" s="92">
        <v>0.12</v>
      </c>
      <c r="J34" s="91">
        <f>ROUND(((SUM(BF118:BF131))*I34),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ROUND((SUM(BG118:BG131)),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ROUND((SUM(BH118:BH131)),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ROUND((SUM(BI118:BI131)),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44" t="str">
        <f>E7</f>
        <v>24005 - Prirodni koupaci biotop Jilemnice (zadani) - uprava vyberove rizeni</v>
      </c>
      <c r="F85" s="245"/>
      <c r="G85" s="245"/>
      <c r="H85" s="245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40" t="str">
        <f>E9</f>
        <v>SO 08.1 - Objekt zázemí -...</v>
      </c>
      <c r="F87" s="246"/>
      <c r="G87" s="246"/>
      <c r="H87" s="246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J118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1893</v>
      </c>
      <c r="E97" s="106"/>
      <c r="F97" s="106"/>
      <c r="G97" s="106"/>
      <c r="H97" s="106"/>
      <c r="I97" s="106"/>
      <c r="J97" s="107">
        <f>J119</f>
        <v>0</v>
      </c>
      <c r="L97" s="104"/>
    </row>
    <row r="98" spans="2:12" s="8" customFormat="1" ht="24.95" hidden="1" customHeight="1">
      <c r="B98" s="104"/>
      <c r="D98" s="105" t="s">
        <v>1894</v>
      </c>
      <c r="E98" s="106"/>
      <c r="F98" s="106"/>
      <c r="G98" s="106"/>
      <c r="H98" s="106"/>
      <c r="I98" s="106"/>
      <c r="J98" s="107">
        <f>J120</f>
        <v>0</v>
      </c>
      <c r="L98" s="104"/>
    </row>
    <row r="99" spans="2:12" s="1" customFormat="1" ht="21.75" hidden="1" customHeight="1">
      <c r="B99" s="32"/>
      <c r="L99" s="32"/>
    </row>
    <row r="100" spans="2:12" s="1" customFormat="1" ht="6.95" hidden="1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2"/>
    </row>
    <row r="101" spans="2:12" ht="11.25" hidden="1"/>
    <row r="102" spans="2:12" ht="11.25" hidden="1"/>
    <row r="103" spans="2:12" ht="11.25" hidden="1"/>
    <row r="104" spans="2:12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2"/>
    </row>
    <row r="105" spans="2:12" s="1" customFormat="1" ht="24.95" customHeight="1">
      <c r="B105" s="32"/>
      <c r="C105" s="21" t="s">
        <v>197</v>
      </c>
      <c r="L105" s="32"/>
    </row>
    <row r="106" spans="2:12" s="1" customFormat="1" ht="6.95" customHeight="1">
      <c r="B106" s="32"/>
      <c r="L106" s="32"/>
    </row>
    <row r="107" spans="2:12" s="1" customFormat="1" ht="12" customHeight="1">
      <c r="B107" s="32"/>
      <c r="C107" s="27" t="s">
        <v>16</v>
      </c>
      <c r="L107" s="32"/>
    </row>
    <row r="108" spans="2:12" s="1" customFormat="1" ht="26.25" customHeight="1">
      <c r="B108" s="32"/>
      <c r="E108" s="244" t="str">
        <f>E7</f>
        <v>24005 - Prirodni koupaci biotop Jilemnice (zadani) - uprava vyberove rizeni</v>
      </c>
      <c r="F108" s="245"/>
      <c r="G108" s="245"/>
      <c r="H108" s="245"/>
      <c r="L108" s="32"/>
    </row>
    <row r="109" spans="2:12" s="1" customFormat="1" ht="12" customHeight="1">
      <c r="B109" s="32"/>
      <c r="C109" s="27" t="s">
        <v>169</v>
      </c>
      <c r="L109" s="32"/>
    </row>
    <row r="110" spans="2:12" s="1" customFormat="1" ht="16.5" customHeight="1">
      <c r="B110" s="32"/>
      <c r="E110" s="240" t="str">
        <f>E9</f>
        <v>SO 08.1 - Objekt zázemí -...</v>
      </c>
      <c r="F110" s="246"/>
      <c r="G110" s="246"/>
      <c r="H110" s="246"/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20</v>
      </c>
      <c r="F112" s="25" t="str">
        <f>F12</f>
        <v xml:space="preserve"> </v>
      </c>
      <c r="I112" s="27" t="s">
        <v>22</v>
      </c>
      <c r="J112" s="52" t="str">
        <f>IF(J12="","",J12)</f>
        <v>12. 2. 2024</v>
      </c>
      <c r="L112" s="32"/>
    </row>
    <row r="113" spans="2:65" s="1" customFormat="1" ht="6.95" customHeight="1">
      <c r="B113" s="32"/>
      <c r="L113" s="32"/>
    </row>
    <row r="114" spans="2:65" s="1" customFormat="1" ht="15.2" customHeight="1">
      <c r="B114" s="32"/>
      <c r="C114" s="27" t="s">
        <v>24</v>
      </c>
      <c r="F114" s="25" t="str">
        <f>E15</f>
        <v>Sportovní centrum Jilemnice</v>
      </c>
      <c r="I114" s="27" t="s">
        <v>31</v>
      </c>
      <c r="J114" s="30" t="str">
        <f>E21</f>
        <v>BAPO s.r.o.</v>
      </c>
      <c r="L114" s="32"/>
    </row>
    <row r="115" spans="2:65" s="1" customFormat="1" ht="15.2" customHeight="1">
      <c r="B115" s="32"/>
      <c r="C115" s="27" t="s">
        <v>29</v>
      </c>
      <c r="F115" s="25" t="str">
        <f>IF(E18="","",E18)</f>
        <v>Vyplň údaj</v>
      </c>
      <c r="I115" s="27" t="s">
        <v>35</v>
      </c>
      <c r="J115" s="30" t="str">
        <f>E24</f>
        <v xml:space="preserve"> </v>
      </c>
      <c r="L115" s="32"/>
    </row>
    <row r="116" spans="2:65" s="1" customFormat="1" ht="10.35" customHeight="1">
      <c r="B116" s="32"/>
      <c r="L116" s="32"/>
    </row>
    <row r="117" spans="2:65" s="9" customFormat="1" ht="29.25" customHeight="1">
      <c r="B117" s="108"/>
      <c r="C117" s="109" t="s">
        <v>198</v>
      </c>
      <c r="D117" s="110" t="s">
        <v>62</v>
      </c>
      <c r="E117" s="110" t="s">
        <v>58</v>
      </c>
      <c r="F117" s="110" t="s">
        <v>59</v>
      </c>
      <c r="G117" s="110" t="s">
        <v>199</v>
      </c>
      <c r="H117" s="110" t="s">
        <v>200</v>
      </c>
      <c r="I117" s="110" t="s">
        <v>201</v>
      </c>
      <c r="J117" s="111" t="s">
        <v>173</v>
      </c>
      <c r="K117" s="112" t="s">
        <v>202</v>
      </c>
      <c r="L117" s="108"/>
      <c r="M117" s="59" t="s">
        <v>1</v>
      </c>
      <c r="N117" s="60" t="s">
        <v>41</v>
      </c>
      <c r="O117" s="60" t="s">
        <v>203</v>
      </c>
      <c r="P117" s="60" t="s">
        <v>204</v>
      </c>
      <c r="Q117" s="60" t="s">
        <v>205</v>
      </c>
      <c r="R117" s="60" t="s">
        <v>206</v>
      </c>
      <c r="S117" s="60" t="s">
        <v>207</v>
      </c>
      <c r="T117" s="61" t="s">
        <v>208</v>
      </c>
    </row>
    <row r="118" spans="2:65" s="1" customFormat="1" ht="22.9" customHeight="1">
      <c r="B118" s="32"/>
      <c r="C118" s="64" t="s">
        <v>209</v>
      </c>
      <c r="J118" s="113">
        <f>BK118</f>
        <v>0</v>
      </c>
      <c r="L118" s="32"/>
      <c r="M118" s="62"/>
      <c r="N118" s="53"/>
      <c r="O118" s="53"/>
      <c r="P118" s="114">
        <f>P119+P120</f>
        <v>0</v>
      </c>
      <c r="Q118" s="53"/>
      <c r="R118" s="114">
        <f>R119+R120</f>
        <v>0</v>
      </c>
      <c r="S118" s="53"/>
      <c r="T118" s="115">
        <f>T119+T120</f>
        <v>0</v>
      </c>
      <c r="AT118" s="17" t="s">
        <v>76</v>
      </c>
      <c r="AU118" s="17" t="s">
        <v>175</v>
      </c>
      <c r="BK118" s="116">
        <f>BK119+BK120</f>
        <v>0</v>
      </c>
    </row>
    <row r="119" spans="2:65" s="10" customFormat="1" ht="25.9" customHeight="1">
      <c r="B119" s="117"/>
      <c r="D119" s="118" t="s">
        <v>76</v>
      </c>
      <c r="E119" s="119" t="s">
        <v>996</v>
      </c>
      <c r="F119" s="119" t="s">
        <v>1895</v>
      </c>
      <c r="I119" s="120"/>
      <c r="J119" s="121">
        <f>BK119</f>
        <v>0</v>
      </c>
      <c r="L119" s="117"/>
      <c r="M119" s="122"/>
      <c r="P119" s="123">
        <v>0</v>
      </c>
      <c r="R119" s="123">
        <v>0</v>
      </c>
      <c r="T119" s="124">
        <v>0</v>
      </c>
      <c r="AR119" s="118" t="s">
        <v>84</v>
      </c>
      <c r="AT119" s="125" t="s">
        <v>76</v>
      </c>
      <c r="AU119" s="125" t="s">
        <v>77</v>
      </c>
      <c r="AY119" s="118" t="s">
        <v>211</v>
      </c>
      <c r="BK119" s="126">
        <v>0</v>
      </c>
    </row>
    <row r="120" spans="2:65" s="10" customFormat="1" ht="25.9" customHeight="1">
      <c r="B120" s="117"/>
      <c r="D120" s="118" t="s">
        <v>76</v>
      </c>
      <c r="E120" s="119" t="s">
        <v>1022</v>
      </c>
      <c r="F120" s="119" t="s">
        <v>1022</v>
      </c>
      <c r="I120" s="120"/>
      <c r="J120" s="121">
        <f>BK120</f>
        <v>0</v>
      </c>
      <c r="L120" s="117"/>
      <c r="M120" s="122"/>
      <c r="P120" s="123">
        <f>SUM(P121:P131)</f>
        <v>0</v>
      </c>
      <c r="R120" s="123">
        <f>SUM(R121:R131)</f>
        <v>0</v>
      </c>
      <c r="T120" s="124">
        <f>SUM(T121:T131)</f>
        <v>0</v>
      </c>
      <c r="AR120" s="118" t="s">
        <v>84</v>
      </c>
      <c r="AT120" s="125" t="s">
        <v>76</v>
      </c>
      <c r="AU120" s="125" t="s">
        <v>77</v>
      </c>
      <c r="AY120" s="118" t="s">
        <v>211</v>
      </c>
      <c r="BK120" s="126">
        <f>SUM(BK121:BK131)</f>
        <v>0</v>
      </c>
    </row>
    <row r="121" spans="2:65" s="1" customFormat="1" ht="16.5" customHeight="1">
      <c r="B121" s="32"/>
      <c r="C121" s="127" t="s">
        <v>86</v>
      </c>
      <c r="D121" s="127" t="s">
        <v>212</v>
      </c>
      <c r="E121" s="128" t="s">
        <v>1896</v>
      </c>
      <c r="F121" s="129" t="s">
        <v>1897</v>
      </c>
      <c r="G121" s="130" t="s">
        <v>313</v>
      </c>
      <c r="H121" s="131">
        <v>3</v>
      </c>
      <c r="I121" s="132"/>
      <c r="J121" s="133">
        <f t="shared" ref="J121:J131" si="0">ROUND(I121*H121,2)</f>
        <v>0</v>
      </c>
      <c r="K121" s="134"/>
      <c r="L121" s="32"/>
      <c r="M121" s="135" t="s">
        <v>1</v>
      </c>
      <c r="N121" s="136" t="s">
        <v>42</v>
      </c>
      <c r="P121" s="137">
        <f t="shared" ref="P121:P131" si="1">O121*H121</f>
        <v>0</v>
      </c>
      <c r="Q121" s="137">
        <v>0</v>
      </c>
      <c r="R121" s="137">
        <f t="shared" ref="R121:R131" si="2">Q121*H121</f>
        <v>0</v>
      </c>
      <c r="S121" s="137">
        <v>0</v>
      </c>
      <c r="T121" s="138">
        <f t="shared" ref="T121:T131" si="3">S121*H121</f>
        <v>0</v>
      </c>
      <c r="AR121" s="139" t="s">
        <v>216</v>
      </c>
      <c r="AT121" s="139" t="s">
        <v>212</v>
      </c>
      <c r="AU121" s="139" t="s">
        <v>84</v>
      </c>
      <c r="AY121" s="17" t="s">
        <v>211</v>
      </c>
      <c r="BE121" s="140">
        <f t="shared" ref="BE121:BE131" si="4">IF(N121="základní",J121,0)</f>
        <v>0</v>
      </c>
      <c r="BF121" s="140">
        <f t="shared" ref="BF121:BF131" si="5">IF(N121="snížená",J121,0)</f>
        <v>0</v>
      </c>
      <c r="BG121" s="140">
        <f t="shared" ref="BG121:BG131" si="6">IF(N121="zákl. přenesená",J121,0)</f>
        <v>0</v>
      </c>
      <c r="BH121" s="140">
        <f t="shared" ref="BH121:BH131" si="7">IF(N121="sníž. přenesená",J121,0)</f>
        <v>0</v>
      </c>
      <c r="BI121" s="140">
        <f t="shared" ref="BI121:BI131" si="8">IF(N121="nulová",J121,0)</f>
        <v>0</v>
      </c>
      <c r="BJ121" s="17" t="s">
        <v>84</v>
      </c>
      <c r="BK121" s="140">
        <f t="shared" ref="BK121:BK131" si="9">ROUND(I121*H121,2)</f>
        <v>0</v>
      </c>
      <c r="BL121" s="17" t="s">
        <v>216</v>
      </c>
      <c r="BM121" s="139" t="s">
        <v>86</v>
      </c>
    </row>
    <row r="122" spans="2:65" s="1" customFormat="1" ht="16.5" customHeight="1">
      <c r="B122" s="32"/>
      <c r="C122" s="127" t="s">
        <v>241</v>
      </c>
      <c r="D122" s="127" t="s">
        <v>212</v>
      </c>
      <c r="E122" s="128" t="s">
        <v>1898</v>
      </c>
      <c r="F122" s="129" t="s">
        <v>1899</v>
      </c>
      <c r="G122" s="130" t="s">
        <v>313</v>
      </c>
      <c r="H122" s="131">
        <v>6</v>
      </c>
      <c r="I122" s="132"/>
      <c r="J122" s="133">
        <f t="shared" si="0"/>
        <v>0</v>
      </c>
      <c r="K122" s="134"/>
      <c r="L122" s="32"/>
      <c r="M122" s="135" t="s">
        <v>1</v>
      </c>
      <c r="N122" s="136" t="s">
        <v>42</v>
      </c>
      <c r="P122" s="137">
        <f t="shared" si="1"/>
        <v>0</v>
      </c>
      <c r="Q122" s="137">
        <v>0</v>
      </c>
      <c r="R122" s="137">
        <f t="shared" si="2"/>
        <v>0</v>
      </c>
      <c r="S122" s="137">
        <v>0</v>
      </c>
      <c r="T122" s="138">
        <f t="shared" si="3"/>
        <v>0</v>
      </c>
      <c r="AR122" s="139" t="s">
        <v>216</v>
      </c>
      <c r="AT122" s="139" t="s">
        <v>212</v>
      </c>
      <c r="AU122" s="139" t="s">
        <v>84</v>
      </c>
      <c r="AY122" s="17" t="s">
        <v>211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7" t="s">
        <v>84</v>
      </c>
      <c r="BK122" s="140">
        <f t="shared" si="9"/>
        <v>0</v>
      </c>
      <c r="BL122" s="17" t="s">
        <v>216</v>
      </c>
      <c r="BM122" s="139" t="s">
        <v>216</v>
      </c>
    </row>
    <row r="123" spans="2:65" s="1" customFormat="1" ht="16.5" customHeight="1">
      <c r="B123" s="32"/>
      <c r="C123" s="127" t="s">
        <v>234</v>
      </c>
      <c r="D123" s="127" t="s">
        <v>212</v>
      </c>
      <c r="E123" s="128" t="s">
        <v>1900</v>
      </c>
      <c r="F123" s="129" t="s">
        <v>1901</v>
      </c>
      <c r="G123" s="130" t="s">
        <v>313</v>
      </c>
      <c r="H123" s="131">
        <v>85</v>
      </c>
      <c r="I123" s="132"/>
      <c r="J123" s="133">
        <f t="shared" si="0"/>
        <v>0</v>
      </c>
      <c r="K123" s="134"/>
      <c r="L123" s="32"/>
      <c r="M123" s="135" t="s">
        <v>1</v>
      </c>
      <c r="N123" s="136" t="s">
        <v>42</v>
      </c>
      <c r="P123" s="137">
        <f t="shared" si="1"/>
        <v>0</v>
      </c>
      <c r="Q123" s="137">
        <v>0</v>
      </c>
      <c r="R123" s="137">
        <f t="shared" si="2"/>
        <v>0</v>
      </c>
      <c r="S123" s="137">
        <v>0</v>
      </c>
      <c r="T123" s="138">
        <f t="shared" si="3"/>
        <v>0</v>
      </c>
      <c r="AR123" s="139" t="s">
        <v>216</v>
      </c>
      <c r="AT123" s="139" t="s">
        <v>212</v>
      </c>
      <c r="AU123" s="139" t="s">
        <v>84</v>
      </c>
      <c r="AY123" s="17" t="s">
        <v>211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7" t="s">
        <v>84</v>
      </c>
      <c r="BK123" s="140">
        <f t="shared" si="9"/>
        <v>0</v>
      </c>
      <c r="BL123" s="17" t="s">
        <v>216</v>
      </c>
      <c r="BM123" s="139" t="s">
        <v>229</v>
      </c>
    </row>
    <row r="124" spans="2:65" s="1" customFormat="1" ht="16.5" customHeight="1">
      <c r="B124" s="32"/>
      <c r="C124" s="127" t="s">
        <v>255</v>
      </c>
      <c r="D124" s="127" t="s">
        <v>212</v>
      </c>
      <c r="E124" s="128" t="s">
        <v>1902</v>
      </c>
      <c r="F124" s="129" t="s">
        <v>1903</v>
      </c>
      <c r="G124" s="130" t="s">
        <v>313</v>
      </c>
      <c r="H124" s="131">
        <v>6</v>
      </c>
      <c r="I124" s="132"/>
      <c r="J124" s="133">
        <f t="shared" si="0"/>
        <v>0</v>
      </c>
      <c r="K124" s="134"/>
      <c r="L124" s="32"/>
      <c r="M124" s="135" t="s">
        <v>1</v>
      </c>
      <c r="N124" s="136" t="s">
        <v>42</v>
      </c>
      <c r="P124" s="137">
        <f t="shared" si="1"/>
        <v>0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216</v>
      </c>
      <c r="AT124" s="139" t="s">
        <v>212</v>
      </c>
      <c r="AU124" s="139" t="s">
        <v>84</v>
      </c>
      <c r="AY124" s="17" t="s">
        <v>211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84</v>
      </c>
      <c r="BK124" s="140">
        <f t="shared" si="9"/>
        <v>0</v>
      </c>
      <c r="BL124" s="17" t="s">
        <v>216</v>
      </c>
      <c r="BM124" s="139" t="s">
        <v>234</v>
      </c>
    </row>
    <row r="125" spans="2:65" s="1" customFormat="1" ht="16.5" customHeight="1">
      <c r="B125" s="32"/>
      <c r="C125" s="127" t="s">
        <v>238</v>
      </c>
      <c r="D125" s="127" t="s">
        <v>212</v>
      </c>
      <c r="E125" s="128" t="s">
        <v>1904</v>
      </c>
      <c r="F125" s="129" t="s">
        <v>1905</v>
      </c>
      <c r="G125" s="130" t="s">
        <v>880</v>
      </c>
      <c r="H125" s="131">
        <v>10</v>
      </c>
      <c r="I125" s="132"/>
      <c r="J125" s="133">
        <f t="shared" si="0"/>
        <v>0</v>
      </c>
      <c r="K125" s="134"/>
      <c r="L125" s="32"/>
      <c r="M125" s="135" t="s">
        <v>1</v>
      </c>
      <c r="N125" s="136" t="s">
        <v>42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216</v>
      </c>
      <c r="AT125" s="139" t="s">
        <v>212</v>
      </c>
      <c r="AU125" s="139" t="s">
        <v>84</v>
      </c>
      <c r="AY125" s="17" t="s">
        <v>211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84</v>
      </c>
      <c r="BK125" s="140">
        <f t="shared" si="9"/>
        <v>0</v>
      </c>
      <c r="BL125" s="17" t="s">
        <v>216</v>
      </c>
      <c r="BM125" s="139" t="s">
        <v>238</v>
      </c>
    </row>
    <row r="126" spans="2:65" s="1" customFormat="1" ht="24.2" customHeight="1">
      <c r="B126" s="32"/>
      <c r="C126" s="127" t="s">
        <v>263</v>
      </c>
      <c r="D126" s="127" t="s">
        <v>212</v>
      </c>
      <c r="E126" s="128" t="s">
        <v>1906</v>
      </c>
      <c r="F126" s="129" t="s">
        <v>1907</v>
      </c>
      <c r="G126" s="130" t="s">
        <v>421</v>
      </c>
      <c r="H126" s="131">
        <v>87</v>
      </c>
      <c r="I126" s="132"/>
      <c r="J126" s="133">
        <f t="shared" si="0"/>
        <v>0</v>
      </c>
      <c r="K126" s="134"/>
      <c r="L126" s="32"/>
      <c r="M126" s="135" t="s">
        <v>1</v>
      </c>
      <c r="N126" s="136" t="s">
        <v>42</v>
      </c>
      <c r="P126" s="137">
        <f t="shared" si="1"/>
        <v>0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216</v>
      </c>
      <c r="AT126" s="139" t="s">
        <v>212</v>
      </c>
      <c r="AU126" s="139" t="s">
        <v>84</v>
      </c>
      <c r="AY126" s="17" t="s">
        <v>211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84</v>
      </c>
      <c r="BK126" s="140">
        <f t="shared" si="9"/>
        <v>0</v>
      </c>
      <c r="BL126" s="17" t="s">
        <v>216</v>
      </c>
      <c r="BM126" s="139" t="s">
        <v>8</v>
      </c>
    </row>
    <row r="127" spans="2:65" s="1" customFormat="1" ht="16.5" customHeight="1">
      <c r="B127" s="32"/>
      <c r="C127" s="127" t="s">
        <v>244</v>
      </c>
      <c r="D127" s="127" t="s">
        <v>212</v>
      </c>
      <c r="E127" s="128" t="s">
        <v>1908</v>
      </c>
      <c r="F127" s="129" t="s">
        <v>1909</v>
      </c>
      <c r="G127" s="130" t="s">
        <v>313</v>
      </c>
      <c r="H127" s="131">
        <v>6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42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216</v>
      </c>
      <c r="AT127" s="139" t="s">
        <v>212</v>
      </c>
      <c r="AU127" s="139" t="s">
        <v>84</v>
      </c>
      <c r="AY127" s="17" t="s">
        <v>211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84</v>
      </c>
      <c r="BK127" s="140">
        <f t="shared" si="9"/>
        <v>0</v>
      </c>
      <c r="BL127" s="17" t="s">
        <v>216</v>
      </c>
      <c r="BM127" s="139" t="s">
        <v>244</v>
      </c>
    </row>
    <row r="128" spans="2:65" s="1" customFormat="1" ht="44.25" customHeight="1">
      <c r="B128" s="32"/>
      <c r="C128" s="127" t="s">
        <v>291</v>
      </c>
      <c r="D128" s="127" t="s">
        <v>212</v>
      </c>
      <c r="E128" s="128" t="s">
        <v>1910</v>
      </c>
      <c r="F128" s="129" t="s">
        <v>1911</v>
      </c>
      <c r="G128" s="130" t="s">
        <v>1417</v>
      </c>
      <c r="H128" s="131">
        <v>1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42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216</v>
      </c>
      <c r="AT128" s="139" t="s">
        <v>212</v>
      </c>
      <c r="AU128" s="139" t="s">
        <v>84</v>
      </c>
      <c r="AY128" s="17" t="s">
        <v>211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84</v>
      </c>
      <c r="BK128" s="140">
        <f t="shared" si="9"/>
        <v>0</v>
      </c>
      <c r="BL128" s="17" t="s">
        <v>216</v>
      </c>
      <c r="BM128" s="139" t="s">
        <v>253</v>
      </c>
    </row>
    <row r="129" spans="2:65" s="1" customFormat="1" ht="44.25" customHeight="1">
      <c r="B129" s="32"/>
      <c r="C129" s="127" t="s">
        <v>253</v>
      </c>
      <c r="D129" s="127" t="s">
        <v>212</v>
      </c>
      <c r="E129" s="128" t="s">
        <v>1912</v>
      </c>
      <c r="F129" s="129" t="s">
        <v>1913</v>
      </c>
      <c r="G129" s="130" t="s">
        <v>1417</v>
      </c>
      <c r="H129" s="131">
        <v>1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42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216</v>
      </c>
      <c r="AT129" s="139" t="s">
        <v>212</v>
      </c>
      <c r="AU129" s="139" t="s">
        <v>84</v>
      </c>
      <c r="AY129" s="17" t="s">
        <v>211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84</v>
      </c>
      <c r="BK129" s="140">
        <f t="shared" si="9"/>
        <v>0</v>
      </c>
      <c r="BL129" s="17" t="s">
        <v>216</v>
      </c>
      <c r="BM129" s="139" t="s">
        <v>258</v>
      </c>
    </row>
    <row r="130" spans="2:65" s="1" customFormat="1" ht="33" customHeight="1">
      <c r="B130" s="32"/>
      <c r="C130" s="127" t="s">
        <v>299</v>
      </c>
      <c r="D130" s="127" t="s">
        <v>212</v>
      </c>
      <c r="E130" s="128" t="s">
        <v>1914</v>
      </c>
      <c r="F130" s="129" t="s">
        <v>1915</v>
      </c>
      <c r="G130" s="130" t="s">
        <v>1417</v>
      </c>
      <c r="H130" s="131">
        <v>1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42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216</v>
      </c>
      <c r="AT130" s="139" t="s">
        <v>212</v>
      </c>
      <c r="AU130" s="139" t="s">
        <v>84</v>
      </c>
      <c r="AY130" s="17" t="s">
        <v>211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84</v>
      </c>
      <c r="BK130" s="140">
        <f t="shared" si="9"/>
        <v>0</v>
      </c>
      <c r="BL130" s="17" t="s">
        <v>216</v>
      </c>
      <c r="BM130" s="139" t="s">
        <v>262</v>
      </c>
    </row>
    <row r="131" spans="2:65" s="1" customFormat="1" ht="21.75" customHeight="1">
      <c r="B131" s="32"/>
      <c r="C131" s="127" t="s">
        <v>258</v>
      </c>
      <c r="D131" s="127" t="s">
        <v>212</v>
      </c>
      <c r="E131" s="128" t="s">
        <v>1916</v>
      </c>
      <c r="F131" s="129" t="s">
        <v>1917</v>
      </c>
      <c r="G131" s="130" t="s">
        <v>1417</v>
      </c>
      <c r="H131" s="131">
        <v>1</v>
      </c>
      <c r="I131" s="132"/>
      <c r="J131" s="133">
        <f t="shared" si="0"/>
        <v>0</v>
      </c>
      <c r="K131" s="134"/>
      <c r="L131" s="32"/>
      <c r="M131" s="181" t="s">
        <v>1</v>
      </c>
      <c r="N131" s="182" t="s">
        <v>42</v>
      </c>
      <c r="O131" s="183"/>
      <c r="P131" s="184">
        <f t="shared" si="1"/>
        <v>0</v>
      </c>
      <c r="Q131" s="184">
        <v>0</v>
      </c>
      <c r="R131" s="184">
        <f t="shared" si="2"/>
        <v>0</v>
      </c>
      <c r="S131" s="184">
        <v>0</v>
      </c>
      <c r="T131" s="185">
        <f t="shared" si="3"/>
        <v>0</v>
      </c>
      <c r="AR131" s="139" t="s">
        <v>216</v>
      </c>
      <c r="AT131" s="139" t="s">
        <v>212</v>
      </c>
      <c r="AU131" s="139" t="s">
        <v>84</v>
      </c>
      <c r="AY131" s="17" t="s">
        <v>211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84</v>
      </c>
      <c r="BK131" s="140">
        <f t="shared" si="9"/>
        <v>0</v>
      </c>
      <c r="BL131" s="17" t="s">
        <v>216</v>
      </c>
      <c r="BM131" s="139" t="s">
        <v>266</v>
      </c>
    </row>
    <row r="132" spans="2:65" s="1" customFormat="1" ht="6.95" customHeight="1">
      <c r="B132" s="44"/>
      <c r="C132" s="45"/>
      <c r="D132" s="45"/>
      <c r="E132" s="45"/>
      <c r="F132" s="45"/>
      <c r="G132" s="45"/>
      <c r="H132" s="45"/>
      <c r="I132" s="45"/>
      <c r="J132" s="45"/>
      <c r="K132" s="45"/>
      <c r="L132" s="32"/>
    </row>
  </sheetData>
  <sheetProtection algorithmName="SHA-512" hashValue="tf7BfgcGHHEPQtPdWnbGwwvglk3nk/Jp0XMWHvlEoJxQ+Kymf6U+VDsBZhVEtzSKuOZElDsVm7NI2JawqUU2FQ==" saltValue="ym5Qbayq4gH3jz0Yr3DMfyB7ZaVlAaGZBJTJNo5FtvBjxl1HTfUEn3U2lvGM8JfeV6n6OtviaZB4wKe7Nbugzg==" spinCount="100000" sheet="1" objects="1" scenarios="1" formatColumns="0" formatRows="0" autoFilter="0"/>
  <autoFilter ref="C117:K131" xr:uid="{00000000-0009-0000-0000-00000D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22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122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44" t="str">
        <f>'Rekapitulace stavby'!K6</f>
        <v>24005 - Prirodni koupaci biotop Jilemnice (zadani) - uprava vyberove rizeni</v>
      </c>
      <c r="F7" s="245"/>
      <c r="G7" s="245"/>
      <c r="H7" s="245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40" t="s">
        <v>1918</v>
      </c>
      <c r="F9" s="246"/>
      <c r="G9" s="246"/>
      <c r="H9" s="246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7" t="str">
        <f>'Rekapitulace stavby'!E14</f>
        <v>Vyplň údaj</v>
      </c>
      <c r="F18" s="209"/>
      <c r="G18" s="209"/>
      <c r="H18" s="209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14" t="s">
        <v>1</v>
      </c>
      <c r="F27" s="214"/>
      <c r="G27" s="214"/>
      <c r="H27" s="21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ROUND(J124,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ROUND((SUM(BE124:BE227)),  2)</f>
        <v>0</v>
      </c>
      <c r="I33" s="92">
        <v>0.21</v>
      </c>
      <c r="J33" s="91">
        <f>ROUND(((SUM(BE124:BE227))*I33),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ROUND((SUM(BF124:BF227)),  2)</f>
        <v>0</v>
      </c>
      <c r="I34" s="92">
        <v>0.12</v>
      </c>
      <c r="J34" s="91">
        <f>ROUND(((SUM(BF124:BF227))*I34),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ROUND((SUM(BG124:BG227)),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ROUND((SUM(BH124:BH227)),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ROUND((SUM(BI124:BI227)),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44" t="str">
        <f>E7</f>
        <v>24005 - Prirodni koupaci biotop Jilemnice (zadani) - uprava vyberove rizeni</v>
      </c>
      <c r="F85" s="245"/>
      <c r="G85" s="245"/>
      <c r="H85" s="245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40" t="str">
        <f>E9</f>
        <v>SO 08.2 - Objekt zázemí -...</v>
      </c>
      <c r="F87" s="246"/>
      <c r="G87" s="246"/>
      <c r="H87" s="246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J124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1312</v>
      </c>
      <c r="E97" s="106"/>
      <c r="F97" s="106"/>
      <c r="G97" s="106"/>
      <c r="H97" s="106"/>
      <c r="I97" s="106"/>
      <c r="J97" s="107">
        <f>J125</f>
        <v>0</v>
      </c>
      <c r="L97" s="104"/>
    </row>
    <row r="98" spans="2:12" s="15" customFormat="1" ht="19.899999999999999" hidden="1" customHeight="1">
      <c r="B98" s="189"/>
      <c r="D98" s="190" t="s">
        <v>1313</v>
      </c>
      <c r="E98" s="191"/>
      <c r="F98" s="191"/>
      <c r="G98" s="191"/>
      <c r="H98" s="191"/>
      <c r="I98" s="191"/>
      <c r="J98" s="192">
        <f>J126</f>
        <v>0</v>
      </c>
      <c r="L98" s="189"/>
    </row>
    <row r="99" spans="2:12" s="8" customFormat="1" ht="24.95" hidden="1" customHeight="1">
      <c r="B99" s="104"/>
      <c r="D99" s="105" t="s">
        <v>1315</v>
      </c>
      <c r="E99" s="106"/>
      <c r="F99" s="106"/>
      <c r="G99" s="106"/>
      <c r="H99" s="106"/>
      <c r="I99" s="106"/>
      <c r="J99" s="107">
        <f>J138</f>
        <v>0</v>
      </c>
      <c r="L99" s="104"/>
    </row>
    <row r="100" spans="2:12" s="15" customFormat="1" ht="19.899999999999999" hidden="1" customHeight="1">
      <c r="B100" s="189"/>
      <c r="D100" s="190" t="s">
        <v>1316</v>
      </c>
      <c r="E100" s="191"/>
      <c r="F100" s="191"/>
      <c r="G100" s="191"/>
      <c r="H100" s="191"/>
      <c r="I100" s="191"/>
      <c r="J100" s="192">
        <f>J139</f>
        <v>0</v>
      </c>
      <c r="L100" s="189"/>
    </row>
    <row r="101" spans="2:12" s="15" customFormat="1" ht="19.899999999999999" hidden="1" customHeight="1">
      <c r="B101" s="189"/>
      <c r="D101" s="190" t="s">
        <v>1317</v>
      </c>
      <c r="E101" s="191"/>
      <c r="F101" s="191"/>
      <c r="G101" s="191"/>
      <c r="H101" s="191"/>
      <c r="I101" s="191"/>
      <c r="J101" s="192">
        <f>J159</f>
        <v>0</v>
      </c>
      <c r="L101" s="189"/>
    </row>
    <row r="102" spans="2:12" s="15" customFormat="1" ht="19.899999999999999" hidden="1" customHeight="1">
      <c r="B102" s="189"/>
      <c r="D102" s="190" t="s">
        <v>1919</v>
      </c>
      <c r="E102" s="191"/>
      <c r="F102" s="191"/>
      <c r="G102" s="191"/>
      <c r="H102" s="191"/>
      <c r="I102" s="191"/>
      <c r="J102" s="192">
        <f>J191</f>
        <v>0</v>
      </c>
      <c r="L102" s="189"/>
    </row>
    <row r="103" spans="2:12" s="8" customFormat="1" ht="24.95" hidden="1" customHeight="1">
      <c r="B103" s="104"/>
      <c r="D103" s="105" t="s">
        <v>1318</v>
      </c>
      <c r="E103" s="106"/>
      <c r="F103" s="106"/>
      <c r="G103" s="106"/>
      <c r="H103" s="106"/>
      <c r="I103" s="106"/>
      <c r="J103" s="107">
        <f>J219</f>
        <v>0</v>
      </c>
      <c r="L103" s="104"/>
    </row>
    <row r="104" spans="2:12" s="15" customFormat="1" ht="19.899999999999999" hidden="1" customHeight="1">
      <c r="B104" s="189"/>
      <c r="D104" s="190" t="s">
        <v>1319</v>
      </c>
      <c r="E104" s="191"/>
      <c r="F104" s="191"/>
      <c r="G104" s="191"/>
      <c r="H104" s="191"/>
      <c r="I104" s="191"/>
      <c r="J104" s="192">
        <f>J220</f>
        <v>0</v>
      </c>
      <c r="L104" s="189"/>
    </row>
    <row r="105" spans="2:12" s="1" customFormat="1" ht="21.75" hidden="1" customHeight="1">
      <c r="B105" s="32"/>
      <c r="L105" s="32"/>
    </row>
    <row r="106" spans="2:12" s="1" customFormat="1" ht="6.95" hidden="1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07" spans="2:12" ht="11.25" hidden="1"/>
    <row r="108" spans="2:12" ht="11.25" hidden="1"/>
    <row r="109" spans="2:12" ht="11.25" hidden="1"/>
    <row r="110" spans="2:12" s="1" customFormat="1" ht="6.95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12" s="1" customFormat="1" ht="24.95" customHeight="1">
      <c r="B111" s="32"/>
      <c r="C111" s="21" t="s">
        <v>197</v>
      </c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16</v>
      </c>
      <c r="L113" s="32"/>
    </row>
    <row r="114" spans="2:65" s="1" customFormat="1" ht="26.25" customHeight="1">
      <c r="B114" s="32"/>
      <c r="E114" s="244" t="str">
        <f>E7</f>
        <v>24005 - Prirodni koupaci biotop Jilemnice (zadani) - uprava vyberove rizeni</v>
      </c>
      <c r="F114" s="245"/>
      <c r="G114" s="245"/>
      <c r="H114" s="245"/>
      <c r="L114" s="32"/>
    </row>
    <row r="115" spans="2:65" s="1" customFormat="1" ht="12" customHeight="1">
      <c r="B115" s="32"/>
      <c r="C115" s="27" t="s">
        <v>169</v>
      </c>
      <c r="L115" s="32"/>
    </row>
    <row r="116" spans="2:65" s="1" customFormat="1" ht="16.5" customHeight="1">
      <c r="B116" s="32"/>
      <c r="E116" s="240" t="str">
        <f>E9</f>
        <v>SO 08.2 - Objekt zázemí -...</v>
      </c>
      <c r="F116" s="246"/>
      <c r="G116" s="246"/>
      <c r="H116" s="246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20</v>
      </c>
      <c r="F118" s="25" t="str">
        <f>F12</f>
        <v xml:space="preserve"> </v>
      </c>
      <c r="I118" s="27" t="s">
        <v>22</v>
      </c>
      <c r="J118" s="52" t="str">
        <f>IF(J12="","",J12)</f>
        <v>12. 2. 2024</v>
      </c>
      <c r="L118" s="32"/>
    </row>
    <row r="119" spans="2:65" s="1" customFormat="1" ht="6.95" customHeight="1">
      <c r="B119" s="32"/>
      <c r="L119" s="32"/>
    </row>
    <row r="120" spans="2:65" s="1" customFormat="1" ht="15.2" customHeight="1">
      <c r="B120" s="32"/>
      <c r="C120" s="27" t="s">
        <v>24</v>
      </c>
      <c r="F120" s="25" t="str">
        <f>E15</f>
        <v>Sportovní centrum Jilemnice</v>
      </c>
      <c r="I120" s="27" t="s">
        <v>31</v>
      </c>
      <c r="J120" s="30" t="str">
        <f>E21</f>
        <v>BAPO s.r.o.</v>
      </c>
      <c r="L120" s="32"/>
    </row>
    <row r="121" spans="2:65" s="1" customFormat="1" ht="15.2" customHeight="1">
      <c r="B121" s="32"/>
      <c r="C121" s="27" t="s">
        <v>29</v>
      </c>
      <c r="F121" s="25" t="str">
        <f>IF(E18="","",E18)</f>
        <v>Vyplň údaj</v>
      </c>
      <c r="I121" s="27" t="s">
        <v>35</v>
      </c>
      <c r="J121" s="30" t="str">
        <f>E24</f>
        <v xml:space="preserve"> </v>
      </c>
      <c r="L121" s="32"/>
    </row>
    <row r="122" spans="2:65" s="1" customFormat="1" ht="10.35" customHeight="1">
      <c r="B122" s="32"/>
      <c r="L122" s="32"/>
    </row>
    <row r="123" spans="2:65" s="9" customFormat="1" ht="29.25" customHeight="1">
      <c r="B123" s="108"/>
      <c r="C123" s="109" t="s">
        <v>198</v>
      </c>
      <c r="D123" s="110" t="s">
        <v>62</v>
      </c>
      <c r="E123" s="110" t="s">
        <v>58</v>
      </c>
      <c r="F123" s="110" t="s">
        <v>59</v>
      </c>
      <c r="G123" s="110" t="s">
        <v>199</v>
      </c>
      <c r="H123" s="110" t="s">
        <v>200</v>
      </c>
      <c r="I123" s="110" t="s">
        <v>201</v>
      </c>
      <c r="J123" s="111" t="s">
        <v>173</v>
      </c>
      <c r="K123" s="112" t="s">
        <v>202</v>
      </c>
      <c r="L123" s="108"/>
      <c r="M123" s="59" t="s">
        <v>1</v>
      </c>
      <c r="N123" s="60" t="s">
        <v>41</v>
      </c>
      <c r="O123" s="60" t="s">
        <v>203</v>
      </c>
      <c r="P123" s="60" t="s">
        <v>204</v>
      </c>
      <c r="Q123" s="60" t="s">
        <v>205</v>
      </c>
      <c r="R123" s="60" t="s">
        <v>206</v>
      </c>
      <c r="S123" s="60" t="s">
        <v>207</v>
      </c>
      <c r="T123" s="61" t="s">
        <v>208</v>
      </c>
    </row>
    <row r="124" spans="2:65" s="1" customFormat="1" ht="22.9" customHeight="1">
      <c r="B124" s="32"/>
      <c r="C124" s="64" t="s">
        <v>209</v>
      </c>
      <c r="J124" s="113">
        <f>BK124</f>
        <v>0</v>
      </c>
      <c r="L124" s="32"/>
      <c r="M124" s="62"/>
      <c r="N124" s="53"/>
      <c r="O124" s="53"/>
      <c r="P124" s="114">
        <f>P125+P138+P219</f>
        <v>0</v>
      </c>
      <c r="Q124" s="53"/>
      <c r="R124" s="114">
        <f>R125+R138+R219</f>
        <v>0</v>
      </c>
      <c r="S124" s="53"/>
      <c r="T124" s="115">
        <f>T125+T138+T219</f>
        <v>0</v>
      </c>
      <c r="AT124" s="17" t="s">
        <v>76</v>
      </c>
      <c r="AU124" s="17" t="s">
        <v>175</v>
      </c>
      <c r="BK124" s="116">
        <f>BK125+BK138+BK219</f>
        <v>0</v>
      </c>
    </row>
    <row r="125" spans="2:65" s="10" customFormat="1" ht="25.9" customHeight="1">
      <c r="B125" s="117"/>
      <c r="D125" s="118" t="s">
        <v>76</v>
      </c>
      <c r="E125" s="119" t="s">
        <v>1320</v>
      </c>
      <c r="F125" s="119" t="s">
        <v>1321</v>
      </c>
      <c r="I125" s="120"/>
      <c r="J125" s="121">
        <f>BK125</f>
        <v>0</v>
      </c>
      <c r="L125" s="117"/>
      <c r="M125" s="122"/>
      <c r="P125" s="123">
        <f>P126</f>
        <v>0</v>
      </c>
      <c r="R125" s="123">
        <f>R126</f>
        <v>0</v>
      </c>
      <c r="T125" s="124">
        <f>T126</f>
        <v>0</v>
      </c>
      <c r="AR125" s="118" t="s">
        <v>84</v>
      </c>
      <c r="AT125" s="125" t="s">
        <v>76</v>
      </c>
      <c r="AU125" s="125" t="s">
        <v>77</v>
      </c>
      <c r="AY125" s="118" t="s">
        <v>211</v>
      </c>
      <c r="BK125" s="126">
        <f>BK126</f>
        <v>0</v>
      </c>
    </row>
    <row r="126" spans="2:65" s="10" customFormat="1" ht="22.9" customHeight="1">
      <c r="B126" s="117"/>
      <c r="D126" s="118" t="s">
        <v>76</v>
      </c>
      <c r="E126" s="193" t="s">
        <v>84</v>
      </c>
      <c r="F126" s="193" t="s">
        <v>1322</v>
      </c>
      <c r="I126" s="120"/>
      <c r="J126" s="194">
        <f>BK126</f>
        <v>0</v>
      </c>
      <c r="L126" s="117"/>
      <c r="M126" s="122"/>
      <c r="P126" s="123">
        <f>SUM(P127:P137)</f>
        <v>0</v>
      </c>
      <c r="R126" s="123">
        <f>SUM(R127:R137)</f>
        <v>0</v>
      </c>
      <c r="T126" s="124">
        <f>SUM(T127:T137)</f>
        <v>0</v>
      </c>
      <c r="AR126" s="118" t="s">
        <v>84</v>
      </c>
      <c r="AT126" s="125" t="s">
        <v>76</v>
      </c>
      <c r="AU126" s="125" t="s">
        <v>84</v>
      </c>
      <c r="AY126" s="118" t="s">
        <v>211</v>
      </c>
      <c r="BK126" s="126">
        <f>SUM(BK127:BK137)</f>
        <v>0</v>
      </c>
    </row>
    <row r="127" spans="2:65" s="1" customFormat="1" ht="21.75" customHeight="1">
      <c r="B127" s="32"/>
      <c r="C127" s="127" t="s">
        <v>84</v>
      </c>
      <c r="D127" s="127" t="s">
        <v>212</v>
      </c>
      <c r="E127" s="128" t="s">
        <v>1325</v>
      </c>
      <c r="F127" s="129" t="s">
        <v>1326</v>
      </c>
      <c r="G127" s="130" t="s">
        <v>215</v>
      </c>
      <c r="H127" s="131">
        <v>42</v>
      </c>
      <c r="I127" s="132"/>
      <c r="J127" s="133">
        <f t="shared" ref="J127:J137" si="0">ROUND(I127*H127,2)</f>
        <v>0</v>
      </c>
      <c r="K127" s="134"/>
      <c r="L127" s="32"/>
      <c r="M127" s="135" t="s">
        <v>1</v>
      </c>
      <c r="N127" s="136" t="s">
        <v>42</v>
      </c>
      <c r="P127" s="137">
        <f t="shared" ref="P127:P137" si="1">O127*H127</f>
        <v>0</v>
      </c>
      <c r="Q127" s="137">
        <v>0</v>
      </c>
      <c r="R127" s="137">
        <f t="shared" ref="R127:R137" si="2">Q127*H127</f>
        <v>0</v>
      </c>
      <c r="S127" s="137">
        <v>0</v>
      </c>
      <c r="T127" s="138">
        <f t="shared" ref="T127:T137" si="3">S127*H127</f>
        <v>0</v>
      </c>
      <c r="AR127" s="139" t="s">
        <v>216</v>
      </c>
      <c r="AT127" s="139" t="s">
        <v>212</v>
      </c>
      <c r="AU127" s="139" t="s">
        <v>86</v>
      </c>
      <c r="AY127" s="17" t="s">
        <v>211</v>
      </c>
      <c r="BE127" s="140">
        <f t="shared" ref="BE127:BE137" si="4">IF(N127="základní",J127,0)</f>
        <v>0</v>
      </c>
      <c r="BF127" s="140">
        <f t="shared" ref="BF127:BF137" si="5">IF(N127="snížená",J127,0)</f>
        <v>0</v>
      </c>
      <c r="BG127" s="140">
        <f t="shared" ref="BG127:BG137" si="6">IF(N127="zákl. přenesená",J127,0)</f>
        <v>0</v>
      </c>
      <c r="BH127" s="140">
        <f t="shared" ref="BH127:BH137" si="7">IF(N127="sníž. přenesená",J127,0)</f>
        <v>0</v>
      </c>
      <c r="BI127" s="140">
        <f t="shared" ref="BI127:BI137" si="8">IF(N127="nulová",J127,0)</f>
        <v>0</v>
      </c>
      <c r="BJ127" s="17" t="s">
        <v>84</v>
      </c>
      <c r="BK127" s="140">
        <f t="shared" ref="BK127:BK137" si="9">ROUND(I127*H127,2)</f>
        <v>0</v>
      </c>
      <c r="BL127" s="17" t="s">
        <v>216</v>
      </c>
      <c r="BM127" s="139" t="s">
        <v>86</v>
      </c>
    </row>
    <row r="128" spans="2:65" s="1" customFormat="1" ht="24.2" customHeight="1">
      <c r="B128" s="32"/>
      <c r="C128" s="127" t="s">
        <v>86</v>
      </c>
      <c r="D128" s="127" t="s">
        <v>212</v>
      </c>
      <c r="E128" s="128" t="s">
        <v>1327</v>
      </c>
      <c r="F128" s="129" t="s">
        <v>1328</v>
      </c>
      <c r="G128" s="130" t="s">
        <v>215</v>
      </c>
      <c r="H128" s="131">
        <v>42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42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216</v>
      </c>
      <c r="AT128" s="139" t="s">
        <v>212</v>
      </c>
      <c r="AU128" s="139" t="s">
        <v>86</v>
      </c>
      <c r="AY128" s="17" t="s">
        <v>211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84</v>
      </c>
      <c r="BK128" s="140">
        <f t="shared" si="9"/>
        <v>0</v>
      </c>
      <c r="BL128" s="17" t="s">
        <v>216</v>
      </c>
      <c r="BM128" s="139" t="s">
        <v>216</v>
      </c>
    </row>
    <row r="129" spans="2:65" s="1" customFormat="1" ht="24.2" customHeight="1">
      <c r="B129" s="32"/>
      <c r="C129" s="127" t="s">
        <v>226</v>
      </c>
      <c r="D129" s="127" t="s">
        <v>212</v>
      </c>
      <c r="E129" s="128" t="s">
        <v>1329</v>
      </c>
      <c r="F129" s="129" t="s">
        <v>1330</v>
      </c>
      <c r="G129" s="130" t="s">
        <v>215</v>
      </c>
      <c r="H129" s="131">
        <v>14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42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216</v>
      </c>
      <c r="AT129" s="139" t="s">
        <v>212</v>
      </c>
      <c r="AU129" s="139" t="s">
        <v>86</v>
      </c>
      <c r="AY129" s="17" t="s">
        <v>211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84</v>
      </c>
      <c r="BK129" s="140">
        <f t="shared" si="9"/>
        <v>0</v>
      </c>
      <c r="BL129" s="17" t="s">
        <v>216</v>
      </c>
      <c r="BM129" s="139" t="s">
        <v>229</v>
      </c>
    </row>
    <row r="130" spans="2:65" s="1" customFormat="1" ht="21.75" customHeight="1">
      <c r="B130" s="32"/>
      <c r="C130" s="127" t="s">
        <v>216</v>
      </c>
      <c r="D130" s="127" t="s">
        <v>212</v>
      </c>
      <c r="E130" s="128" t="s">
        <v>1331</v>
      </c>
      <c r="F130" s="129" t="s">
        <v>1332</v>
      </c>
      <c r="G130" s="130" t="s">
        <v>215</v>
      </c>
      <c r="H130" s="131">
        <v>14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42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216</v>
      </c>
      <c r="AT130" s="139" t="s">
        <v>212</v>
      </c>
      <c r="AU130" s="139" t="s">
        <v>86</v>
      </c>
      <c r="AY130" s="17" t="s">
        <v>211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84</v>
      </c>
      <c r="BK130" s="140">
        <f t="shared" si="9"/>
        <v>0</v>
      </c>
      <c r="BL130" s="17" t="s">
        <v>216</v>
      </c>
      <c r="BM130" s="139" t="s">
        <v>234</v>
      </c>
    </row>
    <row r="131" spans="2:65" s="1" customFormat="1" ht="16.5" customHeight="1">
      <c r="B131" s="32"/>
      <c r="C131" s="127" t="s">
        <v>235</v>
      </c>
      <c r="D131" s="127" t="s">
        <v>212</v>
      </c>
      <c r="E131" s="128" t="s">
        <v>1333</v>
      </c>
      <c r="F131" s="129" t="s">
        <v>1334</v>
      </c>
      <c r="G131" s="130" t="s">
        <v>215</v>
      </c>
      <c r="H131" s="131">
        <v>14</v>
      </c>
      <c r="I131" s="132"/>
      <c r="J131" s="133">
        <f t="shared" si="0"/>
        <v>0</v>
      </c>
      <c r="K131" s="134"/>
      <c r="L131" s="32"/>
      <c r="M131" s="135" t="s">
        <v>1</v>
      </c>
      <c r="N131" s="136" t="s">
        <v>42</v>
      </c>
      <c r="P131" s="137">
        <f t="shared" si="1"/>
        <v>0</v>
      </c>
      <c r="Q131" s="137">
        <v>0</v>
      </c>
      <c r="R131" s="137">
        <f t="shared" si="2"/>
        <v>0</v>
      </c>
      <c r="S131" s="137">
        <v>0</v>
      </c>
      <c r="T131" s="138">
        <f t="shared" si="3"/>
        <v>0</v>
      </c>
      <c r="AR131" s="139" t="s">
        <v>216</v>
      </c>
      <c r="AT131" s="139" t="s">
        <v>212</v>
      </c>
      <c r="AU131" s="139" t="s">
        <v>86</v>
      </c>
      <c r="AY131" s="17" t="s">
        <v>211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84</v>
      </c>
      <c r="BK131" s="140">
        <f t="shared" si="9"/>
        <v>0</v>
      </c>
      <c r="BL131" s="17" t="s">
        <v>216</v>
      </c>
      <c r="BM131" s="139" t="s">
        <v>238</v>
      </c>
    </row>
    <row r="132" spans="2:65" s="1" customFormat="1" ht="16.5" customHeight="1">
      <c r="B132" s="32"/>
      <c r="C132" s="127" t="s">
        <v>229</v>
      </c>
      <c r="D132" s="127" t="s">
        <v>212</v>
      </c>
      <c r="E132" s="128" t="s">
        <v>1335</v>
      </c>
      <c r="F132" s="129" t="s">
        <v>1336</v>
      </c>
      <c r="G132" s="130" t="s">
        <v>215</v>
      </c>
      <c r="H132" s="131">
        <v>14</v>
      </c>
      <c r="I132" s="132"/>
      <c r="J132" s="133">
        <f t="shared" si="0"/>
        <v>0</v>
      </c>
      <c r="K132" s="134"/>
      <c r="L132" s="32"/>
      <c r="M132" s="135" t="s">
        <v>1</v>
      </c>
      <c r="N132" s="136" t="s">
        <v>42</v>
      </c>
      <c r="P132" s="137">
        <f t="shared" si="1"/>
        <v>0</v>
      </c>
      <c r="Q132" s="137">
        <v>0</v>
      </c>
      <c r="R132" s="137">
        <f t="shared" si="2"/>
        <v>0</v>
      </c>
      <c r="S132" s="137">
        <v>0</v>
      </c>
      <c r="T132" s="138">
        <f t="shared" si="3"/>
        <v>0</v>
      </c>
      <c r="AR132" s="139" t="s">
        <v>216</v>
      </c>
      <c r="AT132" s="139" t="s">
        <v>212</v>
      </c>
      <c r="AU132" s="139" t="s">
        <v>86</v>
      </c>
      <c r="AY132" s="17" t="s">
        <v>211</v>
      </c>
      <c r="BE132" s="140">
        <f t="shared" si="4"/>
        <v>0</v>
      </c>
      <c r="BF132" s="140">
        <f t="shared" si="5"/>
        <v>0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7" t="s">
        <v>84</v>
      </c>
      <c r="BK132" s="140">
        <f t="shared" si="9"/>
        <v>0</v>
      </c>
      <c r="BL132" s="17" t="s">
        <v>216</v>
      </c>
      <c r="BM132" s="139" t="s">
        <v>8</v>
      </c>
    </row>
    <row r="133" spans="2:65" s="1" customFormat="1" ht="24.2" customHeight="1">
      <c r="B133" s="32"/>
      <c r="C133" s="127" t="s">
        <v>241</v>
      </c>
      <c r="D133" s="127" t="s">
        <v>212</v>
      </c>
      <c r="E133" s="128" t="s">
        <v>1337</v>
      </c>
      <c r="F133" s="129" t="s">
        <v>1338</v>
      </c>
      <c r="G133" s="130" t="s">
        <v>215</v>
      </c>
      <c r="H133" s="131">
        <v>28</v>
      </c>
      <c r="I133" s="132"/>
      <c r="J133" s="133">
        <f t="shared" si="0"/>
        <v>0</v>
      </c>
      <c r="K133" s="134"/>
      <c r="L133" s="32"/>
      <c r="M133" s="135" t="s">
        <v>1</v>
      </c>
      <c r="N133" s="136" t="s">
        <v>42</v>
      </c>
      <c r="P133" s="137">
        <f t="shared" si="1"/>
        <v>0</v>
      </c>
      <c r="Q133" s="137">
        <v>0</v>
      </c>
      <c r="R133" s="137">
        <f t="shared" si="2"/>
        <v>0</v>
      </c>
      <c r="S133" s="137">
        <v>0</v>
      </c>
      <c r="T133" s="138">
        <f t="shared" si="3"/>
        <v>0</v>
      </c>
      <c r="AR133" s="139" t="s">
        <v>216</v>
      </c>
      <c r="AT133" s="139" t="s">
        <v>212</v>
      </c>
      <c r="AU133" s="139" t="s">
        <v>86</v>
      </c>
      <c r="AY133" s="17" t="s">
        <v>211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7" t="s">
        <v>84</v>
      </c>
      <c r="BK133" s="140">
        <f t="shared" si="9"/>
        <v>0</v>
      </c>
      <c r="BL133" s="17" t="s">
        <v>216</v>
      </c>
      <c r="BM133" s="139" t="s">
        <v>244</v>
      </c>
    </row>
    <row r="134" spans="2:65" s="1" customFormat="1" ht="24.2" customHeight="1">
      <c r="B134" s="32"/>
      <c r="C134" s="127" t="s">
        <v>234</v>
      </c>
      <c r="D134" s="127" t="s">
        <v>212</v>
      </c>
      <c r="E134" s="128" t="s">
        <v>1339</v>
      </c>
      <c r="F134" s="129" t="s">
        <v>1340</v>
      </c>
      <c r="G134" s="130" t="s">
        <v>215</v>
      </c>
      <c r="H134" s="131">
        <v>14</v>
      </c>
      <c r="I134" s="132"/>
      <c r="J134" s="133">
        <f t="shared" si="0"/>
        <v>0</v>
      </c>
      <c r="K134" s="134"/>
      <c r="L134" s="32"/>
      <c r="M134" s="135" t="s">
        <v>1</v>
      </c>
      <c r="N134" s="136" t="s">
        <v>42</v>
      </c>
      <c r="P134" s="137">
        <f t="shared" si="1"/>
        <v>0</v>
      </c>
      <c r="Q134" s="137">
        <v>0</v>
      </c>
      <c r="R134" s="137">
        <f t="shared" si="2"/>
        <v>0</v>
      </c>
      <c r="S134" s="137">
        <v>0</v>
      </c>
      <c r="T134" s="138">
        <f t="shared" si="3"/>
        <v>0</v>
      </c>
      <c r="AR134" s="139" t="s">
        <v>216</v>
      </c>
      <c r="AT134" s="139" t="s">
        <v>212</v>
      </c>
      <c r="AU134" s="139" t="s">
        <v>86</v>
      </c>
      <c r="AY134" s="17" t="s">
        <v>211</v>
      </c>
      <c r="BE134" s="140">
        <f t="shared" si="4"/>
        <v>0</v>
      </c>
      <c r="BF134" s="140">
        <f t="shared" si="5"/>
        <v>0</v>
      </c>
      <c r="BG134" s="140">
        <f t="shared" si="6"/>
        <v>0</v>
      </c>
      <c r="BH134" s="140">
        <f t="shared" si="7"/>
        <v>0</v>
      </c>
      <c r="BI134" s="140">
        <f t="shared" si="8"/>
        <v>0</v>
      </c>
      <c r="BJ134" s="17" t="s">
        <v>84</v>
      </c>
      <c r="BK134" s="140">
        <f t="shared" si="9"/>
        <v>0</v>
      </c>
      <c r="BL134" s="17" t="s">
        <v>216</v>
      </c>
      <c r="BM134" s="139" t="s">
        <v>253</v>
      </c>
    </row>
    <row r="135" spans="2:65" s="1" customFormat="1" ht="16.5" customHeight="1">
      <c r="B135" s="32"/>
      <c r="C135" s="162" t="s">
        <v>255</v>
      </c>
      <c r="D135" s="162" t="s">
        <v>700</v>
      </c>
      <c r="E135" s="163" t="s">
        <v>1341</v>
      </c>
      <c r="F135" s="164" t="s">
        <v>1342</v>
      </c>
      <c r="G135" s="165" t="s">
        <v>412</v>
      </c>
      <c r="H135" s="166">
        <v>25.2</v>
      </c>
      <c r="I135" s="167"/>
      <c r="J135" s="168">
        <f t="shared" si="0"/>
        <v>0</v>
      </c>
      <c r="K135" s="169"/>
      <c r="L135" s="170"/>
      <c r="M135" s="171" t="s">
        <v>1</v>
      </c>
      <c r="N135" s="172" t="s">
        <v>42</v>
      </c>
      <c r="P135" s="137">
        <f t="shared" si="1"/>
        <v>0</v>
      </c>
      <c r="Q135" s="137">
        <v>0</v>
      </c>
      <c r="R135" s="137">
        <f t="shared" si="2"/>
        <v>0</v>
      </c>
      <c r="S135" s="137">
        <v>0</v>
      </c>
      <c r="T135" s="138">
        <f t="shared" si="3"/>
        <v>0</v>
      </c>
      <c r="AR135" s="139" t="s">
        <v>234</v>
      </c>
      <c r="AT135" s="139" t="s">
        <v>700</v>
      </c>
      <c r="AU135" s="139" t="s">
        <v>86</v>
      </c>
      <c r="AY135" s="17" t="s">
        <v>211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7" t="s">
        <v>84</v>
      </c>
      <c r="BK135" s="140">
        <f t="shared" si="9"/>
        <v>0</v>
      </c>
      <c r="BL135" s="17" t="s">
        <v>216</v>
      </c>
      <c r="BM135" s="139" t="s">
        <v>258</v>
      </c>
    </row>
    <row r="136" spans="2:65" s="1" customFormat="1" ht="24.2" customHeight="1">
      <c r="B136" s="32"/>
      <c r="C136" s="127" t="s">
        <v>238</v>
      </c>
      <c r="D136" s="127" t="s">
        <v>212</v>
      </c>
      <c r="E136" s="128" t="s">
        <v>1343</v>
      </c>
      <c r="F136" s="129" t="s">
        <v>1344</v>
      </c>
      <c r="G136" s="130" t="s">
        <v>215</v>
      </c>
      <c r="H136" s="131">
        <v>0.65</v>
      </c>
      <c r="I136" s="132"/>
      <c r="J136" s="133">
        <f t="shared" si="0"/>
        <v>0</v>
      </c>
      <c r="K136" s="134"/>
      <c r="L136" s="32"/>
      <c r="M136" s="135" t="s">
        <v>1</v>
      </c>
      <c r="N136" s="136" t="s">
        <v>42</v>
      </c>
      <c r="P136" s="137">
        <f t="shared" si="1"/>
        <v>0</v>
      </c>
      <c r="Q136" s="137">
        <v>0</v>
      </c>
      <c r="R136" s="137">
        <f t="shared" si="2"/>
        <v>0</v>
      </c>
      <c r="S136" s="137">
        <v>0</v>
      </c>
      <c r="T136" s="138">
        <f t="shared" si="3"/>
        <v>0</v>
      </c>
      <c r="AR136" s="139" t="s">
        <v>216</v>
      </c>
      <c r="AT136" s="139" t="s">
        <v>212</v>
      </c>
      <c r="AU136" s="139" t="s">
        <v>86</v>
      </c>
      <c r="AY136" s="17" t="s">
        <v>211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7" t="s">
        <v>84</v>
      </c>
      <c r="BK136" s="140">
        <f t="shared" si="9"/>
        <v>0</v>
      </c>
      <c r="BL136" s="17" t="s">
        <v>216</v>
      </c>
      <c r="BM136" s="139" t="s">
        <v>262</v>
      </c>
    </row>
    <row r="137" spans="2:65" s="1" customFormat="1" ht="24.2" customHeight="1">
      <c r="B137" s="32"/>
      <c r="C137" s="127" t="s">
        <v>263</v>
      </c>
      <c r="D137" s="127" t="s">
        <v>212</v>
      </c>
      <c r="E137" s="128" t="s">
        <v>1345</v>
      </c>
      <c r="F137" s="129" t="s">
        <v>1346</v>
      </c>
      <c r="G137" s="130" t="s">
        <v>412</v>
      </c>
      <c r="H137" s="131">
        <v>1.25</v>
      </c>
      <c r="I137" s="132"/>
      <c r="J137" s="133">
        <f t="shared" si="0"/>
        <v>0</v>
      </c>
      <c r="K137" s="134"/>
      <c r="L137" s="32"/>
      <c r="M137" s="135" t="s">
        <v>1</v>
      </c>
      <c r="N137" s="136" t="s">
        <v>42</v>
      </c>
      <c r="P137" s="137">
        <f t="shared" si="1"/>
        <v>0</v>
      </c>
      <c r="Q137" s="137">
        <v>0</v>
      </c>
      <c r="R137" s="137">
        <f t="shared" si="2"/>
        <v>0</v>
      </c>
      <c r="S137" s="137">
        <v>0</v>
      </c>
      <c r="T137" s="138">
        <f t="shared" si="3"/>
        <v>0</v>
      </c>
      <c r="AR137" s="139" t="s">
        <v>216</v>
      </c>
      <c r="AT137" s="139" t="s">
        <v>212</v>
      </c>
      <c r="AU137" s="139" t="s">
        <v>86</v>
      </c>
      <c r="AY137" s="17" t="s">
        <v>211</v>
      </c>
      <c r="BE137" s="140">
        <f t="shared" si="4"/>
        <v>0</v>
      </c>
      <c r="BF137" s="140">
        <f t="shared" si="5"/>
        <v>0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7" t="s">
        <v>84</v>
      </c>
      <c r="BK137" s="140">
        <f t="shared" si="9"/>
        <v>0</v>
      </c>
      <c r="BL137" s="17" t="s">
        <v>216</v>
      </c>
      <c r="BM137" s="139" t="s">
        <v>266</v>
      </c>
    </row>
    <row r="138" spans="2:65" s="10" customFormat="1" ht="25.9" customHeight="1">
      <c r="B138" s="117"/>
      <c r="D138" s="118" t="s">
        <v>76</v>
      </c>
      <c r="E138" s="119" t="s">
        <v>1354</v>
      </c>
      <c r="F138" s="119" t="s">
        <v>1355</v>
      </c>
      <c r="I138" s="120"/>
      <c r="J138" s="121">
        <f>BK138</f>
        <v>0</v>
      </c>
      <c r="L138" s="117"/>
      <c r="M138" s="122"/>
      <c r="P138" s="123">
        <f>P139+P159+P191</f>
        <v>0</v>
      </c>
      <c r="R138" s="123">
        <f>R139+R159+R191</f>
        <v>0</v>
      </c>
      <c r="T138" s="124">
        <f>T139+T159+T191</f>
        <v>0</v>
      </c>
      <c r="AR138" s="118" t="s">
        <v>86</v>
      </c>
      <c r="AT138" s="125" t="s">
        <v>76</v>
      </c>
      <c r="AU138" s="125" t="s">
        <v>77</v>
      </c>
      <c r="AY138" s="118" t="s">
        <v>211</v>
      </c>
      <c r="BK138" s="126">
        <f>BK139+BK159+BK191</f>
        <v>0</v>
      </c>
    </row>
    <row r="139" spans="2:65" s="10" customFormat="1" ht="22.9" customHeight="1">
      <c r="B139" s="117"/>
      <c r="D139" s="118" t="s">
        <v>76</v>
      </c>
      <c r="E139" s="193" t="s">
        <v>1356</v>
      </c>
      <c r="F139" s="193" t="s">
        <v>1357</v>
      </c>
      <c r="I139" s="120"/>
      <c r="J139" s="194">
        <f>BK139</f>
        <v>0</v>
      </c>
      <c r="L139" s="117"/>
      <c r="M139" s="122"/>
      <c r="P139" s="123">
        <f>SUM(P140:P158)</f>
        <v>0</v>
      </c>
      <c r="R139" s="123">
        <f>SUM(R140:R158)</f>
        <v>0</v>
      </c>
      <c r="T139" s="124">
        <f>SUM(T140:T158)</f>
        <v>0</v>
      </c>
      <c r="AR139" s="118" t="s">
        <v>86</v>
      </c>
      <c r="AT139" s="125" t="s">
        <v>76</v>
      </c>
      <c r="AU139" s="125" t="s">
        <v>84</v>
      </c>
      <c r="AY139" s="118" t="s">
        <v>211</v>
      </c>
      <c r="BK139" s="126">
        <f>SUM(BK140:BK158)</f>
        <v>0</v>
      </c>
    </row>
    <row r="140" spans="2:65" s="1" customFormat="1" ht="16.5" customHeight="1">
      <c r="B140" s="32"/>
      <c r="C140" s="127" t="s">
        <v>8</v>
      </c>
      <c r="D140" s="127" t="s">
        <v>212</v>
      </c>
      <c r="E140" s="128" t="s">
        <v>1920</v>
      </c>
      <c r="F140" s="129" t="s">
        <v>1921</v>
      </c>
      <c r="G140" s="130" t="s">
        <v>289</v>
      </c>
      <c r="H140" s="131">
        <v>10</v>
      </c>
      <c r="I140" s="132"/>
      <c r="J140" s="133">
        <f t="shared" ref="J140:J158" si="10">ROUND(I140*H140,2)</f>
        <v>0</v>
      </c>
      <c r="K140" s="134"/>
      <c r="L140" s="32"/>
      <c r="M140" s="135" t="s">
        <v>1</v>
      </c>
      <c r="N140" s="136" t="s">
        <v>42</v>
      </c>
      <c r="P140" s="137">
        <f t="shared" ref="P140:P158" si="11">O140*H140</f>
        <v>0</v>
      </c>
      <c r="Q140" s="137">
        <v>0</v>
      </c>
      <c r="R140" s="137">
        <f t="shared" ref="R140:R158" si="12">Q140*H140</f>
        <v>0</v>
      </c>
      <c r="S140" s="137">
        <v>0</v>
      </c>
      <c r="T140" s="138">
        <f t="shared" ref="T140:T158" si="13">S140*H140</f>
        <v>0</v>
      </c>
      <c r="AR140" s="139" t="s">
        <v>253</v>
      </c>
      <c r="AT140" s="139" t="s">
        <v>212</v>
      </c>
      <c r="AU140" s="139" t="s">
        <v>86</v>
      </c>
      <c r="AY140" s="17" t="s">
        <v>211</v>
      </c>
      <c r="BE140" s="140">
        <f t="shared" ref="BE140:BE158" si="14">IF(N140="základní",J140,0)</f>
        <v>0</v>
      </c>
      <c r="BF140" s="140">
        <f t="shared" ref="BF140:BF158" si="15">IF(N140="snížená",J140,0)</f>
        <v>0</v>
      </c>
      <c r="BG140" s="140">
        <f t="shared" ref="BG140:BG158" si="16">IF(N140="zákl. přenesená",J140,0)</f>
        <v>0</v>
      </c>
      <c r="BH140" s="140">
        <f t="shared" ref="BH140:BH158" si="17">IF(N140="sníž. přenesená",J140,0)</f>
        <v>0</v>
      </c>
      <c r="BI140" s="140">
        <f t="shared" ref="BI140:BI158" si="18">IF(N140="nulová",J140,0)</f>
        <v>0</v>
      </c>
      <c r="BJ140" s="17" t="s">
        <v>84</v>
      </c>
      <c r="BK140" s="140">
        <f t="shared" ref="BK140:BK158" si="19">ROUND(I140*H140,2)</f>
        <v>0</v>
      </c>
      <c r="BL140" s="17" t="s">
        <v>253</v>
      </c>
      <c r="BM140" s="139" t="s">
        <v>269</v>
      </c>
    </row>
    <row r="141" spans="2:65" s="1" customFormat="1" ht="16.5" customHeight="1">
      <c r="B141" s="32"/>
      <c r="C141" s="162" t="s">
        <v>276</v>
      </c>
      <c r="D141" s="162" t="s">
        <v>700</v>
      </c>
      <c r="E141" s="163" t="s">
        <v>1922</v>
      </c>
      <c r="F141" s="164" t="s">
        <v>1923</v>
      </c>
      <c r="G141" s="165" t="s">
        <v>289</v>
      </c>
      <c r="H141" s="166">
        <v>8</v>
      </c>
      <c r="I141" s="167"/>
      <c r="J141" s="168">
        <f t="shared" si="10"/>
        <v>0</v>
      </c>
      <c r="K141" s="169"/>
      <c r="L141" s="170"/>
      <c r="M141" s="171" t="s">
        <v>1</v>
      </c>
      <c r="N141" s="172" t="s">
        <v>42</v>
      </c>
      <c r="P141" s="137">
        <f t="shared" si="11"/>
        <v>0</v>
      </c>
      <c r="Q141" s="137">
        <v>0</v>
      </c>
      <c r="R141" s="137">
        <f t="shared" si="12"/>
        <v>0</v>
      </c>
      <c r="S141" s="137">
        <v>0</v>
      </c>
      <c r="T141" s="138">
        <f t="shared" si="13"/>
        <v>0</v>
      </c>
      <c r="AR141" s="139" t="s">
        <v>298</v>
      </c>
      <c r="AT141" s="139" t="s">
        <v>700</v>
      </c>
      <c r="AU141" s="139" t="s">
        <v>86</v>
      </c>
      <c r="AY141" s="17" t="s">
        <v>211</v>
      </c>
      <c r="BE141" s="140">
        <f t="shared" si="14"/>
        <v>0</v>
      </c>
      <c r="BF141" s="140">
        <f t="shared" si="15"/>
        <v>0</v>
      </c>
      <c r="BG141" s="140">
        <f t="shared" si="16"/>
        <v>0</v>
      </c>
      <c r="BH141" s="140">
        <f t="shared" si="17"/>
        <v>0</v>
      </c>
      <c r="BI141" s="140">
        <f t="shared" si="18"/>
        <v>0</v>
      </c>
      <c r="BJ141" s="17" t="s">
        <v>84</v>
      </c>
      <c r="BK141" s="140">
        <f t="shared" si="19"/>
        <v>0</v>
      </c>
      <c r="BL141" s="17" t="s">
        <v>253</v>
      </c>
      <c r="BM141" s="139" t="s">
        <v>279</v>
      </c>
    </row>
    <row r="142" spans="2:65" s="1" customFormat="1" ht="16.5" customHeight="1">
      <c r="B142" s="32"/>
      <c r="C142" s="162" t="s">
        <v>244</v>
      </c>
      <c r="D142" s="162" t="s">
        <v>700</v>
      </c>
      <c r="E142" s="163" t="s">
        <v>1924</v>
      </c>
      <c r="F142" s="164" t="s">
        <v>1925</v>
      </c>
      <c r="G142" s="165" t="s">
        <v>289</v>
      </c>
      <c r="H142" s="166">
        <v>0</v>
      </c>
      <c r="I142" s="167"/>
      <c r="J142" s="168">
        <f t="shared" si="10"/>
        <v>0</v>
      </c>
      <c r="K142" s="169"/>
      <c r="L142" s="170"/>
      <c r="M142" s="171" t="s">
        <v>1</v>
      </c>
      <c r="N142" s="172" t="s">
        <v>42</v>
      </c>
      <c r="P142" s="137">
        <f t="shared" si="11"/>
        <v>0</v>
      </c>
      <c r="Q142" s="137">
        <v>0</v>
      </c>
      <c r="R142" s="137">
        <f t="shared" si="12"/>
        <v>0</v>
      </c>
      <c r="S142" s="137">
        <v>0</v>
      </c>
      <c r="T142" s="138">
        <f t="shared" si="13"/>
        <v>0</v>
      </c>
      <c r="AR142" s="139" t="s">
        <v>298</v>
      </c>
      <c r="AT142" s="139" t="s">
        <v>700</v>
      </c>
      <c r="AU142" s="139" t="s">
        <v>86</v>
      </c>
      <c r="AY142" s="17" t="s">
        <v>211</v>
      </c>
      <c r="BE142" s="140">
        <f t="shared" si="14"/>
        <v>0</v>
      </c>
      <c r="BF142" s="140">
        <f t="shared" si="15"/>
        <v>0</v>
      </c>
      <c r="BG142" s="140">
        <f t="shared" si="16"/>
        <v>0</v>
      </c>
      <c r="BH142" s="140">
        <f t="shared" si="17"/>
        <v>0</v>
      </c>
      <c r="BI142" s="140">
        <f t="shared" si="18"/>
        <v>0</v>
      </c>
      <c r="BJ142" s="17" t="s">
        <v>84</v>
      </c>
      <c r="BK142" s="140">
        <f t="shared" si="19"/>
        <v>0</v>
      </c>
      <c r="BL142" s="17" t="s">
        <v>253</v>
      </c>
      <c r="BM142" s="139" t="s">
        <v>290</v>
      </c>
    </row>
    <row r="143" spans="2:65" s="1" customFormat="1" ht="16.5" customHeight="1">
      <c r="B143" s="32"/>
      <c r="C143" s="162" t="s">
        <v>291</v>
      </c>
      <c r="D143" s="162" t="s">
        <v>700</v>
      </c>
      <c r="E143" s="163" t="s">
        <v>1926</v>
      </c>
      <c r="F143" s="164" t="s">
        <v>1927</v>
      </c>
      <c r="G143" s="165" t="s">
        <v>289</v>
      </c>
      <c r="H143" s="166">
        <v>2</v>
      </c>
      <c r="I143" s="167"/>
      <c r="J143" s="168">
        <f t="shared" si="10"/>
        <v>0</v>
      </c>
      <c r="K143" s="169"/>
      <c r="L143" s="170"/>
      <c r="M143" s="171" t="s">
        <v>1</v>
      </c>
      <c r="N143" s="172" t="s">
        <v>42</v>
      </c>
      <c r="P143" s="137">
        <f t="shared" si="11"/>
        <v>0</v>
      </c>
      <c r="Q143" s="137">
        <v>0</v>
      </c>
      <c r="R143" s="137">
        <f t="shared" si="12"/>
        <v>0</v>
      </c>
      <c r="S143" s="137">
        <v>0</v>
      </c>
      <c r="T143" s="138">
        <f t="shared" si="13"/>
        <v>0</v>
      </c>
      <c r="AR143" s="139" t="s">
        <v>298</v>
      </c>
      <c r="AT143" s="139" t="s">
        <v>700</v>
      </c>
      <c r="AU143" s="139" t="s">
        <v>86</v>
      </c>
      <c r="AY143" s="17" t="s">
        <v>211</v>
      </c>
      <c r="BE143" s="140">
        <f t="shared" si="14"/>
        <v>0</v>
      </c>
      <c r="BF143" s="140">
        <f t="shared" si="15"/>
        <v>0</v>
      </c>
      <c r="BG143" s="140">
        <f t="shared" si="16"/>
        <v>0</v>
      </c>
      <c r="BH143" s="140">
        <f t="shared" si="17"/>
        <v>0</v>
      </c>
      <c r="BI143" s="140">
        <f t="shared" si="18"/>
        <v>0</v>
      </c>
      <c r="BJ143" s="17" t="s">
        <v>84</v>
      </c>
      <c r="BK143" s="140">
        <f t="shared" si="19"/>
        <v>0</v>
      </c>
      <c r="BL143" s="17" t="s">
        <v>253</v>
      </c>
      <c r="BM143" s="139" t="s">
        <v>294</v>
      </c>
    </row>
    <row r="144" spans="2:65" s="1" customFormat="1" ht="24.2" customHeight="1">
      <c r="B144" s="32"/>
      <c r="C144" s="127" t="s">
        <v>253</v>
      </c>
      <c r="D144" s="127" t="s">
        <v>212</v>
      </c>
      <c r="E144" s="128" t="s">
        <v>1928</v>
      </c>
      <c r="F144" s="129" t="s">
        <v>1929</v>
      </c>
      <c r="G144" s="130" t="s">
        <v>421</v>
      </c>
      <c r="H144" s="131">
        <v>33</v>
      </c>
      <c r="I144" s="132"/>
      <c r="J144" s="133">
        <f t="shared" si="10"/>
        <v>0</v>
      </c>
      <c r="K144" s="134"/>
      <c r="L144" s="32"/>
      <c r="M144" s="135" t="s">
        <v>1</v>
      </c>
      <c r="N144" s="136" t="s">
        <v>42</v>
      </c>
      <c r="P144" s="137">
        <f t="shared" si="11"/>
        <v>0</v>
      </c>
      <c r="Q144" s="137">
        <v>0</v>
      </c>
      <c r="R144" s="137">
        <f t="shared" si="12"/>
        <v>0</v>
      </c>
      <c r="S144" s="137">
        <v>0</v>
      </c>
      <c r="T144" s="138">
        <f t="shared" si="13"/>
        <v>0</v>
      </c>
      <c r="AR144" s="139" t="s">
        <v>253</v>
      </c>
      <c r="AT144" s="139" t="s">
        <v>212</v>
      </c>
      <c r="AU144" s="139" t="s">
        <v>86</v>
      </c>
      <c r="AY144" s="17" t="s">
        <v>211</v>
      </c>
      <c r="BE144" s="140">
        <f t="shared" si="14"/>
        <v>0</v>
      </c>
      <c r="BF144" s="140">
        <f t="shared" si="15"/>
        <v>0</v>
      </c>
      <c r="BG144" s="140">
        <f t="shared" si="16"/>
        <v>0</v>
      </c>
      <c r="BH144" s="140">
        <f t="shared" si="17"/>
        <v>0</v>
      </c>
      <c r="BI144" s="140">
        <f t="shared" si="18"/>
        <v>0</v>
      </c>
      <c r="BJ144" s="17" t="s">
        <v>84</v>
      </c>
      <c r="BK144" s="140">
        <f t="shared" si="19"/>
        <v>0</v>
      </c>
      <c r="BL144" s="17" t="s">
        <v>253</v>
      </c>
      <c r="BM144" s="139" t="s">
        <v>298</v>
      </c>
    </row>
    <row r="145" spans="2:65" s="1" customFormat="1" ht="24.2" customHeight="1">
      <c r="B145" s="32"/>
      <c r="C145" s="127" t="s">
        <v>299</v>
      </c>
      <c r="D145" s="127" t="s">
        <v>212</v>
      </c>
      <c r="E145" s="128" t="s">
        <v>1930</v>
      </c>
      <c r="F145" s="129" t="s">
        <v>1931</v>
      </c>
      <c r="G145" s="130" t="s">
        <v>421</v>
      </c>
      <c r="H145" s="131">
        <v>19</v>
      </c>
      <c r="I145" s="132"/>
      <c r="J145" s="133">
        <f t="shared" si="10"/>
        <v>0</v>
      </c>
      <c r="K145" s="134"/>
      <c r="L145" s="32"/>
      <c r="M145" s="135" t="s">
        <v>1</v>
      </c>
      <c r="N145" s="136" t="s">
        <v>42</v>
      </c>
      <c r="P145" s="137">
        <f t="shared" si="11"/>
        <v>0</v>
      </c>
      <c r="Q145" s="137">
        <v>0</v>
      </c>
      <c r="R145" s="137">
        <f t="shared" si="12"/>
        <v>0</v>
      </c>
      <c r="S145" s="137">
        <v>0</v>
      </c>
      <c r="T145" s="138">
        <f t="shared" si="13"/>
        <v>0</v>
      </c>
      <c r="AR145" s="139" t="s">
        <v>253</v>
      </c>
      <c r="AT145" s="139" t="s">
        <v>212</v>
      </c>
      <c r="AU145" s="139" t="s">
        <v>86</v>
      </c>
      <c r="AY145" s="17" t="s">
        <v>211</v>
      </c>
      <c r="BE145" s="140">
        <f t="shared" si="14"/>
        <v>0</v>
      </c>
      <c r="BF145" s="140">
        <f t="shared" si="15"/>
        <v>0</v>
      </c>
      <c r="BG145" s="140">
        <f t="shared" si="16"/>
        <v>0</v>
      </c>
      <c r="BH145" s="140">
        <f t="shared" si="17"/>
        <v>0</v>
      </c>
      <c r="BI145" s="140">
        <f t="shared" si="18"/>
        <v>0</v>
      </c>
      <c r="BJ145" s="17" t="s">
        <v>84</v>
      </c>
      <c r="BK145" s="140">
        <f t="shared" si="19"/>
        <v>0</v>
      </c>
      <c r="BL145" s="17" t="s">
        <v>253</v>
      </c>
      <c r="BM145" s="139" t="s">
        <v>303</v>
      </c>
    </row>
    <row r="146" spans="2:65" s="1" customFormat="1" ht="24.2" customHeight="1">
      <c r="B146" s="32"/>
      <c r="C146" s="127" t="s">
        <v>258</v>
      </c>
      <c r="D146" s="127" t="s">
        <v>212</v>
      </c>
      <c r="E146" s="128" t="s">
        <v>1932</v>
      </c>
      <c r="F146" s="129" t="s">
        <v>1933</v>
      </c>
      <c r="G146" s="130" t="s">
        <v>421</v>
      </c>
      <c r="H146" s="131">
        <v>2</v>
      </c>
      <c r="I146" s="132"/>
      <c r="J146" s="133">
        <f t="shared" si="10"/>
        <v>0</v>
      </c>
      <c r="K146" s="134"/>
      <c r="L146" s="32"/>
      <c r="M146" s="135" t="s">
        <v>1</v>
      </c>
      <c r="N146" s="136" t="s">
        <v>42</v>
      </c>
      <c r="P146" s="137">
        <f t="shared" si="11"/>
        <v>0</v>
      </c>
      <c r="Q146" s="137">
        <v>0</v>
      </c>
      <c r="R146" s="137">
        <f t="shared" si="12"/>
        <v>0</v>
      </c>
      <c r="S146" s="137">
        <v>0</v>
      </c>
      <c r="T146" s="138">
        <f t="shared" si="13"/>
        <v>0</v>
      </c>
      <c r="AR146" s="139" t="s">
        <v>253</v>
      </c>
      <c r="AT146" s="139" t="s">
        <v>212</v>
      </c>
      <c r="AU146" s="139" t="s">
        <v>86</v>
      </c>
      <c r="AY146" s="17" t="s">
        <v>211</v>
      </c>
      <c r="BE146" s="140">
        <f t="shared" si="14"/>
        <v>0</v>
      </c>
      <c r="BF146" s="140">
        <f t="shared" si="15"/>
        <v>0</v>
      </c>
      <c r="BG146" s="140">
        <f t="shared" si="16"/>
        <v>0</v>
      </c>
      <c r="BH146" s="140">
        <f t="shared" si="17"/>
        <v>0</v>
      </c>
      <c r="BI146" s="140">
        <f t="shared" si="18"/>
        <v>0</v>
      </c>
      <c r="BJ146" s="17" t="s">
        <v>84</v>
      </c>
      <c r="BK146" s="140">
        <f t="shared" si="19"/>
        <v>0</v>
      </c>
      <c r="BL146" s="17" t="s">
        <v>253</v>
      </c>
      <c r="BM146" s="139" t="s">
        <v>308</v>
      </c>
    </row>
    <row r="147" spans="2:65" s="1" customFormat="1" ht="21.75" customHeight="1">
      <c r="B147" s="32"/>
      <c r="C147" s="127" t="s">
        <v>310</v>
      </c>
      <c r="D147" s="127" t="s">
        <v>212</v>
      </c>
      <c r="E147" s="128" t="s">
        <v>1934</v>
      </c>
      <c r="F147" s="129" t="s">
        <v>1935</v>
      </c>
      <c r="G147" s="130" t="s">
        <v>421</v>
      </c>
      <c r="H147" s="131">
        <v>28</v>
      </c>
      <c r="I147" s="132"/>
      <c r="J147" s="133">
        <f t="shared" si="10"/>
        <v>0</v>
      </c>
      <c r="K147" s="134"/>
      <c r="L147" s="32"/>
      <c r="M147" s="135" t="s">
        <v>1</v>
      </c>
      <c r="N147" s="136" t="s">
        <v>42</v>
      </c>
      <c r="P147" s="137">
        <f t="shared" si="11"/>
        <v>0</v>
      </c>
      <c r="Q147" s="137">
        <v>0</v>
      </c>
      <c r="R147" s="137">
        <f t="shared" si="12"/>
        <v>0</v>
      </c>
      <c r="S147" s="137">
        <v>0</v>
      </c>
      <c r="T147" s="138">
        <f t="shared" si="13"/>
        <v>0</v>
      </c>
      <c r="AR147" s="139" t="s">
        <v>253</v>
      </c>
      <c r="AT147" s="139" t="s">
        <v>212</v>
      </c>
      <c r="AU147" s="139" t="s">
        <v>86</v>
      </c>
      <c r="AY147" s="17" t="s">
        <v>211</v>
      </c>
      <c r="BE147" s="140">
        <f t="shared" si="14"/>
        <v>0</v>
      </c>
      <c r="BF147" s="140">
        <f t="shared" si="15"/>
        <v>0</v>
      </c>
      <c r="BG147" s="140">
        <f t="shared" si="16"/>
        <v>0</v>
      </c>
      <c r="BH147" s="140">
        <f t="shared" si="17"/>
        <v>0</v>
      </c>
      <c r="BI147" s="140">
        <f t="shared" si="18"/>
        <v>0</v>
      </c>
      <c r="BJ147" s="17" t="s">
        <v>84</v>
      </c>
      <c r="BK147" s="140">
        <f t="shared" si="19"/>
        <v>0</v>
      </c>
      <c r="BL147" s="17" t="s">
        <v>253</v>
      </c>
      <c r="BM147" s="139" t="s">
        <v>314</v>
      </c>
    </row>
    <row r="148" spans="2:65" s="1" customFormat="1" ht="16.5" customHeight="1">
      <c r="B148" s="32"/>
      <c r="C148" s="127" t="s">
        <v>262</v>
      </c>
      <c r="D148" s="127" t="s">
        <v>212</v>
      </c>
      <c r="E148" s="128" t="s">
        <v>1936</v>
      </c>
      <c r="F148" s="129" t="s">
        <v>1937</v>
      </c>
      <c r="G148" s="130" t="s">
        <v>421</v>
      </c>
      <c r="H148" s="131">
        <v>8</v>
      </c>
      <c r="I148" s="132"/>
      <c r="J148" s="133">
        <f t="shared" si="10"/>
        <v>0</v>
      </c>
      <c r="K148" s="134"/>
      <c r="L148" s="32"/>
      <c r="M148" s="135" t="s">
        <v>1</v>
      </c>
      <c r="N148" s="136" t="s">
        <v>42</v>
      </c>
      <c r="P148" s="137">
        <f t="shared" si="11"/>
        <v>0</v>
      </c>
      <c r="Q148" s="137">
        <v>0</v>
      </c>
      <c r="R148" s="137">
        <f t="shared" si="12"/>
        <v>0</v>
      </c>
      <c r="S148" s="137">
        <v>0</v>
      </c>
      <c r="T148" s="138">
        <f t="shared" si="13"/>
        <v>0</v>
      </c>
      <c r="AR148" s="139" t="s">
        <v>253</v>
      </c>
      <c r="AT148" s="139" t="s">
        <v>212</v>
      </c>
      <c r="AU148" s="139" t="s">
        <v>86</v>
      </c>
      <c r="AY148" s="17" t="s">
        <v>211</v>
      </c>
      <c r="BE148" s="140">
        <f t="shared" si="14"/>
        <v>0</v>
      </c>
      <c r="BF148" s="140">
        <f t="shared" si="15"/>
        <v>0</v>
      </c>
      <c r="BG148" s="140">
        <f t="shared" si="16"/>
        <v>0</v>
      </c>
      <c r="BH148" s="140">
        <f t="shared" si="17"/>
        <v>0</v>
      </c>
      <c r="BI148" s="140">
        <f t="shared" si="18"/>
        <v>0</v>
      </c>
      <c r="BJ148" s="17" t="s">
        <v>84</v>
      </c>
      <c r="BK148" s="140">
        <f t="shared" si="19"/>
        <v>0</v>
      </c>
      <c r="BL148" s="17" t="s">
        <v>253</v>
      </c>
      <c r="BM148" s="139" t="s">
        <v>318</v>
      </c>
    </row>
    <row r="149" spans="2:65" s="1" customFormat="1" ht="21.75" customHeight="1">
      <c r="B149" s="32"/>
      <c r="C149" s="127" t="s">
        <v>7</v>
      </c>
      <c r="D149" s="127" t="s">
        <v>212</v>
      </c>
      <c r="E149" s="128" t="s">
        <v>1938</v>
      </c>
      <c r="F149" s="129" t="s">
        <v>1939</v>
      </c>
      <c r="G149" s="130" t="s">
        <v>421</v>
      </c>
      <c r="H149" s="131">
        <v>16</v>
      </c>
      <c r="I149" s="132"/>
      <c r="J149" s="133">
        <f t="shared" si="10"/>
        <v>0</v>
      </c>
      <c r="K149" s="134"/>
      <c r="L149" s="32"/>
      <c r="M149" s="135" t="s">
        <v>1</v>
      </c>
      <c r="N149" s="136" t="s">
        <v>42</v>
      </c>
      <c r="P149" s="137">
        <f t="shared" si="11"/>
        <v>0</v>
      </c>
      <c r="Q149" s="137">
        <v>0</v>
      </c>
      <c r="R149" s="137">
        <f t="shared" si="12"/>
        <v>0</v>
      </c>
      <c r="S149" s="137">
        <v>0</v>
      </c>
      <c r="T149" s="138">
        <f t="shared" si="13"/>
        <v>0</v>
      </c>
      <c r="AR149" s="139" t="s">
        <v>253</v>
      </c>
      <c r="AT149" s="139" t="s">
        <v>212</v>
      </c>
      <c r="AU149" s="139" t="s">
        <v>86</v>
      </c>
      <c r="AY149" s="17" t="s">
        <v>211</v>
      </c>
      <c r="BE149" s="140">
        <f t="shared" si="14"/>
        <v>0</v>
      </c>
      <c r="BF149" s="140">
        <f t="shared" si="15"/>
        <v>0</v>
      </c>
      <c r="BG149" s="140">
        <f t="shared" si="16"/>
        <v>0</v>
      </c>
      <c r="BH149" s="140">
        <f t="shared" si="17"/>
        <v>0</v>
      </c>
      <c r="BI149" s="140">
        <f t="shared" si="18"/>
        <v>0</v>
      </c>
      <c r="BJ149" s="17" t="s">
        <v>84</v>
      </c>
      <c r="BK149" s="140">
        <f t="shared" si="19"/>
        <v>0</v>
      </c>
      <c r="BL149" s="17" t="s">
        <v>253</v>
      </c>
      <c r="BM149" s="139" t="s">
        <v>323</v>
      </c>
    </row>
    <row r="150" spans="2:65" s="1" customFormat="1" ht="16.5" customHeight="1">
      <c r="B150" s="32"/>
      <c r="C150" s="127" t="s">
        <v>266</v>
      </c>
      <c r="D150" s="127" t="s">
        <v>212</v>
      </c>
      <c r="E150" s="128" t="s">
        <v>1358</v>
      </c>
      <c r="F150" s="129" t="s">
        <v>1940</v>
      </c>
      <c r="G150" s="130" t="s">
        <v>289</v>
      </c>
      <c r="H150" s="131">
        <v>2</v>
      </c>
      <c r="I150" s="132"/>
      <c r="J150" s="133">
        <f t="shared" si="10"/>
        <v>0</v>
      </c>
      <c r="K150" s="134"/>
      <c r="L150" s="32"/>
      <c r="M150" s="135" t="s">
        <v>1</v>
      </c>
      <c r="N150" s="136" t="s">
        <v>42</v>
      </c>
      <c r="P150" s="137">
        <f t="shared" si="11"/>
        <v>0</v>
      </c>
      <c r="Q150" s="137">
        <v>0</v>
      </c>
      <c r="R150" s="137">
        <f t="shared" si="12"/>
        <v>0</v>
      </c>
      <c r="S150" s="137">
        <v>0</v>
      </c>
      <c r="T150" s="138">
        <f t="shared" si="13"/>
        <v>0</v>
      </c>
      <c r="AR150" s="139" t="s">
        <v>253</v>
      </c>
      <c r="AT150" s="139" t="s">
        <v>212</v>
      </c>
      <c r="AU150" s="139" t="s">
        <v>86</v>
      </c>
      <c r="AY150" s="17" t="s">
        <v>211</v>
      </c>
      <c r="BE150" s="140">
        <f t="shared" si="14"/>
        <v>0</v>
      </c>
      <c r="BF150" s="140">
        <f t="shared" si="15"/>
        <v>0</v>
      </c>
      <c r="BG150" s="140">
        <f t="shared" si="16"/>
        <v>0</v>
      </c>
      <c r="BH150" s="140">
        <f t="shared" si="17"/>
        <v>0</v>
      </c>
      <c r="BI150" s="140">
        <f t="shared" si="18"/>
        <v>0</v>
      </c>
      <c r="BJ150" s="17" t="s">
        <v>84</v>
      </c>
      <c r="BK150" s="140">
        <f t="shared" si="19"/>
        <v>0</v>
      </c>
      <c r="BL150" s="17" t="s">
        <v>253</v>
      </c>
      <c r="BM150" s="139" t="s">
        <v>329</v>
      </c>
    </row>
    <row r="151" spans="2:65" s="1" customFormat="1" ht="16.5" customHeight="1">
      <c r="B151" s="32"/>
      <c r="C151" s="162" t="s">
        <v>333</v>
      </c>
      <c r="D151" s="162" t="s">
        <v>700</v>
      </c>
      <c r="E151" s="163" t="s">
        <v>1360</v>
      </c>
      <c r="F151" s="164" t="s">
        <v>1941</v>
      </c>
      <c r="G151" s="165" t="s">
        <v>289</v>
      </c>
      <c r="H151" s="166">
        <v>2</v>
      </c>
      <c r="I151" s="167"/>
      <c r="J151" s="168">
        <f t="shared" si="10"/>
        <v>0</v>
      </c>
      <c r="K151" s="169"/>
      <c r="L151" s="170"/>
      <c r="M151" s="171" t="s">
        <v>1</v>
      </c>
      <c r="N151" s="172" t="s">
        <v>42</v>
      </c>
      <c r="P151" s="137">
        <f t="shared" si="11"/>
        <v>0</v>
      </c>
      <c r="Q151" s="137">
        <v>0</v>
      </c>
      <c r="R151" s="137">
        <f t="shared" si="12"/>
        <v>0</v>
      </c>
      <c r="S151" s="137">
        <v>0</v>
      </c>
      <c r="T151" s="138">
        <f t="shared" si="13"/>
        <v>0</v>
      </c>
      <c r="AR151" s="139" t="s">
        <v>298</v>
      </c>
      <c r="AT151" s="139" t="s">
        <v>700</v>
      </c>
      <c r="AU151" s="139" t="s">
        <v>86</v>
      </c>
      <c r="AY151" s="17" t="s">
        <v>211</v>
      </c>
      <c r="BE151" s="140">
        <f t="shared" si="14"/>
        <v>0</v>
      </c>
      <c r="BF151" s="140">
        <f t="shared" si="15"/>
        <v>0</v>
      </c>
      <c r="BG151" s="140">
        <f t="shared" si="16"/>
        <v>0</v>
      </c>
      <c r="BH151" s="140">
        <f t="shared" si="17"/>
        <v>0</v>
      </c>
      <c r="BI151" s="140">
        <f t="shared" si="18"/>
        <v>0</v>
      </c>
      <c r="BJ151" s="17" t="s">
        <v>84</v>
      </c>
      <c r="BK151" s="140">
        <f t="shared" si="19"/>
        <v>0</v>
      </c>
      <c r="BL151" s="17" t="s">
        <v>253</v>
      </c>
      <c r="BM151" s="139" t="s">
        <v>336</v>
      </c>
    </row>
    <row r="152" spans="2:65" s="1" customFormat="1" ht="16.5" customHeight="1">
      <c r="B152" s="32"/>
      <c r="C152" s="127" t="s">
        <v>269</v>
      </c>
      <c r="D152" s="127" t="s">
        <v>212</v>
      </c>
      <c r="E152" s="128" t="s">
        <v>1942</v>
      </c>
      <c r="F152" s="129" t="s">
        <v>1943</v>
      </c>
      <c r="G152" s="130" t="s">
        <v>289</v>
      </c>
      <c r="H152" s="131">
        <v>3</v>
      </c>
      <c r="I152" s="132"/>
      <c r="J152" s="133">
        <f t="shared" si="10"/>
        <v>0</v>
      </c>
      <c r="K152" s="134"/>
      <c r="L152" s="32"/>
      <c r="M152" s="135" t="s">
        <v>1</v>
      </c>
      <c r="N152" s="136" t="s">
        <v>42</v>
      </c>
      <c r="P152" s="137">
        <f t="shared" si="11"/>
        <v>0</v>
      </c>
      <c r="Q152" s="137">
        <v>0</v>
      </c>
      <c r="R152" s="137">
        <f t="shared" si="12"/>
        <v>0</v>
      </c>
      <c r="S152" s="137">
        <v>0</v>
      </c>
      <c r="T152" s="138">
        <f t="shared" si="13"/>
        <v>0</v>
      </c>
      <c r="AR152" s="139" t="s">
        <v>253</v>
      </c>
      <c r="AT152" s="139" t="s">
        <v>212</v>
      </c>
      <c r="AU152" s="139" t="s">
        <v>86</v>
      </c>
      <c r="AY152" s="17" t="s">
        <v>211</v>
      </c>
      <c r="BE152" s="140">
        <f t="shared" si="14"/>
        <v>0</v>
      </c>
      <c r="BF152" s="140">
        <f t="shared" si="15"/>
        <v>0</v>
      </c>
      <c r="BG152" s="140">
        <f t="shared" si="16"/>
        <v>0</v>
      </c>
      <c r="BH152" s="140">
        <f t="shared" si="17"/>
        <v>0</v>
      </c>
      <c r="BI152" s="140">
        <f t="shared" si="18"/>
        <v>0</v>
      </c>
      <c r="BJ152" s="17" t="s">
        <v>84</v>
      </c>
      <c r="BK152" s="140">
        <f t="shared" si="19"/>
        <v>0</v>
      </c>
      <c r="BL152" s="17" t="s">
        <v>253</v>
      </c>
      <c r="BM152" s="139" t="s">
        <v>339</v>
      </c>
    </row>
    <row r="153" spans="2:65" s="1" customFormat="1" ht="16.5" customHeight="1">
      <c r="B153" s="32"/>
      <c r="C153" s="162" t="s">
        <v>346</v>
      </c>
      <c r="D153" s="162" t="s">
        <v>700</v>
      </c>
      <c r="E153" s="163" t="s">
        <v>1944</v>
      </c>
      <c r="F153" s="164" t="s">
        <v>1945</v>
      </c>
      <c r="G153" s="165" t="s">
        <v>289</v>
      </c>
      <c r="H153" s="166">
        <v>3</v>
      </c>
      <c r="I153" s="167"/>
      <c r="J153" s="168">
        <f t="shared" si="10"/>
        <v>0</v>
      </c>
      <c r="K153" s="169"/>
      <c r="L153" s="170"/>
      <c r="M153" s="171" t="s">
        <v>1</v>
      </c>
      <c r="N153" s="172" t="s">
        <v>42</v>
      </c>
      <c r="P153" s="137">
        <f t="shared" si="11"/>
        <v>0</v>
      </c>
      <c r="Q153" s="137">
        <v>0</v>
      </c>
      <c r="R153" s="137">
        <f t="shared" si="12"/>
        <v>0</v>
      </c>
      <c r="S153" s="137">
        <v>0</v>
      </c>
      <c r="T153" s="138">
        <f t="shared" si="13"/>
        <v>0</v>
      </c>
      <c r="AR153" s="139" t="s">
        <v>298</v>
      </c>
      <c r="AT153" s="139" t="s">
        <v>700</v>
      </c>
      <c r="AU153" s="139" t="s">
        <v>86</v>
      </c>
      <c r="AY153" s="17" t="s">
        <v>211</v>
      </c>
      <c r="BE153" s="140">
        <f t="shared" si="14"/>
        <v>0</v>
      </c>
      <c r="BF153" s="140">
        <f t="shared" si="15"/>
        <v>0</v>
      </c>
      <c r="BG153" s="140">
        <f t="shared" si="16"/>
        <v>0</v>
      </c>
      <c r="BH153" s="140">
        <f t="shared" si="17"/>
        <v>0</v>
      </c>
      <c r="BI153" s="140">
        <f t="shared" si="18"/>
        <v>0</v>
      </c>
      <c r="BJ153" s="17" t="s">
        <v>84</v>
      </c>
      <c r="BK153" s="140">
        <f t="shared" si="19"/>
        <v>0</v>
      </c>
      <c r="BL153" s="17" t="s">
        <v>253</v>
      </c>
      <c r="BM153" s="139" t="s">
        <v>349</v>
      </c>
    </row>
    <row r="154" spans="2:65" s="1" customFormat="1" ht="16.5" customHeight="1">
      <c r="B154" s="32"/>
      <c r="C154" s="127" t="s">
        <v>279</v>
      </c>
      <c r="D154" s="127" t="s">
        <v>212</v>
      </c>
      <c r="E154" s="128" t="s">
        <v>1946</v>
      </c>
      <c r="F154" s="129" t="s">
        <v>1947</v>
      </c>
      <c r="G154" s="130" t="s">
        <v>289</v>
      </c>
      <c r="H154" s="131">
        <v>8</v>
      </c>
      <c r="I154" s="132"/>
      <c r="J154" s="133">
        <f t="shared" si="10"/>
        <v>0</v>
      </c>
      <c r="K154" s="134"/>
      <c r="L154" s="32"/>
      <c r="M154" s="135" t="s">
        <v>1</v>
      </c>
      <c r="N154" s="136" t="s">
        <v>42</v>
      </c>
      <c r="P154" s="137">
        <f t="shared" si="11"/>
        <v>0</v>
      </c>
      <c r="Q154" s="137">
        <v>0</v>
      </c>
      <c r="R154" s="137">
        <f t="shared" si="12"/>
        <v>0</v>
      </c>
      <c r="S154" s="137">
        <v>0</v>
      </c>
      <c r="T154" s="138">
        <f t="shared" si="13"/>
        <v>0</v>
      </c>
      <c r="AR154" s="139" t="s">
        <v>253</v>
      </c>
      <c r="AT154" s="139" t="s">
        <v>212</v>
      </c>
      <c r="AU154" s="139" t="s">
        <v>86</v>
      </c>
      <c r="AY154" s="17" t="s">
        <v>211</v>
      </c>
      <c r="BE154" s="140">
        <f t="shared" si="14"/>
        <v>0</v>
      </c>
      <c r="BF154" s="140">
        <f t="shared" si="15"/>
        <v>0</v>
      </c>
      <c r="BG154" s="140">
        <f t="shared" si="16"/>
        <v>0</v>
      </c>
      <c r="BH154" s="140">
        <f t="shared" si="17"/>
        <v>0</v>
      </c>
      <c r="BI154" s="140">
        <f t="shared" si="18"/>
        <v>0</v>
      </c>
      <c r="BJ154" s="17" t="s">
        <v>84</v>
      </c>
      <c r="BK154" s="140">
        <f t="shared" si="19"/>
        <v>0</v>
      </c>
      <c r="BL154" s="17" t="s">
        <v>253</v>
      </c>
      <c r="BM154" s="139" t="s">
        <v>355</v>
      </c>
    </row>
    <row r="155" spans="2:65" s="1" customFormat="1" ht="16.5" customHeight="1">
      <c r="B155" s="32"/>
      <c r="C155" s="127" t="s">
        <v>356</v>
      </c>
      <c r="D155" s="127" t="s">
        <v>212</v>
      </c>
      <c r="E155" s="128" t="s">
        <v>1948</v>
      </c>
      <c r="F155" s="129" t="s">
        <v>1949</v>
      </c>
      <c r="G155" s="130" t="s">
        <v>289</v>
      </c>
      <c r="H155" s="131">
        <v>14</v>
      </c>
      <c r="I155" s="132"/>
      <c r="J155" s="133">
        <f t="shared" si="10"/>
        <v>0</v>
      </c>
      <c r="K155" s="134"/>
      <c r="L155" s="32"/>
      <c r="M155" s="135" t="s">
        <v>1</v>
      </c>
      <c r="N155" s="136" t="s">
        <v>42</v>
      </c>
      <c r="P155" s="137">
        <f t="shared" si="11"/>
        <v>0</v>
      </c>
      <c r="Q155" s="137">
        <v>0</v>
      </c>
      <c r="R155" s="137">
        <f t="shared" si="12"/>
        <v>0</v>
      </c>
      <c r="S155" s="137">
        <v>0</v>
      </c>
      <c r="T155" s="138">
        <f t="shared" si="13"/>
        <v>0</v>
      </c>
      <c r="AR155" s="139" t="s">
        <v>253</v>
      </c>
      <c r="AT155" s="139" t="s">
        <v>212</v>
      </c>
      <c r="AU155" s="139" t="s">
        <v>86</v>
      </c>
      <c r="AY155" s="17" t="s">
        <v>211</v>
      </c>
      <c r="BE155" s="140">
        <f t="shared" si="14"/>
        <v>0</v>
      </c>
      <c r="BF155" s="140">
        <f t="shared" si="15"/>
        <v>0</v>
      </c>
      <c r="BG155" s="140">
        <f t="shared" si="16"/>
        <v>0</v>
      </c>
      <c r="BH155" s="140">
        <f t="shared" si="17"/>
        <v>0</v>
      </c>
      <c r="BI155" s="140">
        <f t="shared" si="18"/>
        <v>0</v>
      </c>
      <c r="BJ155" s="17" t="s">
        <v>84</v>
      </c>
      <c r="BK155" s="140">
        <f t="shared" si="19"/>
        <v>0</v>
      </c>
      <c r="BL155" s="17" t="s">
        <v>253</v>
      </c>
      <c r="BM155" s="139" t="s">
        <v>359</v>
      </c>
    </row>
    <row r="156" spans="2:65" s="1" customFormat="1" ht="21.75" customHeight="1">
      <c r="B156" s="32"/>
      <c r="C156" s="127" t="s">
        <v>290</v>
      </c>
      <c r="D156" s="127" t="s">
        <v>212</v>
      </c>
      <c r="E156" s="128" t="s">
        <v>1950</v>
      </c>
      <c r="F156" s="129" t="s">
        <v>1951</v>
      </c>
      <c r="G156" s="130" t="s">
        <v>289</v>
      </c>
      <c r="H156" s="131">
        <v>8</v>
      </c>
      <c r="I156" s="132"/>
      <c r="J156" s="133">
        <f t="shared" si="10"/>
        <v>0</v>
      </c>
      <c r="K156" s="134"/>
      <c r="L156" s="32"/>
      <c r="M156" s="135" t="s">
        <v>1</v>
      </c>
      <c r="N156" s="136" t="s">
        <v>42</v>
      </c>
      <c r="P156" s="137">
        <f t="shared" si="11"/>
        <v>0</v>
      </c>
      <c r="Q156" s="137">
        <v>0</v>
      </c>
      <c r="R156" s="137">
        <f t="shared" si="12"/>
        <v>0</v>
      </c>
      <c r="S156" s="137">
        <v>0</v>
      </c>
      <c r="T156" s="138">
        <f t="shared" si="13"/>
        <v>0</v>
      </c>
      <c r="AR156" s="139" t="s">
        <v>253</v>
      </c>
      <c r="AT156" s="139" t="s">
        <v>212</v>
      </c>
      <c r="AU156" s="139" t="s">
        <v>86</v>
      </c>
      <c r="AY156" s="17" t="s">
        <v>211</v>
      </c>
      <c r="BE156" s="140">
        <f t="shared" si="14"/>
        <v>0</v>
      </c>
      <c r="BF156" s="140">
        <f t="shared" si="15"/>
        <v>0</v>
      </c>
      <c r="BG156" s="140">
        <f t="shared" si="16"/>
        <v>0</v>
      </c>
      <c r="BH156" s="140">
        <f t="shared" si="17"/>
        <v>0</v>
      </c>
      <c r="BI156" s="140">
        <f t="shared" si="18"/>
        <v>0</v>
      </c>
      <c r="BJ156" s="17" t="s">
        <v>84</v>
      </c>
      <c r="BK156" s="140">
        <f t="shared" si="19"/>
        <v>0</v>
      </c>
      <c r="BL156" s="17" t="s">
        <v>253</v>
      </c>
      <c r="BM156" s="139" t="s">
        <v>365</v>
      </c>
    </row>
    <row r="157" spans="2:65" s="1" customFormat="1" ht="16.5" customHeight="1">
      <c r="B157" s="32"/>
      <c r="C157" s="127" t="s">
        <v>370</v>
      </c>
      <c r="D157" s="127" t="s">
        <v>212</v>
      </c>
      <c r="E157" s="128" t="s">
        <v>1370</v>
      </c>
      <c r="F157" s="129" t="s">
        <v>1371</v>
      </c>
      <c r="G157" s="130" t="s">
        <v>421</v>
      </c>
      <c r="H157" s="131">
        <v>104</v>
      </c>
      <c r="I157" s="132"/>
      <c r="J157" s="133">
        <f t="shared" si="10"/>
        <v>0</v>
      </c>
      <c r="K157" s="134"/>
      <c r="L157" s="32"/>
      <c r="M157" s="135" t="s">
        <v>1</v>
      </c>
      <c r="N157" s="136" t="s">
        <v>42</v>
      </c>
      <c r="P157" s="137">
        <f t="shared" si="11"/>
        <v>0</v>
      </c>
      <c r="Q157" s="137">
        <v>0</v>
      </c>
      <c r="R157" s="137">
        <f t="shared" si="12"/>
        <v>0</v>
      </c>
      <c r="S157" s="137">
        <v>0</v>
      </c>
      <c r="T157" s="138">
        <f t="shared" si="13"/>
        <v>0</v>
      </c>
      <c r="AR157" s="139" t="s">
        <v>253</v>
      </c>
      <c r="AT157" s="139" t="s">
        <v>212</v>
      </c>
      <c r="AU157" s="139" t="s">
        <v>86</v>
      </c>
      <c r="AY157" s="17" t="s">
        <v>211</v>
      </c>
      <c r="BE157" s="140">
        <f t="shared" si="14"/>
        <v>0</v>
      </c>
      <c r="BF157" s="140">
        <f t="shared" si="15"/>
        <v>0</v>
      </c>
      <c r="BG157" s="140">
        <f t="shared" si="16"/>
        <v>0</v>
      </c>
      <c r="BH157" s="140">
        <f t="shared" si="17"/>
        <v>0</v>
      </c>
      <c r="BI157" s="140">
        <f t="shared" si="18"/>
        <v>0</v>
      </c>
      <c r="BJ157" s="17" t="s">
        <v>84</v>
      </c>
      <c r="BK157" s="140">
        <f t="shared" si="19"/>
        <v>0</v>
      </c>
      <c r="BL157" s="17" t="s">
        <v>253</v>
      </c>
      <c r="BM157" s="139" t="s">
        <v>373</v>
      </c>
    </row>
    <row r="158" spans="2:65" s="1" customFormat="1" ht="24.2" customHeight="1">
      <c r="B158" s="32"/>
      <c r="C158" s="127" t="s">
        <v>294</v>
      </c>
      <c r="D158" s="127" t="s">
        <v>212</v>
      </c>
      <c r="E158" s="128" t="s">
        <v>1372</v>
      </c>
      <c r="F158" s="129" t="s">
        <v>1373</v>
      </c>
      <c r="G158" s="130" t="s">
        <v>775</v>
      </c>
      <c r="H158" s="180"/>
      <c r="I158" s="132"/>
      <c r="J158" s="133">
        <f t="shared" si="10"/>
        <v>0</v>
      </c>
      <c r="K158" s="134"/>
      <c r="L158" s="32"/>
      <c r="M158" s="135" t="s">
        <v>1</v>
      </c>
      <c r="N158" s="136" t="s">
        <v>42</v>
      </c>
      <c r="P158" s="137">
        <f t="shared" si="11"/>
        <v>0</v>
      </c>
      <c r="Q158" s="137">
        <v>0</v>
      </c>
      <c r="R158" s="137">
        <f t="shared" si="12"/>
        <v>0</v>
      </c>
      <c r="S158" s="137">
        <v>0</v>
      </c>
      <c r="T158" s="138">
        <f t="shared" si="13"/>
        <v>0</v>
      </c>
      <c r="AR158" s="139" t="s">
        <v>253</v>
      </c>
      <c r="AT158" s="139" t="s">
        <v>212</v>
      </c>
      <c r="AU158" s="139" t="s">
        <v>86</v>
      </c>
      <c r="AY158" s="17" t="s">
        <v>211</v>
      </c>
      <c r="BE158" s="140">
        <f t="shared" si="14"/>
        <v>0</v>
      </c>
      <c r="BF158" s="140">
        <f t="shared" si="15"/>
        <v>0</v>
      </c>
      <c r="BG158" s="140">
        <f t="shared" si="16"/>
        <v>0</v>
      </c>
      <c r="BH158" s="140">
        <f t="shared" si="17"/>
        <v>0</v>
      </c>
      <c r="BI158" s="140">
        <f t="shared" si="18"/>
        <v>0</v>
      </c>
      <c r="BJ158" s="17" t="s">
        <v>84</v>
      </c>
      <c r="BK158" s="140">
        <f t="shared" si="19"/>
        <v>0</v>
      </c>
      <c r="BL158" s="17" t="s">
        <v>253</v>
      </c>
      <c r="BM158" s="139" t="s">
        <v>389</v>
      </c>
    </row>
    <row r="159" spans="2:65" s="10" customFormat="1" ht="22.9" customHeight="1">
      <c r="B159" s="117"/>
      <c r="D159" s="118" t="s">
        <v>76</v>
      </c>
      <c r="E159" s="193" t="s">
        <v>1374</v>
      </c>
      <c r="F159" s="193" t="s">
        <v>1375</v>
      </c>
      <c r="I159" s="120"/>
      <c r="J159" s="194">
        <f>BK159</f>
        <v>0</v>
      </c>
      <c r="L159" s="117"/>
      <c r="M159" s="122"/>
      <c r="P159" s="123">
        <f>SUM(P160:P190)</f>
        <v>0</v>
      </c>
      <c r="R159" s="123">
        <f>SUM(R160:R190)</f>
        <v>0</v>
      </c>
      <c r="T159" s="124">
        <f>SUM(T160:T190)</f>
        <v>0</v>
      </c>
      <c r="AR159" s="118" t="s">
        <v>86</v>
      </c>
      <c r="AT159" s="125" t="s">
        <v>76</v>
      </c>
      <c r="AU159" s="125" t="s">
        <v>84</v>
      </c>
      <c r="AY159" s="118" t="s">
        <v>211</v>
      </c>
      <c r="BK159" s="126">
        <f>SUM(BK160:BK190)</f>
        <v>0</v>
      </c>
    </row>
    <row r="160" spans="2:65" s="1" customFormat="1" ht="24.2" customHeight="1">
      <c r="B160" s="32"/>
      <c r="C160" s="127" t="s">
        <v>391</v>
      </c>
      <c r="D160" s="127" t="s">
        <v>212</v>
      </c>
      <c r="E160" s="128" t="s">
        <v>1952</v>
      </c>
      <c r="F160" s="129" t="s">
        <v>1953</v>
      </c>
      <c r="G160" s="130" t="s">
        <v>421</v>
      </c>
      <c r="H160" s="131">
        <v>78</v>
      </c>
      <c r="I160" s="132"/>
      <c r="J160" s="133">
        <f t="shared" ref="J160:J190" si="20">ROUND(I160*H160,2)</f>
        <v>0</v>
      </c>
      <c r="K160" s="134"/>
      <c r="L160" s="32"/>
      <c r="M160" s="135" t="s">
        <v>1</v>
      </c>
      <c r="N160" s="136" t="s">
        <v>42</v>
      </c>
      <c r="P160" s="137">
        <f t="shared" ref="P160:P190" si="21">O160*H160</f>
        <v>0</v>
      </c>
      <c r="Q160" s="137">
        <v>0</v>
      </c>
      <c r="R160" s="137">
        <f t="shared" ref="R160:R190" si="22">Q160*H160</f>
        <v>0</v>
      </c>
      <c r="S160" s="137">
        <v>0</v>
      </c>
      <c r="T160" s="138">
        <f t="shared" ref="T160:T190" si="23">S160*H160</f>
        <v>0</v>
      </c>
      <c r="AR160" s="139" t="s">
        <v>253</v>
      </c>
      <c r="AT160" s="139" t="s">
        <v>212</v>
      </c>
      <c r="AU160" s="139" t="s">
        <v>86</v>
      </c>
      <c r="AY160" s="17" t="s">
        <v>211</v>
      </c>
      <c r="BE160" s="140">
        <f t="shared" ref="BE160:BE190" si="24">IF(N160="základní",J160,0)</f>
        <v>0</v>
      </c>
      <c r="BF160" s="140">
        <f t="shared" ref="BF160:BF190" si="25">IF(N160="snížená",J160,0)</f>
        <v>0</v>
      </c>
      <c r="BG160" s="140">
        <f t="shared" ref="BG160:BG190" si="26">IF(N160="zákl. přenesená",J160,0)</f>
        <v>0</v>
      </c>
      <c r="BH160" s="140">
        <f t="shared" ref="BH160:BH190" si="27">IF(N160="sníž. přenesená",J160,0)</f>
        <v>0</v>
      </c>
      <c r="BI160" s="140">
        <f t="shared" ref="BI160:BI190" si="28">IF(N160="nulová",J160,0)</f>
        <v>0</v>
      </c>
      <c r="BJ160" s="17" t="s">
        <v>84</v>
      </c>
      <c r="BK160" s="140">
        <f t="shared" ref="BK160:BK190" si="29">ROUND(I160*H160,2)</f>
        <v>0</v>
      </c>
      <c r="BL160" s="17" t="s">
        <v>253</v>
      </c>
      <c r="BM160" s="139" t="s">
        <v>394</v>
      </c>
    </row>
    <row r="161" spans="2:65" s="1" customFormat="1" ht="24.2" customHeight="1">
      <c r="B161" s="32"/>
      <c r="C161" s="127" t="s">
        <v>298</v>
      </c>
      <c r="D161" s="127" t="s">
        <v>212</v>
      </c>
      <c r="E161" s="128" t="s">
        <v>1954</v>
      </c>
      <c r="F161" s="129" t="s">
        <v>1955</v>
      </c>
      <c r="G161" s="130" t="s">
        <v>421</v>
      </c>
      <c r="H161" s="131">
        <v>89</v>
      </c>
      <c r="I161" s="132"/>
      <c r="J161" s="133">
        <f t="shared" si="20"/>
        <v>0</v>
      </c>
      <c r="K161" s="134"/>
      <c r="L161" s="32"/>
      <c r="M161" s="135" t="s">
        <v>1</v>
      </c>
      <c r="N161" s="136" t="s">
        <v>42</v>
      </c>
      <c r="P161" s="137">
        <f t="shared" si="21"/>
        <v>0</v>
      </c>
      <c r="Q161" s="137">
        <v>0</v>
      </c>
      <c r="R161" s="137">
        <f t="shared" si="22"/>
        <v>0</v>
      </c>
      <c r="S161" s="137">
        <v>0</v>
      </c>
      <c r="T161" s="138">
        <f t="shared" si="23"/>
        <v>0</v>
      </c>
      <c r="AR161" s="139" t="s">
        <v>253</v>
      </c>
      <c r="AT161" s="139" t="s">
        <v>212</v>
      </c>
      <c r="AU161" s="139" t="s">
        <v>86</v>
      </c>
      <c r="AY161" s="17" t="s">
        <v>211</v>
      </c>
      <c r="BE161" s="140">
        <f t="shared" si="24"/>
        <v>0</v>
      </c>
      <c r="BF161" s="140">
        <f t="shared" si="25"/>
        <v>0</v>
      </c>
      <c r="BG161" s="140">
        <f t="shared" si="26"/>
        <v>0</v>
      </c>
      <c r="BH161" s="140">
        <f t="shared" si="27"/>
        <v>0</v>
      </c>
      <c r="BI161" s="140">
        <f t="shared" si="28"/>
        <v>0</v>
      </c>
      <c r="BJ161" s="17" t="s">
        <v>84</v>
      </c>
      <c r="BK161" s="140">
        <f t="shared" si="29"/>
        <v>0</v>
      </c>
      <c r="BL161" s="17" t="s">
        <v>253</v>
      </c>
      <c r="BM161" s="139" t="s">
        <v>399</v>
      </c>
    </row>
    <row r="162" spans="2:65" s="1" customFormat="1" ht="24.2" customHeight="1">
      <c r="B162" s="32"/>
      <c r="C162" s="127" t="s">
        <v>401</v>
      </c>
      <c r="D162" s="127" t="s">
        <v>212</v>
      </c>
      <c r="E162" s="128" t="s">
        <v>1956</v>
      </c>
      <c r="F162" s="129" t="s">
        <v>1957</v>
      </c>
      <c r="G162" s="130" t="s">
        <v>421</v>
      </c>
      <c r="H162" s="131">
        <v>44</v>
      </c>
      <c r="I162" s="132"/>
      <c r="J162" s="133">
        <f t="shared" si="20"/>
        <v>0</v>
      </c>
      <c r="K162" s="134"/>
      <c r="L162" s="32"/>
      <c r="M162" s="135" t="s">
        <v>1</v>
      </c>
      <c r="N162" s="136" t="s">
        <v>42</v>
      </c>
      <c r="P162" s="137">
        <f t="shared" si="21"/>
        <v>0</v>
      </c>
      <c r="Q162" s="137">
        <v>0</v>
      </c>
      <c r="R162" s="137">
        <f t="shared" si="22"/>
        <v>0</v>
      </c>
      <c r="S162" s="137">
        <v>0</v>
      </c>
      <c r="T162" s="138">
        <f t="shared" si="23"/>
        <v>0</v>
      </c>
      <c r="AR162" s="139" t="s">
        <v>253</v>
      </c>
      <c r="AT162" s="139" t="s">
        <v>212</v>
      </c>
      <c r="AU162" s="139" t="s">
        <v>86</v>
      </c>
      <c r="AY162" s="17" t="s">
        <v>211</v>
      </c>
      <c r="BE162" s="140">
        <f t="shared" si="24"/>
        <v>0</v>
      </c>
      <c r="BF162" s="140">
        <f t="shared" si="25"/>
        <v>0</v>
      </c>
      <c r="BG162" s="140">
        <f t="shared" si="26"/>
        <v>0</v>
      </c>
      <c r="BH162" s="140">
        <f t="shared" si="27"/>
        <v>0</v>
      </c>
      <c r="BI162" s="140">
        <f t="shared" si="28"/>
        <v>0</v>
      </c>
      <c r="BJ162" s="17" t="s">
        <v>84</v>
      </c>
      <c r="BK162" s="140">
        <f t="shared" si="29"/>
        <v>0</v>
      </c>
      <c r="BL162" s="17" t="s">
        <v>253</v>
      </c>
      <c r="BM162" s="139" t="s">
        <v>404</v>
      </c>
    </row>
    <row r="163" spans="2:65" s="1" customFormat="1" ht="24.2" customHeight="1">
      <c r="B163" s="32"/>
      <c r="C163" s="127" t="s">
        <v>303</v>
      </c>
      <c r="D163" s="127" t="s">
        <v>212</v>
      </c>
      <c r="E163" s="128" t="s">
        <v>1958</v>
      </c>
      <c r="F163" s="129" t="s">
        <v>1959</v>
      </c>
      <c r="G163" s="130" t="s">
        <v>421</v>
      </c>
      <c r="H163" s="131">
        <v>28</v>
      </c>
      <c r="I163" s="132"/>
      <c r="J163" s="133">
        <f t="shared" si="20"/>
        <v>0</v>
      </c>
      <c r="K163" s="134"/>
      <c r="L163" s="32"/>
      <c r="M163" s="135" t="s">
        <v>1</v>
      </c>
      <c r="N163" s="136" t="s">
        <v>42</v>
      </c>
      <c r="P163" s="137">
        <f t="shared" si="21"/>
        <v>0</v>
      </c>
      <c r="Q163" s="137">
        <v>0</v>
      </c>
      <c r="R163" s="137">
        <f t="shared" si="22"/>
        <v>0</v>
      </c>
      <c r="S163" s="137">
        <v>0</v>
      </c>
      <c r="T163" s="138">
        <f t="shared" si="23"/>
        <v>0</v>
      </c>
      <c r="AR163" s="139" t="s">
        <v>253</v>
      </c>
      <c r="AT163" s="139" t="s">
        <v>212</v>
      </c>
      <c r="AU163" s="139" t="s">
        <v>86</v>
      </c>
      <c r="AY163" s="17" t="s">
        <v>211</v>
      </c>
      <c r="BE163" s="140">
        <f t="shared" si="24"/>
        <v>0</v>
      </c>
      <c r="BF163" s="140">
        <f t="shared" si="25"/>
        <v>0</v>
      </c>
      <c r="BG163" s="140">
        <f t="shared" si="26"/>
        <v>0</v>
      </c>
      <c r="BH163" s="140">
        <f t="shared" si="27"/>
        <v>0</v>
      </c>
      <c r="BI163" s="140">
        <f t="shared" si="28"/>
        <v>0</v>
      </c>
      <c r="BJ163" s="17" t="s">
        <v>84</v>
      </c>
      <c r="BK163" s="140">
        <f t="shared" si="29"/>
        <v>0</v>
      </c>
      <c r="BL163" s="17" t="s">
        <v>253</v>
      </c>
      <c r="BM163" s="139" t="s">
        <v>407</v>
      </c>
    </row>
    <row r="164" spans="2:65" s="1" customFormat="1" ht="33" customHeight="1">
      <c r="B164" s="32"/>
      <c r="C164" s="127" t="s">
        <v>409</v>
      </c>
      <c r="D164" s="127" t="s">
        <v>212</v>
      </c>
      <c r="E164" s="128" t="s">
        <v>1960</v>
      </c>
      <c r="F164" s="129" t="s">
        <v>1961</v>
      </c>
      <c r="G164" s="130" t="s">
        <v>421</v>
      </c>
      <c r="H164" s="131">
        <v>78</v>
      </c>
      <c r="I164" s="132"/>
      <c r="J164" s="133">
        <f t="shared" si="20"/>
        <v>0</v>
      </c>
      <c r="K164" s="134"/>
      <c r="L164" s="32"/>
      <c r="M164" s="135" t="s">
        <v>1</v>
      </c>
      <c r="N164" s="136" t="s">
        <v>42</v>
      </c>
      <c r="P164" s="137">
        <f t="shared" si="21"/>
        <v>0</v>
      </c>
      <c r="Q164" s="137">
        <v>0</v>
      </c>
      <c r="R164" s="137">
        <f t="shared" si="22"/>
        <v>0</v>
      </c>
      <c r="S164" s="137">
        <v>0</v>
      </c>
      <c r="T164" s="138">
        <f t="shared" si="23"/>
        <v>0</v>
      </c>
      <c r="AR164" s="139" t="s">
        <v>253</v>
      </c>
      <c r="AT164" s="139" t="s">
        <v>212</v>
      </c>
      <c r="AU164" s="139" t="s">
        <v>86</v>
      </c>
      <c r="AY164" s="17" t="s">
        <v>211</v>
      </c>
      <c r="BE164" s="140">
        <f t="shared" si="24"/>
        <v>0</v>
      </c>
      <c r="BF164" s="140">
        <f t="shared" si="25"/>
        <v>0</v>
      </c>
      <c r="BG164" s="140">
        <f t="shared" si="26"/>
        <v>0</v>
      </c>
      <c r="BH164" s="140">
        <f t="shared" si="27"/>
        <v>0</v>
      </c>
      <c r="BI164" s="140">
        <f t="shared" si="28"/>
        <v>0</v>
      </c>
      <c r="BJ164" s="17" t="s">
        <v>84</v>
      </c>
      <c r="BK164" s="140">
        <f t="shared" si="29"/>
        <v>0</v>
      </c>
      <c r="BL164" s="17" t="s">
        <v>253</v>
      </c>
      <c r="BM164" s="139" t="s">
        <v>413</v>
      </c>
    </row>
    <row r="165" spans="2:65" s="1" customFormat="1" ht="33" customHeight="1">
      <c r="B165" s="32"/>
      <c r="C165" s="127" t="s">
        <v>308</v>
      </c>
      <c r="D165" s="127" t="s">
        <v>212</v>
      </c>
      <c r="E165" s="128" t="s">
        <v>1962</v>
      </c>
      <c r="F165" s="129" t="s">
        <v>1963</v>
      </c>
      <c r="G165" s="130" t="s">
        <v>421</v>
      </c>
      <c r="H165" s="131">
        <v>161</v>
      </c>
      <c r="I165" s="132"/>
      <c r="J165" s="133">
        <f t="shared" si="20"/>
        <v>0</v>
      </c>
      <c r="K165" s="134"/>
      <c r="L165" s="32"/>
      <c r="M165" s="135" t="s">
        <v>1</v>
      </c>
      <c r="N165" s="136" t="s">
        <v>42</v>
      </c>
      <c r="P165" s="137">
        <f t="shared" si="21"/>
        <v>0</v>
      </c>
      <c r="Q165" s="137">
        <v>0</v>
      </c>
      <c r="R165" s="137">
        <f t="shared" si="22"/>
        <v>0</v>
      </c>
      <c r="S165" s="137">
        <v>0</v>
      </c>
      <c r="T165" s="138">
        <f t="shared" si="23"/>
        <v>0</v>
      </c>
      <c r="AR165" s="139" t="s">
        <v>253</v>
      </c>
      <c r="AT165" s="139" t="s">
        <v>212</v>
      </c>
      <c r="AU165" s="139" t="s">
        <v>86</v>
      </c>
      <c r="AY165" s="17" t="s">
        <v>211</v>
      </c>
      <c r="BE165" s="140">
        <f t="shared" si="24"/>
        <v>0</v>
      </c>
      <c r="BF165" s="140">
        <f t="shared" si="25"/>
        <v>0</v>
      </c>
      <c r="BG165" s="140">
        <f t="shared" si="26"/>
        <v>0</v>
      </c>
      <c r="BH165" s="140">
        <f t="shared" si="27"/>
        <v>0</v>
      </c>
      <c r="BI165" s="140">
        <f t="shared" si="28"/>
        <v>0</v>
      </c>
      <c r="BJ165" s="17" t="s">
        <v>84</v>
      </c>
      <c r="BK165" s="140">
        <f t="shared" si="29"/>
        <v>0</v>
      </c>
      <c r="BL165" s="17" t="s">
        <v>253</v>
      </c>
      <c r="BM165" s="139" t="s">
        <v>422</v>
      </c>
    </row>
    <row r="166" spans="2:65" s="1" customFormat="1" ht="24.2" customHeight="1">
      <c r="B166" s="32"/>
      <c r="C166" s="127" t="s">
        <v>425</v>
      </c>
      <c r="D166" s="127" t="s">
        <v>212</v>
      </c>
      <c r="E166" s="128" t="s">
        <v>1964</v>
      </c>
      <c r="F166" s="129" t="s">
        <v>1965</v>
      </c>
      <c r="G166" s="130" t="s">
        <v>289</v>
      </c>
      <c r="H166" s="131">
        <v>4</v>
      </c>
      <c r="I166" s="132"/>
      <c r="J166" s="133">
        <f t="shared" si="20"/>
        <v>0</v>
      </c>
      <c r="K166" s="134"/>
      <c r="L166" s="32"/>
      <c r="M166" s="135" t="s">
        <v>1</v>
      </c>
      <c r="N166" s="136" t="s">
        <v>42</v>
      </c>
      <c r="P166" s="137">
        <f t="shared" si="21"/>
        <v>0</v>
      </c>
      <c r="Q166" s="137">
        <v>0</v>
      </c>
      <c r="R166" s="137">
        <f t="shared" si="22"/>
        <v>0</v>
      </c>
      <c r="S166" s="137">
        <v>0</v>
      </c>
      <c r="T166" s="138">
        <f t="shared" si="23"/>
        <v>0</v>
      </c>
      <c r="AR166" s="139" t="s">
        <v>253</v>
      </c>
      <c r="AT166" s="139" t="s">
        <v>212</v>
      </c>
      <c r="AU166" s="139" t="s">
        <v>86</v>
      </c>
      <c r="AY166" s="17" t="s">
        <v>211</v>
      </c>
      <c r="BE166" s="140">
        <f t="shared" si="24"/>
        <v>0</v>
      </c>
      <c r="BF166" s="140">
        <f t="shared" si="25"/>
        <v>0</v>
      </c>
      <c r="BG166" s="140">
        <f t="shared" si="26"/>
        <v>0</v>
      </c>
      <c r="BH166" s="140">
        <f t="shared" si="27"/>
        <v>0</v>
      </c>
      <c r="BI166" s="140">
        <f t="shared" si="28"/>
        <v>0</v>
      </c>
      <c r="BJ166" s="17" t="s">
        <v>84</v>
      </c>
      <c r="BK166" s="140">
        <f t="shared" si="29"/>
        <v>0</v>
      </c>
      <c r="BL166" s="17" t="s">
        <v>253</v>
      </c>
      <c r="BM166" s="139" t="s">
        <v>428</v>
      </c>
    </row>
    <row r="167" spans="2:65" s="1" customFormat="1" ht="16.5" customHeight="1">
      <c r="B167" s="32"/>
      <c r="C167" s="127" t="s">
        <v>314</v>
      </c>
      <c r="D167" s="127" t="s">
        <v>212</v>
      </c>
      <c r="E167" s="128" t="s">
        <v>1966</v>
      </c>
      <c r="F167" s="129" t="s">
        <v>1967</v>
      </c>
      <c r="G167" s="130" t="s">
        <v>289</v>
      </c>
      <c r="H167" s="131">
        <v>2</v>
      </c>
      <c r="I167" s="132"/>
      <c r="J167" s="133">
        <f t="shared" si="20"/>
        <v>0</v>
      </c>
      <c r="K167" s="134"/>
      <c r="L167" s="32"/>
      <c r="M167" s="135" t="s">
        <v>1</v>
      </c>
      <c r="N167" s="136" t="s">
        <v>42</v>
      </c>
      <c r="P167" s="137">
        <f t="shared" si="21"/>
        <v>0</v>
      </c>
      <c r="Q167" s="137">
        <v>0</v>
      </c>
      <c r="R167" s="137">
        <f t="shared" si="22"/>
        <v>0</v>
      </c>
      <c r="S167" s="137">
        <v>0</v>
      </c>
      <c r="T167" s="138">
        <f t="shared" si="23"/>
        <v>0</v>
      </c>
      <c r="AR167" s="139" t="s">
        <v>253</v>
      </c>
      <c r="AT167" s="139" t="s">
        <v>212</v>
      </c>
      <c r="AU167" s="139" t="s">
        <v>86</v>
      </c>
      <c r="AY167" s="17" t="s">
        <v>211</v>
      </c>
      <c r="BE167" s="140">
        <f t="shared" si="24"/>
        <v>0</v>
      </c>
      <c r="BF167" s="140">
        <f t="shared" si="25"/>
        <v>0</v>
      </c>
      <c r="BG167" s="140">
        <f t="shared" si="26"/>
        <v>0</v>
      </c>
      <c r="BH167" s="140">
        <f t="shared" si="27"/>
        <v>0</v>
      </c>
      <c r="BI167" s="140">
        <f t="shared" si="28"/>
        <v>0</v>
      </c>
      <c r="BJ167" s="17" t="s">
        <v>84</v>
      </c>
      <c r="BK167" s="140">
        <f t="shared" si="29"/>
        <v>0</v>
      </c>
      <c r="BL167" s="17" t="s">
        <v>253</v>
      </c>
      <c r="BM167" s="139" t="s">
        <v>437</v>
      </c>
    </row>
    <row r="168" spans="2:65" s="1" customFormat="1" ht="21.75" customHeight="1">
      <c r="B168" s="32"/>
      <c r="C168" s="127" t="s">
        <v>442</v>
      </c>
      <c r="D168" s="127" t="s">
        <v>212</v>
      </c>
      <c r="E168" s="128" t="s">
        <v>1968</v>
      </c>
      <c r="F168" s="129" t="s">
        <v>1969</v>
      </c>
      <c r="G168" s="130" t="s">
        <v>289</v>
      </c>
      <c r="H168" s="131">
        <v>3</v>
      </c>
      <c r="I168" s="132"/>
      <c r="J168" s="133">
        <f t="shared" si="20"/>
        <v>0</v>
      </c>
      <c r="K168" s="134"/>
      <c r="L168" s="32"/>
      <c r="M168" s="135" t="s">
        <v>1</v>
      </c>
      <c r="N168" s="136" t="s">
        <v>42</v>
      </c>
      <c r="P168" s="137">
        <f t="shared" si="21"/>
        <v>0</v>
      </c>
      <c r="Q168" s="137">
        <v>0</v>
      </c>
      <c r="R168" s="137">
        <f t="shared" si="22"/>
        <v>0</v>
      </c>
      <c r="S168" s="137">
        <v>0</v>
      </c>
      <c r="T168" s="138">
        <f t="shared" si="23"/>
        <v>0</v>
      </c>
      <c r="AR168" s="139" t="s">
        <v>253</v>
      </c>
      <c r="AT168" s="139" t="s">
        <v>212</v>
      </c>
      <c r="AU168" s="139" t="s">
        <v>86</v>
      </c>
      <c r="AY168" s="17" t="s">
        <v>211</v>
      </c>
      <c r="BE168" s="140">
        <f t="shared" si="24"/>
        <v>0</v>
      </c>
      <c r="BF168" s="140">
        <f t="shared" si="25"/>
        <v>0</v>
      </c>
      <c r="BG168" s="140">
        <f t="shared" si="26"/>
        <v>0</v>
      </c>
      <c r="BH168" s="140">
        <f t="shared" si="27"/>
        <v>0</v>
      </c>
      <c r="BI168" s="140">
        <f t="shared" si="28"/>
        <v>0</v>
      </c>
      <c r="BJ168" s="17" t="s">
        <v>84</v>
      </c>
      <c r="BK168" s="140">
        <f t="shared" si="29"/>
        <v>0</v>
      </c>
      <c r="BL168" s="17" t="s">
        <v>253</v>
      </c>
      <c r="BM168" s="139" t="s">
        <v>445</v>
      </c>
    </row>
    <row r="169" spans="2:65" s="1" customFormat="1" ht="21.75" customHeight="1">
      <c r="B169" s="32"/>
      <c r="C169" s="127" t="s">
        <v>318</v>
      </c>
      <c r="D169" s="127" t="s">
        <v>212</v>
      </c>
      <c r="E169" s="128" t="s">
        <v>1970</v>
      </c>
      <c r="F169" s="129" t="s">
        <v>1971</v>
      </c>
      <c r="G169" s="130" t="s">
        <v>289</v>
      </c>
      <c r="H169" s="131">
        <v>1</v>
      </c>
      <c r="I169" s="132"/>
      <c r="J169" s="133">
        <f t="shared" si="20"/>
        <v>0</v>
      </c>
      <c r="K169" s="134"/>
      <c r="L169" s="32"/>
      <c r="M169" s="135" t="s">
        <v>1</v>
      </c>
      <c r="N169" s="136" t="s">
        <v>42</v>
      </c>
      <c r="P169" s="137">
        <f t="shared" si="21"/>
        <v>0</v>
      </c>
      <c r="Q169" s="137">
        <v>0</v>
      </c>
      <c r="R169" s="137">
        <f t="shared" si="22"/>
        <v>0</v>
      </c>
      <c r="S169" s="137">
        <v>0</v>
      </c>
      <c r="T169" s="138">
        <f t="shared" si="23"/>
        <v>0</v>
      </c>
      <c r="AR169" s="139" t="s">
        <v>253</v>
      </c>
      <c r="AT169" s="139" t="s">
        <v>212</v>
      </c>
      <c r="AU169" s="139" t="s">
        <v>86</v>
      </c>
      <c r="AY169" s="17" t="s">
        <v>211</v>
      </c>
      <c r="BE169" s="140">
        <f t="shared" si="24"/>
        <v>0</v>
      </c>
      <c r="BF169" s="140">
        <f t="shared" si="25"/>
        <v>0</v>
      </c>
      <c r="BG169" s="140">
        <f t="shared" si="26"/>
        <v>0</v>
      </c>
      <c r="BH169" s="140">
        <f t="shared" si="27"/>
        <v>0</v>
      </c>
      <c r="BI169" s="140">
        <f t="shared" si="28"/>
        <v>0</v>
      </c>
      <c r="BJ169" s="17" t="s">
        <v>84</v>
      </c>
      <c r="BK169" s="140">
        <f t="shared" si="29"/>
        <v>0</v>
      </c>
      <c r="BL169" s="17" t="s">
        <v>253</v>
      </c>
      <c r="BM169" s="139" t="s">
        <v>448</v>
      </c>
    </row>
    <row r="170" spans="2:65" s="1" customFormat="1" ht="24.2" customHeight="1">
      <c r="B170" s="32"/>
      <c r="C170" s="127" t="s">
        <v>450</v>
      </c>
      <c r="D170" s="127" t="s">
        <v>212</v>
      </c>
      <c r="E170" s="128" t="s">
        <v>1972</v>
      </c>
      <c r="F170" s="129" t="s">
        <v>1973</v>
      </c>
      <c r="G170" s="130" t="s">
        <v>289</v>
      </c>
      <c r="H170" s="131">
        <v>2</v>
      </c>
      <c r="I170" s="132"/>
      <c r="J170" s="133">
        <f t="shared" si="20"/>
        <v>0</v>
      </c>
      <c r="K170" s="134"/>
      <c r="L170" s="32"/>
      <c r="M170" s="135" t="s">
        <v>1</v>
      </c>
      <c r="N170" s="136" t="s">
        <v>42</v>
      </c>
      <c r="P170" s="137">
        <f t="shared" si="21"/>
        <v>0</v>
      </c>
      <c r="Q170" s="137">
        <v>0</v>
      </c>
      <c r="R170" s="137">
        <f t="shared" si="22"/>
        <v>0</v>
      </c>
      <c r="S170" s="137">
        <v>0</v>
      </c>
      <c r="T170" s="138">
        <f t="shared" si="23"/>
        <v>0</v>
      </c>
      <c r="AR170" s="139" t="s">
        <v>253</v>
      </c>
      <c r="AT170" s="139" t="s">
        <v>212</v>
      </c>
      <c r="AU170" s="139" t="s">
        <v>86</v>
      </c>
      <c r="AY170" s="17" t="s">
        <v>211</v>
      </c>
      <c r="BE170" s="140">
        <f t="shared" si="24"/>
        <v>0</v>
      </c>
      <c r="BF170" s="140">
        <f t="shared" si="25"/>
        <v>0</v>
      </c>
      <c r="BG170" s="140">
        <f t="shared" si="26"/>
        <v>0</v>
      </c>
      <c r="BH170" s="140">
        <f t="shared" si="27"/>
        <v>0</v>
      </c>
      <c r="BI170" s="140">
        <f t="shared" si="28"/>
        <v>0</v>
      </c>
      <c r="BJ170" s="17" t="s">
        <v>84</v>
      </c>
      <c r="BK170" s="140">
        <f t="shared" si="29"/>
        <v>0</v>
      </c>
      <c r="BL170" s="17" t="s">
        <v>253</v>
      </c>
      <c r="BM170" s="139" t="s">
        <v>453</v>
      </c>
    </row>
    <row r="171" spans="2:65" s="1" customFormat="1" ht="24.2" customHeight="1">
      <c r="B171" s="32"/>
      <c r="C171" s="127" t="s">
        <v>323</v>
      </c>
      <c r="D171" s="127" t="s">
        <v>212</v>
      </c>
      <c r="E171" s="128" t="s">
        <v>1974</v>
      </c>
      <c r="F171" s="129" t="s">
        <v>1975</v>
      </c>
      <c r="G171" s="130" t="s">
        <v>289</v>
      </c>
      <c r="H171" s="131">
        <v>4</v>
      </c>
      <c r="I171" s="132"/>
      <c r="J171" s="133">
        <f t="shared" si="20"/>
        <v>0</v>
      </c>
      <c r="K171" s="134"/>
      <c r="L171" s="32"/>
      <c r="M171" s="135" t="s">
        <v>1</v>
      </c>
      <c r="N171" s="136" t="s">
        <v>42</v>
      </c>
      <c r="P171" s="137">
        <f t="shared" si="21"/>
        <v>0</v>
      </c>
      <c r="Q171" s="137">
        <v>0</v>
      </c>
      <c r="R171" s="137">
        <f t="shared" si="22"/>
        <v>0</v>
      </c>
      <c r="S171" s="137">
        <v>0</v>
      </c>
      <c r="T171" s="138">
        <f t="shared" si="23"/>
        <v>0</v>
      </c>
      <c r="AR171" s="139" t="s">
        <v>253</v>
      </c>
      <c r="AT171" s="139" t="s">
        <v>212</v>
      </c>
      <c r="AU171" s="139" t="s">
        <v>86</v>
      </c>
      <c r="AY171" s="17" t="s">
        <v>211</v>
      </c>
      <c r="BE171" s="140">
        <f t="shared" si="24"/>
        <v>0</v>
      </c>
      <c r="BF171" s="140">
        <f t="shared" si="25"/>
        <v>0</v>
      </c>
      <c r="BG171" s="140">
        <f t="shared" si="26"/>
        <v>0</v>
      </c>
      <c r="BH171" s="140">
        <f t="shared" si="27"/>
        <v>0</v>
      </c>
      <c r="BI171" s="140">
        <f t="shared" si="28"/>
        <v>0</v>
      </c>
      <c r="BJ171" s="17" t="s">
        <v>84</v>
      </c>
      <c r="BK171" s="140">
        <f t="shared" si="29"/>
        <v>0</v>
      </c>
      <c r="BL171" s="17" t="s">
        <v>253</v>
      </c>
      <c r="BM171" s="139" t="s">
        <v>457</v>
      </c>
    </row>
    <row r="172" spans="2:65" s="1" customFormat="1" ht="21.75" customHeight="1">
      <c r="B172" s="32"/>
      <c r="C172" s="127" t="s">
        <v>458</v>
      </c>
      <c r="D172" s="127" t="s">
        <v>212</v>
      </c>
      <c r="E172" s="128" t="s">
        <v>1976</v>
      </c>
      <c r="F172" s="129" t="s">
        <v>1977</v>
      </c>
      <c r="G172" s="130" t="s">
        <v>289</v>
      </c>
      <c r="H172" s="131">
        <v>2</v>
      </c>
      <c r="I172" s="132"/>
      <c r="J172" s="133">
        <f t="shared" si="20"/>
        <v>0</v>
      </c>
      <c r="K172" s="134"/>
      <c r="L172" s="32"/>
      <c r="M172" s="135" t="s">
        <v>1</v>
      </c>
      <c r="N172" s="136" t="s">
        <v>42</v>
      </c>
      <c r="P172" s="137">
        <f t="shared" si="21"/>
        <v>0</v>
      </c>
      <c r="Q172" s="137">
        <v>0</v>
      </c>
      <c r="R172" s="137">
        <f t="shared" si="22"/>
        <v>0</v>
      </c>
      <c r="S172" s="137">
        <v>0</v>
      </c>
      <c r="T172" s="138">
        <f t="shared" si="23"/>
        <v>0</v>
      </c>
      <c r="AR172" s="139" t="s">
        <v>253</v>
      </c>
      <c r="AT172" s="139" t="s">
        <v>212</v>
      </c>
      <c r="AU172" s="139" t="s">
        <v>86</v>
      </c>
      <c r="AY172" s="17" t="s">
        <v>211</v>
      </c>
      <c r="BE172" s="140">
        <f t="shared" si="24"/>
        <v>0</v>
      </c>
      <c r="BF172" s="140">
        <f t="shared" si="25"/>
        <v>0</v>
      </c>
      <c r="BG172" s="140">
        <f t="shared" si="26"/>
        <v>0</v>
      </c>
      <c r="BH172" s="140">
        <f t="shared" si="27"/>
        <v>0</v>
      </c>
      <c r="BI172" s="140">
        <f t="shared" si="28"/>
        <v>0</v>
      </c>
      <c r="BJ172" s="17" t="s">
        <v>84</v>
      </c>
      <c r="BK172" s="140">
        <f t="shared" si="29"/>
        <v>0</v>
      </c>
      <c r="BL172" s="17" t="s">
        <v>253</v>
      </c>
      <c r="BM172" s="139" t="s">
        <v>461</v>
      </c>
    </row>
    <row r="173" spans="2:65" s="1" customFormat="1" ht="21.75" customHeight="1">
      <c r="B173" s="32"/>
      <c r="C173" s="127" t="s">
        <v>329</v>
      </c>
      <c r="D173" s="127" t="s">
        <v>212</v>
      </c>
      <c r="E173" s="128" t="s">
        <v>1978</v>
      </c>
      <c r="F173" s="129" t="s">
        <v>1979</v>
      </c>
      <c r="G173" s="130" t="s">
        <v>289</v>
      </c>
      <c r="H173" s="131">
        <v>4</v>
      </c>
      <c r="I173" s="132"/>
      <c r="J173" s="133">
        <f t="shared" si="20"/>
        <v>0</v>
      </c>
      <c r="K173" s="134"/>
      <c r="L173" s="32"/>
      <c r="M173" s="135" t="s">
        <v>1</v>
      </c>
      <c r="N173" s="136" t="s">
        <v>42</v>
      </c>
      <c r="P173" s="137">
        <f t="shared" si="21"/>
        <v>0</v>
      </c>
      <c r="Q173" s="137">
        <v>0</v>
      </c>
      <c r="R173" s="137">
        <f t="shared" si="22"/>
        <v>0</v>
      </c>
      <c r="S173" s="137">
        <v>0</v>
      </c>
      <c r="T173" s="138">
        <f t="shared" si="23"/>
        <v>0</v>
      </c>
      <c r="AR173" s="139" t="s">
        <v>253</v>
      </c>
      <c r="AT173" s="139" t="s">
        <v>212</v>
      </c>
      <c r="AU173" s="139" t="s">
        <v>86</v>
      </c>
      <c r="AY173" s="17" t="s">
        <v>211</v>
      </c>
      <c r="BE173" s="140">
        <f t="shared" si="24"/>
        <v>0</v>
      </c>
      <c r="BF173" s="140">
        <f t="shared" si="25"/>
        <v>0</v>
      </c>
      <c r="BG173" s="140">
        <f t="shared" si="26"/>
        <v>0</v>
      </c>
      <c r="BH173" s="140">
        <f t="shared" si="27"/>
        <v>0</v>
      </c>
      <c r="BI173" s="140">
        <f t="shared" si="28"/>
        <v>0</v>
      </c>
      <c r="BJ173" s="17" t="s">
        <v>84</v>
      </c>
      <c r="BK173" s="140">
        <f t="shared" si="29"/>
        <v>0</v>
      </c>
      <c r="BL173" s="17" t="s">
        <v>253</v>
      </c>
      <c r="BM173" s="139" t="s">
        <v>465</v>
      </c>
    </row>
    <row r="174" spans="2:65" s="1" customFormat="1" ht="16.5" customHeight="1">
      <c r="B174" s="32"/>
      <c r="C174" s="127" t="s">
        <v>467</v>
      </c>
      <c r="D174" s="127" t="s">
        <v>212</v>
      </c>
      <c r="E174" s="128" t="s">
        <v>1980</v>
      </c>
      <c r="F174" s="129" t="s">
        <v>1981</v>
      </c>
      <c r="G174" s="130" t="s">
        <v>289</v>
      </c>
      <c r="H174" s="131">
        <v>2</v>
      </c>
      <c r="I174" s="132"/>
      <c r="J174" s="133">
        <f t="shared" si="20"/>
        <v>0</v>
      </c>
      <c r="K174" s="134"/>
      <c r="L174" s="32"/>
      <c r="M174" s="135" t="s">
        <v>1</v>
      </c>
      <c r="N174" s="136" t="s">
        <v>42</v>
      </c>
      <c r="P174" s="137">
        <f t="shared" si="21"/>
        <v>0</v>
      </c>
      <c r="Q174" s="137">
        <v>0</v>
      </c>
      <c r="R174" s="137">
        <f t="shared" si="22"/>
        <v>0</v>
      </c>
      <c r="S174" s="137">
        <v>0</v>
      </c>
      <c r="T174" s="138">
        <f t="shared" si="23"/>
        <v>0</v>
      </c>
      <c r="AR174" s="139" t="s">
        <v>253</v>
      </c>
      <c r="AT174" s="139" t="s">
        <v>212</v>
      </c>
      <c r="AU174" s="139" t="s">
        <v>86</v>
      </c>
      <c r="AY174" s="17" t="s">
        <v>211</v>
      </c>
      <c r="BE174" s="140">
        <f t="shared" si="24"/>
        <v>0</v>
      </c>
      <c r="BF174" s="140">
        <f t="shared" si="25"/>
        <v>0</v>
      </c>
      <c r="BG174" s="140">
        <f t="shared" si="26"/>
        <v>0</v>
      </c>
      <c r="BH174" s="140">
        <f t="shared" si="27"/>
        <v>0</v>
      </c>
      <c r="BI174" s="140">
        <f t="shared" si="28"/>
        <v>0</v>
      </c>
      <c r="BJ174" s="17" t="s">
        <v>84</v>
      </c>
      <c r="BK174" s="140">
        <f t="shared" si="29"/>
        <v>0</v>
      </c>
      <c r="BL174" s="17" t="s">
        <v>253</v>
      </c>
      <c r="BM174" s="139" t="s">
        <v>470</v>
      </c>
    </row>
    <row r="175" spans="2:65" s="1" customFormat="1" ht="24.2" customHeight="1">
      <c r="B175" s="32"/>
      <c r="C175" s="127" t="s">
        <v>336</v>
      </c>
      <c r="D175" s="127" t="s">
        <v>212</v>
      </c>
      <c r="E175" s="128" t="s">
        <v>1982</v>
      </c>
      <c r="F175" s="129" t="s">
        <v>1983</v>
      </c>
      <c r="G175" s="130" t="s">
        <v>289</v>
      </c>
      <c r="H175" s="131">
        <v>1</v>
      </c>
      <c r="I175" s="132"/>
      <c r="J175" s="133">
        <f t="shared" si="20"/>
        <v>0</v>
      </c>
      <c r="K175" s="134"/>
      <c r="L175" s="32"/>
      <c r="M175" s="135" t="s">
        <v>1</v>
      </c>
      <c r="N175" s="136" t="s">
        <v>42</v>
      </c>
      <c r="P175" s="137">
        <f t="shared" si="21"/>
        <v>0</v>
      </c>
      <c r="Q175" s="137">
        <v>0</v>
      </c>
      <c r="R175" s="137">
        <f t="shared" si="22"/>
        <v>0</v>
      </c>
      <c r="S175" s="137">
        <v>0</v>
      </c>
      <c r="T175" s="138">
        <f t="shared" si="23"/>
        <v>0</v>
      </c>
      <c r="AR175" s="139" t="s">
        <v>253</v>
      </c>
      <c r="AT175" s="139" t="s">
        <v>212</v>
      </c>
      <c r="AU175" s="139" t="s">
        <v>86</v>
      </c>
      <c r="AY175" s="17" t="s">
        <v>211</v>
      </c>
      <c r="BE175" s="140">
        <f t="shared" si="24"/>
        <v>0</v>
      </c>
      <c r="BF175" s="140">
        <f t="shared" si="25"/>
        <v>0</v>
      </c>
      <c r="BG175" s="140">
        <f t="shared" si="26"/>
        <v>0</v>
      </c>
      <c r="BH175" s="140">
        <f t="shared" si="27"/>
        <v>0</v>
      </c>
      <c r="BI175" s="140">
        <f t="shared" si="28"/>
        <v>0</v>
      </c>
      <c r="BJ175" s="17" t="s">
        <v>84</v>
      </c>
      <c r="BK175" s="140">
        <f t="shared" si="29"/>
        <v>0</v>
      </c>
      <c r="BL175" s="17" t="s">
        <v>253</v>
      </c>
      <c r="BM175" s="139" t="s">
        <v>474</v>
      </c>
    </row>
    <row r="176" spans="2:65" s="1" customFormat="1" ht="16.5" customHeight="1">
      <c r="B176" s="32"/>
      <c r="C176" s="162" t="s">
        <v>475</v>
      </c>
      <c r="D176" s="162" t="s">
        <v>700</v>
      </c>
      <c r="E176" s="163" t="s">
        <v>1984</v>
      </c>
      <c r="F176" s="164" t="s">
        <v>1985</v>
      </c>
      <c r="G176" s="165" t="s">
        <v>289</v>
      </c>
      <c r="H176" s="166">
        <v>1</v>
      </c>
      <c r="I176" s="167"/>
      <c r="J176" s="168">
        <f t="shared" si="20"/>
        <v>0</v>
      </c>
      <c r="K176" s="169"/>
      <c r="L176" s="170"/>
      <c r="M176" s="171" t="s">
        <v>1</v>
      </c>
      <c r="N176" s="172" t="s">
        <v>42</v>
      </c>
      <c r="P176" s="137">
        <f t="shared" si="21"/>
        <v>0</v>
      </c>
      <c r="Q176" s="137">
        <v>0</v>
      </c>
      <c r="R176" s="137">
        <f t="shared" si="22"/>
        <v>0</v>
      </c>
      <c r="S176" s="137">
        <v>0</v>
      </c>
      <c r="T176" s="138">
        <f t="shared" si="23"/>
        <v>0</v>
      </c>
      <c r="AR176" s="139" t="s">
        <v>298</v>
      </c>
      <c r="AT176" s="139" t="s">
        <v>700</v>
      </c>
      <c r="AU176" s="139" t="s">
        <v>86</v>
      </c>
      <c r="AY176" s="17" t="s">
        <v>211</v>
      </c>
      <c r="BE176" s="140">
        <f t="shared" si="24"/>
        <v>0</v>
      </c>
      <c r="BF176" s="140">
        <f t="shared" si="25"/>
        <v>0</v>
      </c>
      <c r="BG176" s="140">
        <f t="shared" si="26"/>
        <v>0</v>
      </c>
      <c r="BH176" s="140">
        <f t="shared" si="27"/>
        <v>0</v>
      </c>
      <c r="BI176" s="140">
        <f t="shared" si="28"/>
        <v>0</v>
      </c>
      <c r="BJ176" s="17" t="s">
        <v>84</v>
      </c>
      <c r="BK176" s="140">
        <f t="shared" si="29"/>
        <v>0</v>
      </c>
      <c r="BL176" s="17" t="s">
        <v>253</v>
      </c>
      <c r="BM176" s="139" t="s">
        <v>478</v>
      </c>
    </row>
    <row r="177" spans="2:65" s="1" customFormat="1" ht="16.5" customHeight="1">
      <c r="B177" s="32"/>
      <c r="C177" s="162" t="s">
        <v>339</v>
      </c>
      <c r="D177" s="162" t="s">
        <v>700</v>
      </c>
      <c r="E177" s="163" t="s">
        <v>1986</v>
      </c>
      <c r="F177" s="164" t="s">
        <v>1987</v>
      </c>
      <c r="G177" s="165" t="s">
        <v>289</v>
      </c>
      <c r="H177" s="166">
        <v>2</v>
      </c>
      <c r="I177" s="167"/>
      <c r="J177" s="168">
        <f t="shared" si="20"/>
        <v>0</v>
      </c>
      <c r="K177" s="169"/>
      <c r="L177" s="170"/>
      <c r="M177" s="171" t="s">
        <v>1</v>
      </c>
      <c r="N177" s="172" t="s">
        <v>42</v>
      </c>
      <c r="P177" s="137">
        <f t="shared" si="21"/>
        <v>0</v>
      </c>
      <c r="Q177" s="137">
        <v>0</v>
      </c>
      <c r="R177" s="137">
        <f t="shared" si="22"/>
        <v>0</v>
      </c>
      <c r="S177" s="137">
        <v>0</v>
      </c>
      <c r="T177" s="138">
        <f t="shared" si="23"/>
        <v>0</v>
      </c>
      <c r="AR177" s="139" t="s">
        <v>298</v>
      </c>
      <c r="AT177" s="139" t="s">
        <v>700</v>
      </c>
      <c r="AU177" s="139" t="s">
        <v>86</v>
      </c>
      <c r="AY177" s="17" t="s">
        <v>211</v>
      </c>
      <c r="BE177" s="140">
        <f t="shared" si="24"/>
        <v>0</v>
      </c>
      <c r="BF177" s="140">
        <f t="shared" si="25"/>
        <v>0</v>
      </c>
      <c r="BG177" s="140">
        <f t="shared" si="26"/>
        <v>0</v>
      </c>
      <c r="BH177" s="140">
        <f t="shared" si="27"/>
        <v>0</v>
      </c>
      <c r="BI177" s="140">
        <f t="shared" si="28"/>
        <v>0</v>
      </c>
      <c r="BJ177" s="17" t="s">
        <v>84</v>
      </c>
      <c r="BK177" s="140">
        <f t="shared" si="29"/>
        <v>0</v>
      </c>
      <c r="BL177" s="17" t="s">
        <v>253</v>
      </c>
      <c r="BM177" s="139" t="s">
        <v>481</v>
      </c>
    </row>
    <row r="178" spans="2:65" s="1" customFormat="1" ht="24.2" customHeight="1">
      <c r="B178" s="32"/>
      <c r="C178" s="127" t="s">
        <v>482</v>
      </c>
      <c r="D178" s="127" t="s">
        <v>212</v>
      </c>
      <c r="E178" s="128" t="s">
        <v>1376</v>
      </c>
      <c r="F178" s="129" t="s">
        <v>1377</v>
      </c>
      <c r="G178" s="130" t="s">
        <v>421</v>
      </c>
      <c r="H178" s="131">
        <v>256</v>
      </c>
      <c r="I178" s="132"/>
      <c r="J178" s="133">
        <f t="shared" si="20"/>
        <v>0</v>
      </c>
      <c r="K178" s="134"/>
      <c r="L178" s="32"/>
      <c r="M178" s="135" t="s">
        <v>1</v>
      </c>
      <c r="N178" s="136" t="s">
        <v>42</v>
      </c>
      <c r="P178" s="137">
        <f t="shared" si="21"/>
        <v>0</v>
      </c>
      <c r="Q178" s="137">
        <v>0</v>
      </c>
      <c r="R178" s="137">
        <f t="shared" si="22"/>
        <v>0</v>
      </c>
      <c r="S178" s="137">
        <v>0</v>
      </c>
      <c r="T178" s="138">
        <f t="shared" si="23"/>
        <v>0</v>
      </c>
      <c r="AR178" s="139" t="s">
        <v>253</v>
      </c>
      <c r="AT178" s="139" t="s">
        <v>212</v>
      </c>
      <c r="AU178" s="139" t="s">
        <v>86</v>
      </c>
      <c r="AY178" s="17" t="s">
        <v>211</v>
      </c>
      <c r="BE178" s="140">
        <f t="shared" si="24"/>
        <v>0</v>
      </c>
      <c r="BF178" s="140">
        <f t="shared" si="25"/>
        <v>0</v>
      </c>
      <c r="BG178" s="140">
        <f t="shared" si="26"/>
        <v>0</v>
      </c>
      <c r="BH178" s="140">
        <f t="shared" si="27"/>
        <v>0</v>
      </c>
      <c r="BI178" s="140">
        <f t="shared" si="28"/>
        <v>0</v>
      </c>
      <c r="BJ178" s="17" t="s">
        <v>84</v>
      </c>
      <c r="BK178" s="140">
        <f t="shared" si="29"/>
        <v>0</v>
      </c>
      <c r="BL178" s="17" t="s">
        <v>253</v>
      </c>
      <c r="BM178" s="139" t="s">
        <v>485</v>
      </c>
    </row>
    <row r="179" spans="2:65" s="1" customFormat="1" ht="21.75" customHeight="1">
      <c r="B179" s="32"/>
      <c r="C179" s="127" t="s">
        <v>349</v>
      </c>
      <c r="D179" s="127" t="s">
        <v>212</v>
      </c>
      <c r="E179" s="128" t="s">
        <v>1378</v>
      </c>
      <c r="F179" s="129" t="s">
        <v>1379</v>
      </c>
      <c r="G179" s="130" t="s">
        <v>421</v>
      </c>
      <c r="H179" s="131">
        <v>256</v>
      </c>
      <c r="I179" s="132"/>
      <c r="J179" s="133">
        <f t="shared" si="20"/>
        <v>0</v>
      </c>
      <c r="K179" s="134"/>
      <c r="L179" s="32"/>
      <c r="M179" s="135" t="s">
        <v>1</v>
      </c>
      <c r="N179" s="136" t="s">
        <v>42</v>
      </c>
      <c r="P179" s="137">
        <f t="shared" si="21"/>
        <v>0</v>
      </c>
      <c r="Q179" s="137">
        <v>0</v>
      </c>
      <c r="R179" s="137">
        <f t="shared" si="22"/>
        <v>0</v>
      </c>
      <c r="S179" s="137">
        <v>0</v>
      </c>
      <c r="T179" s="138">
        <f t="shared" si="23"/>
        <v>0</v>
      </c>
      <c r="AR179" s="139" t="s">
        <v>253</v>
      </c>
      <c r="AT179" s="139" t="s">
        <v>212</v>
      </c>
      <c r="AU179" s="139" t="s">
        <v>86</v>
      </c>
      <c r="AY179" s="17" t="s">
        <v>211</v>
      </c>
      <c r="BE179" s="140">
        <f t="shared" si="24"/>
        <v>0</v>
      </c>
      <c r="BF179" s="140">
        <f t="shared" si="25"/>
        <v>0</v>
      </c>
      <c r="BG179" s="140">
        <f t="shared" si="26"/>
        <v>0</v>
      </c>
      <c r="BH179" s="140">
        <f t="shared" si="27"/>
        <v>0</v>
      </c>
      <c r="BI179" s="140">
        <f t="shared" si="28"/>
        <v>0</v>
      </c>
      <c r="BJ179" s="17" t="s">
        <v>84</v>
      </c>
      <c r="BK179" s="140">
        <f t="shared" si="29"/>
        <v>0</v>
      </c>
      <c r="BL179" s="17" t="s">
        <v>253</v>
      </c>
      <c r="BM179" s="139" t="s">
        <v>489</v>
      </c>
    </row>
    <row r="180" spans="2:65" s="1" customFormat="1" ht="16.5" customHeight="1">
      <c r="B180" s="32"/>
      <c r="C180" s="127" t="s">
        <v>492</v>
      </c>
      <c r="D180" s="127" t="s">
        <v>212</v>
      </c>
      <c r="E180" s="128" t="s">
        <v>1988</v>
      </c>
      <c r="F180" s="129" t="s">
        <v>1989</v>
      </c>
      <c r="G180" s="130" t="s">
        <v>421</v>
      </c>
      <c r="H180" s="131">
        <v>17</v>
      </c>
      <c r="I180" s="132"/>
      <c r="J180" s="133">
        <f t="shared" si="20"/>
        <v>0</v>
      </c>
      <c r="K180" s="134"/>
      <c r="L180" s="32"/>
      <c r="M180" s="135" t="s">
        <v>1</v>
      </c>
      <c r="N180" s="136" t="s">
        <v>42</v>
      </c>
      <c r="P180" s="137">
        <f t="shared" si="21"/>
        <v>0</v>
      </c>
      <c r="Q180" s="137">
        <v>0</v>
      </c>
      <c r="R180" s="137">
        <f t="shared" si="22"/>
        <v>0</v>
      </c>
      <c r="S180" s="137">
        <v>0</v>
      </c>
      <c r="T180" s="138">
        <f t="shared" si="23"/>
        <v>0</v>
      </c>
      <c r="AR180" s="139" t="s">
        <v>253</v>
      </c>
      <c r="AT180" s="139" t="s">
        <v>212</v>
      </c>
      <c r="AU180" s="139" t="s">
        <v>86</v>
      </c>
      <c r="AY180" s="17" t="s">
        <v>211</v>
      </c>
      <c r="BE180" s="140">
        <f t="shared" si="24"/>
        <v>0</v>
      </c>
      <c r="BF180" s="140">
        <f t="shared" si="25"/>
        <v>0</v>
      </c>
      <c r="BG180" s="140">
        <f t="shared" si="26"/>
        <v>0</v>
      </c>
      <c r="BH180" s="140">
        <f t="shared" si="27"/>
        <v>0</v>
      </c>
      <c r="BI180" s="140">
        <f t="shared" si="28"/>
        <v>0</v>
      </c>
      <c r="BJ180" s="17" t="s">
        <v>84</v>
      </c>
      <c r="BK180" s="140">
        <f t="shared" si="29"/>
        <v>0</v>
      </c>
      <c r="BL180" s="17" t="s">
        <v>253</v>
      </c>
      <c r="BM180" s="139" t="s">
        <v>495</v>
      </c>
    </row>
    <row r="181" spans="2:65" s="1" customFormat="1" ht="16.5" customHeight="1">
      <c r="B181" s="32"/>
      <c r="C181" s="162" t="s">
        <v>355</v>
      </c>
      <c r="D181" s="162" t="s">
        <v>700</v>
      </c>
      <c r="E181" s="163" t="s">
        <v>1990</v>
      </c>
      <c r="F181" s="164" t="s">
        <v>1991</v>
      </c>
      <c r="G181" s="165" t="s">
        <v>421</v>
      </c>
      <c r="H181" s="166">
        <v>5</v>
      </c>
      <c r="I181" s="167"/>
      <c r="J181" s="168">
        <f t="shared" si="20"/>
        <v>0</v>
      </c>
      <c r="K181" s="169"/>
      <c r="L181" s="170"/>
      <c r="M181" s="171" t="s">
        <v>1</v>
      </c>
      <c r="N181" s="172" t="s">
        <v>42</v>
      </c>
      <c r="P181" s="137">
        <f t="shared" si="21"/>
        <v>0</v>
      </c>
      <c r="Q181" s="137">
        <v>0</v>
      </c>
      <c r="R181" s="137">
        <f t="shared" si="22"/>
        <v>0</v>
      </c>
      <c r="S181" s="137">
        <v>0</v>
      </c>
      <c r="T181" s="138">
        <f t="shared" si="23"/>
        <v>0</v>
      </c>
      <c r="AR181" s="139" t="s">
        <v>298</v>
      </c>
      <c r="AT181" s="139" t="s">
        <v>700</v>
      </c>
      <c r="AU181" s="139" t="s">
        <v>86</v>
      </c>
      <c r="AY181" s="17" t="s">
        <v>211</v>
      </c>
      <c r="BE181" s="140">
        <f t="shared" si="24"/>
        <v>0</v>
      </c>
      <c r="BF181" s="140">
        <f t="shared" si="25"/>
        <v>0</v>
      </c>
      <c r="BG181" s="140">
        <f t="shared" si="26"/>
        <v>0</v>
      </c>
      <c r="BH181" s="140">
        <f t="shared" si="27"/>
        <v>0</v>
      </c>
      <c r="BI181" s="140">
        <f t="shared" si="28"/>
        <v>0</v>
      </c>
      <c r="BJ181" s="17" t="s">
        <v>84</v>
      </c>
      <c r="BK181" s="140">
        <f t="shared" si="29"/>
        <v>0</v>
      </c>
      <c r="BL181" s="17" t="s">
        <v>253</v>
      </c>
      <c r="BM181" s="139" t="s">
        <v>506</v>
      </c>
    </row>
    <row r="182" spans="2:65" s="1" customFormat="1" ht="16.5" customHeight="1">
      <c r="B182" s="32"/>
      <c r="C182" s="162" t="s">
        <v>507</v>
      </c>
      <c r="D182" s="162" t="s">
        <v>700</v>
      </c>
      <c r="E182" s="163" t="s">
        <v>1992</v>
      </c>
      <c r="F182" s="164" t="s">
        <v>1993</v>
      </c>
      <c r="G182" s="165" t="s">
        <v>421</v>
      </c>
      <c r="H182" s="166">
        <v>12</v>
      </c>
      <c r="I182" s="167"/>
      <c r="J182" s="168">
        <f t="shared" si="20"/>
        <v>0</v>
      </c>
      <c r="K182" s="169"/>
      <c r="L182" s="170"/>
      <c r="M182" s="171" t="s">
        <v>1</v>
      </c>
      <c r="N182" s="172" t="s">
        <v>42</v>
      </c>
      <c r="P182" s="137">
        <f t="shared" si="21"/>
        <v>0</v>
      </c>
      <c r="Q182" s="137">
        <v>0</v>
      </c>
      <c r="R182" s="137">
        <f t="shared" si="22"/>
        <v>0</v>
      </c>
      <c r="S182" s="137">
        <v>0</v>
      </c>
      <c r="T182" s="138">
        <f t="shared" si="23"/>
        <v>0</v>
      </c>
      <c r="AR182" s="139" t="s">
        <v>298</v>
      </c>
      <c r="AT182" s="139" t="s">
        <v>700</v>
      </c>
      <c r="AU182" s="139" t="s">
        <v>86</v>
      </c>
      <c r="AY182" s="17" t="s">
        <v>211</v>
      </c>
      <c r="BE182" s="140">
        <f t="shared" si="24"/>
        <v>0</v>
      </c>
      <c r="BF182" s="140">
        <f t="shared" si="25"/>
        <v>0</v>
      </c>
      <c r="BG182" s="140">
        <f t="shared" si="26"/>
        <v>0</v>
      </c>
      <c r="BH182" s="140">
        <f t="shared" si="27"/>
        <v>0</v>
      </c>
      <c r="BI182" s="140">
        <f t="shared" si="28"/>
        <v>0</v>
      </c>
      <c r="BJ182" s="17" t="s">
        <v>84</v>
      </c>
      <c r="BK182" s="140">
        <f t="shared" si="29"/>
        <v>0</v>
      </c>
      <c r="BL182" s="17" t="s">
        <v>253</v>
      </c>
      <c r="BM182" s="139" t="s">
        <v>510</v>
      </c>
    </row>
    <row r="183" spans="2:65" s="1" customFormat="1" ht="16.5" customHeight="1">
      <c r="B183" s="32"/>
      <c r="C183" s="162" t="s">
        <v>359</v>
      </c>
      <c r="D183" s="162" t="s">
        <v>700</v>
      </c>
      <c r="E183" s="163" t="s">
        <v>1392</v>
      </c>
      <c r="F183" s="164" t="s">
        <v>1393</v>
      </c>
      <c r="G183" s="165" t="s">
        <v>289</v>
      </c>
      <c r="H183" s="166">
        <v>3</v>
      </c>
      <c r="I183" s="167"/>
      <c r="J183" s="168">
        <f t="shared" si="20"/>
        <v>0</v>
      </c>
      <c r="K183" s="169"/>
      <c r="L183" s="170"/>
      <c r="M183" s="171" t="s">
        <v>1</v>
      </c>
      <c r="N183" s="172" t="s">
        <v>42</v>
      </c>
      <c r="P183" s="137">
        <f t="shared" si="21"/>
        <v>0</v>
      </c>
      <c r="Q183" s="137">
        <v>0</v>
      </c>
      <c r="R183" s="137">
        <f t="shared" si="22"/>
        <v>0</v>
      </c>
      <c r="S183" s="137">
        <v>0</v>
      </c>
      <c r="T183" s="138">
        <f t="shared" si="23"/>
        <v>0</v>
      </c>
      <c r="AR183" s="139" t="s">
        <v>298</v>
      </c>
      <c r="AT183" s="139" t="s">
        <v>700</v>
      </c>
      <c r="AU183" s="139" t="s">
        <v>86</v>
      </c>
      <c r="AY183" s="17" t="s">
        <v>211</v>
      </c>
      <c r="BE183" s="140">
        <f t="shared" si="24"/>
        <v>0</v>
      </c>
      <c r="BF183" s="140">
        <f t="shared" si="25"/>
        <v>0</v>
      </c>
      <c r="BG183" s="140">
        <f t="shared" si="26"/>
        <v>0</v>
      </c>
      <c r="BH183" s="140">
        <f t="shared" si="27"/>
        <v>0</v>
      </c>
      <c r="BI183" s="140">
        <f t="shared" si="28"/>
        <v>0</v>
      </c>
      <c r="BJ183" s="17" t="s">
        <v>84</v>
      </c>
      <c r="BK183" s="140">
        <f t="shared" si="29"/>
        <v>0</v>
      </c>
      <c r="BL183" s="17" t="s">
        <v>253</v>
      </c>
      <c r="BM183" s="139" t="s">
        <v>516</v>
      </c>
    </row>
    <row r="184" spans="2:65" s="1" customFormat="1" ht="16.5" customHeight="1">
      <c r="B184" s="32"/>
      <c r="C184" s="162" t="s">
        <v>518</v>
      </c>
      <c r="D184" s="162" t="s">
        <v>700</v>
      </c>
      <c r="E184" s="163" t="s">
        <v>1396</v>
      </c>
      <c r="F184" s="164" t="s">
        <v>1397</v>
      </c>
      <c r="G184" s="165" t="s">
        <v>421</v>
      </c>
      <c r="H184" s="166">
        <v>22</v>
      </c>
      <c r="I184" s="167"/>
      <c r="J184" s="168">
        <f t="shared" si="20"/>
        <v>0</v>
      </c>
      <c r="K184" s="169"/>
      <c r="L184" s="170"/>
      <c r="M184" s="171" t="s">
        <v>1</v>
      </c>
      <c r="N184" s="172" t="s">
        <v>42</v>
      </c>
      <c r="P184" s="137">
        <f t="shared" si="21"/>
        <v>0</v>
      </c>
      <c r="Q184" s="137">
        <v>0</v>
      </c>
      <c r="R184" s="137">
        <f t="shared" si="22"/>
        <v>0</v>
      </c>
      <c r="S184" s="137">
        <v>0</v>
      </c>
      <c r="T184" s="138">
        <f t="shared" si="23"/>
        <v>0</v>
      </c>
      <c r="AR184" s="139" t="s">
        <v>298</v>
      </c>
      <c r="AT184" s="139" t="s">
        <v>700</v>
      </c>
      <c r="AU184" s="139" t="s">
        <v>86</v>
      </c>
      <c r="AY184" s="17" t="s">
        <v>211</v>
      </c>
      <c r="BE184" s="140">
        <f t="shared" si="24"/>
        <v>0</v>
      </c>
      <c r="BF184" s="140">
        <f t="shared" si="25"/>
        <v>0</v>
      </c>
      <c r="BG184" s="140">
        <f t="shared" si="26"/>
        <v>0</v>
      </c>
      <c r="BH184" s="140">
        <f t="shared" si="27"/>
        <v>0</v>
      </c>
      <c r="BI184" s="140">
        <f t="shared" si="28"/>
        <v>0</v>
      </c>
      <c r="BJ184" s="17" t="s">
        <v>84</v>
      </c>
      <c r="BK184" s="140">
        <f t="shared" si="29"/>
        <v>0</v>
      </c>
      <c r="BL184" s="17" t="s">
        <v>253</v>
      </c>
      <c r="BM184" s="139" t="s">
        <v>521</v>
      </c>
    </row>
    <row r="185" spans="2:65" s="1" customFormat="1" ht="24.2" customHeight="1">
      <c r="B185" s="32"/>
      <c r="C185" s="162" t="s">
        <v>365</v>
      </c>
      <c r="D185" s="162" t="s">
        <v>700</v>
      </c>
      <c r="E185" s="163" t="s">
        <v>1994</v>
      </c>
      <c r="F185" s="164" t="s">
        <v>1995</v>
      </c>
      <c r="G185" s="165" t="s">
        <v>289</v>
      </c>
      <c r="H185" s="166">
        <v>2</v>
      </c>
      <c r="I185" s="167"/>
      <c r="J185" s="168">
        <f t="shared" si="20"/>
        <v>0</v>
      </c>
      <c r="K185" s="169"/>
      <c r="L185" s="170"/>
      <c r="M185" s="171" t="s">
        <v>1</v>
      </c>
      <c r="N185" s="172" t="s">
        <v>42</v>
      </c>
      <c r="P185" s="137">
        <f t="shared" si="21"/>
        <v>0</v>
      </c>
      <c r="Q185" s="137">
        <v>0</v>
      </c>
      <c r="R185" s="137">
        <f t="shared" si="22"/>
        <v>0</v>
      </c>
      <c r="S185" s="137">
        <v>0</v>
      </c>
      <c r="T185" s="138">
        <f t="shared" si="23"/>
        <v>0</v>
      </c>
      <c r="AR185" s="139" t="s">
        <v>298</v>
      </c>
      <c r="AT185" s="139" t="s">
        <v>700</v>
      </c>
      <c r="AU185" s="139" t="s">
        <v>86</v>
      </c>
      <c r="AY185" s="17" t="s">
        <v>211</v>
      </c>
      <c r="BE185" s="140">
        <f t="shared" si="24"/>
        <v>0</v>
      </c>
      <c r="BF185" s="140">
        <f t="shared" si="25"/>
        <v>0</v>
      </c>
      <c r="BG185" s="140">
        <f t="shared" si="26"/>
        <v>0</v>
      </c>
      <c r="BH185" s="140">
        <f t="shared" si="27"/>
        <v>0</v>
      </c>
      <c r="BI185" s="140">
        <f t="shared" si="28"/>
        <v>0</v>
      </c>
      <c r="BJ185" s="17" t="s">
        <v>84</v>
      </c>
      <c r="BK185" s="140">
        <f t="shared" si="29"/>
        <v>0</v>
      </c>
      <c r="BL185" s="17" t="s">
        <v>253</v>
      </c>
      <c r="BM185" s="139" t="s">
        <v>527</v>
      </c>
    </row>
    <row r="186" spans="2:65" s="1" customFormat="1" ht="16.5" customHeight="1">
      <c r="B186" s="32"/>
      <c r="C186" s="127" t="s">
        <v>531</v>
      </c>
      <c r="D186" s="127" t="s">
        <v>212</v>
      </c>
      <c r="E186" s="128" t="s">
        <v>1996</v>
      </c>
      <c r="F186" s="129" t="s">
        <v>1997</v>
      </c>
      <c r="G186" s="130" t="s">
        <v>289</v>
      </c>
      <c r="H186" s="131">
        <v>2</v>
      </c>
      <c r="I186" s="132"/>
      <c r="J186" s="133">
        <f t="shared" si="20"/>
        <v>0</v>
      </c>
      <c r="K186" s="134"/>
      <c r="L186" s="32"/>
      <c r="M186" s="135" t="s">
        <v>1</v>
      </c>
      <c r="N186" s="136" t="s">
        <v>42</v>
      </c>
      <c r="P186" s="137">
        <f t="shared" si="21"/>
        <v>0</v>
      </c>
      <c r="Q186" s="137">
        <v>0</v>
      </c>
      <c r="R186" s="137">
        <f t="shared" si="22"/>
        <v>0</v>
      </c>
      <c r="S186" s="137">
        <v>0</v>
      </c>
      <c r="T186" s="138">
        <f t="shared" si="23"/>
        <v>0</v>
      </c>
      <c r="AR186" s="139" t="s">
        <v>253</v>
      </c>
      <c r="AT186" s="139" t="s">
        <v>212</v>
      </c>
      <c r="AU186" s="139" t="s">
        <v>86</v>
      </c>
      <c r="AY186" s="17" t="s">
        <v>211</v>
      </c>
      <c r="BE186" s="140">
        <f t="shared" si="24"/>
        <v>0</v>
      </c>
      <c r="BF186" s="140">
        <f t="shared" si="25"/>
        <v>0</v>
      </c>
      <c r="BG186" s="140">
        <f t="shared" si="26"/>
        <v>0</v>
      </c>
      <c r="BH186" s="140">
        <f t="shared" si="27"/>
        <v>0</v>
      </c>
      <c r="BI186" s="140">
        <f t="shared" si="28"/>
        <v>0</v>
      </c>
      <c r="BJ186" s="17" t="s">
        <v>84</v>
      </c>
      <c r="BK186" s="140">
        <f t="shared" si="29"/>
        <v>0</v>
      </c>
      <c r="BL186" s="17" t="s">
        <v>253</v>
      </c>
      <c r="BM186" s="139" t="s">
        <v>534</v>
      </c>
    </row>
    <row r="187" spans="2:65" s="1" customFormat="1" ht="24.2" customHeight="1">
      <c r="B187" s="32"/>
      <c r="C187" s="127" t="s">
        <v>373</v>
      </c>
      <c r="D187" s="127" t="s">
        <v>212</v>
      </c>
      <c r="E187" s="128" t="s">
        <v>1998</v>
      </c>
      <c r="F187" s="129" t="s">
        <v>1999</v>
      </c>
      <c r="G187" s="130" t="s">
        <v>2000</v>
      </c>
      <c r="H187" s="131">
        <v>2</v>
      </c>
      <c r="I187" s="132"/>
      <c r="J187" s="133">
        <f t="shared" si="20"/>
        <v>0</v>
      </c>
      <c r="K187" s="134"/>
      <c r="L187" s="32"/>
      <c r="M187" s="135" t="s">
        <v>1</v>
      </c>
      <c r="N187" s="136" t="s">
        <v>42</v>
      </c>
      <c r="P187" s="137">
        <f t="shared" si="21"/>
        <v>0</v>
      </c>
      <c r="Q187" s="137">
        <v>0</v>
      </c>
      <c r="R187" s="137">
        <f t="shared" si="22"/>
        <v>0</v>
      </c>
      <c r="S187" s="137">
        <v>0</v>
      </c>
      <c r="T187" s="138">
        <f t="shared" si="23"/>
        <v>0</v>
      </c>
      <c r="AR187" s="139" t="s">
        <v>253</v>
      </c>
      <c r="AT187" s="139" t="s">
        <v>212</v>
      </c>
      <c r="AU187" s="139" t="s">
        <v>86</v>
      </c>
      <c r="AY187" s="17" t="s">
        <v>211</v>
      </c>
      <c r="BE187" s="140">
        <f t="shared" si="24"/>
        <v>0</v>
      </c>
      <c r="BF187" s="140">
        <f t="shared" si="25"/>
        <v>0</v>
      </c>
      <c r="BG187" s="140">
        <f t="shared" si="26"/>
        <v>0</v>
      </c>
      <c r="BH187" s="140">
        <f t="shared" si="27"/>
        <v>0</v>
      </c>
      <c r="BI187" s="140">
        <f t="shared" si="28"/>
        <v>0</v>
      </c>
      <c r="BJ187" s="17" t="s">
        <v>84</v>
      </c>
      <c r="BK187" s="140">
        <f t="shared" si="29"/>
        <v>0</v>
      </c>
      <c r="BL187" s="17" t="s">
        <v>253</v>
      </c>
      <c r="BM187" s="139" t="s">
        <v>537</v>
      </c>
    </row>
    <row r="188" spans="2:65" s="1" customFormat="1" ht="24.2" customHeight="1">
      <c r="B188" s="32"/>
      <c r="C188" s="127" t="s">
        <v>538</v>
      </c>
      <c r="D188" s="127" t="s">
        <v>212</v>
      </c>
      <c r="E188" s="128" t="s">
        <v>2001</v>
      </c>
      <c r="F188" s="129" t="s">
        <v>2002</v>
      </c>
      <c r="G188" s="130" t="s">
        <v>289</v>
      </c>
      <c r="H188" s="131">
        <v>2</v>
      </c>
      <c r="I188" s="132"/>
      <c r="J188" s="133">
        <f t="shared" si="20"/>
        <v>0</v>
      </c>
      <c r="K188" s="134"/>
      <c r="L188" s="32"/>
      <c r="M188" s="135" t="s">
        <v>1</v>
      </c>
      <c r="N188" s="136" t="s">
        <v>42</v>
      </c>
      <c r="P188" s="137">
        <f t="shared" si="21"/>
        <v>0</v>
      </c>
      <c r="Q188" s="137">
        <v>0</v>
      </c>
      <c r="R188" s="137">
        <f t="shared" si="22"/>
        <v>0</v>
      </c>
      <c r="S188" s="137">
        <v>0</v>
      </c>
      <c r="T188" s="138">
        <f t="shared" si="23"/>
        <v>0</v>
      </c>
      <c r="AR188" s="139" t="s">
        <v>253</v>
      </c>
      <c r="AT188" s="139" t="s">
        <v>212</v>
      </c>
      <c r="AU188" s="139" t="s">
        <v>86</v>
      </c>
      <c r="AY188" s="17" t="s">
        <v>211</v>
      </c>
      <c r="BE188" s="140">
        <f t="shared" si="24"/>
        <v>0</v>
      </c>
      <c r="BF188" s="140">
        <f t="shared" si="25"/>
        <v>0</v>
      </c>
      <c r="BG188" s="140">
        <f t="shared" si="26"/>
        <v>0</v>
      </c>
      <c r="BH188" s="140">
        <f t="shared" si="27"/>
        <v>0</v>
      </c>
      <c r="BI188" s="140">
        <f t="shared" si="28"/>
        <v>0</v>
      </c>
      <c r="BJ188" s="17" t="s">
        <v>84</v>
      </c>
      <c r="BK188" s="140">
        <f t="shared" si="29"/>
        <v>0</v>
      </c>
      <c r="BL188" s="17" t="s">
        <v>253</v>
      </c>
      <c r="BM188" s="139" t="s">
        <v>541</v>
      </c>
    </row>
    <row r="189" spans="2:65" s="1" customFormat="1" ht="24.2" customHeight="1">
      <c r="B189" s="32"/>
      <c r="C189" s="127" t="s">
        <v>389</v>
      </c>
      <c r="D189" s="127" t="s">
        <v>212</v>
      </c>
      <c r="E189" s="128" t="s">
        <v>2003</v>
      </c>
      <c r="F189" s="129" t="s">
        <v>2004</v>
      </c>
      <c r="G189" s="130" t="s">
        <v>289</v>
      </c>
      <c r="H189" s="131">
        <v>2</v>
      </c>
      <c r="I189" s="132"/>
      <c r="J189" s="133">
        <f t="shared" si="20"/>
        <v>0</v>
      </c>
      <c r="K189" s="134"/>
      <c r="L189" s="32"/>
      <c r="M189" s="135" t="s">
        <v>1</v>
      </c>
      <c r="N189" s="136" t="s">
        <v>42</v>
      </c>
      <c r="P189" s="137">
        <f t="shared" si="21"/>
        <v>0</v>
      </c>
      <c r="Q189" s="137">
        <v>0</v>
      </c>
      <c r="R189" s="137">
        <f t="shared" si="22"/>
        <v>0</v>
      </c>
      <c r="S189" s="137">
        <v>0</v>
      </c>
      <c r="T189" s="138">
        <f t="shared" si="23"/>
        <v>0</v>
      </c>
      <c r="AR189" s="139" t="s">
        <v>253</v>
      </c>
      <c r="AT189" s="139" t="s">
        <v>212</v>
      </c>
      <c r="AU189" s="139" t="s">
        <v>86</v>
      </c>
      <c r="AY189" s="17" t="s">
        <v>211</v>
      </c>
      <c r="BE189" s="140">
        <f t="shared" si="24"/>
        <v>0</v>
      </c>
      <c r="BF189" s="140">
        <f t="shared" si="25"/>
        <v>0</v>
      </c>
      <c r="BG189" s="140">
        <f t="shared" si="26"/>
        <v>0</v>
      </c>
      <c r="BH189" s="140">
        <f t="shared" si="27"/>
        <v>0</v>
      </c>
      <c r="BI189" s="140">
        <f t="shared" si="28"/>
        <v>0</v>
      </c>
      <c r="BJ189" s="17" t="s">
        <v>84</v>
      </c>
      <c r="BK189" s="140">
        <f t="shared" si="29"/>
        <v>0</v>
      </c>
      <c r="BL189" s="17" t="s">
        <v>253</v>
      </c>
      <c r="BM189" s="139" t="s">
        <v>544</v>
      </c>
    </row>
    <row r="190" spans="2:65" s="1" customFormat="1" ht="21.75" customHeight="1">
      <c r="B190" s="32"/>
      <c r="C190" s="127" t="s">
        <v>545</v>
      </c>
      <c r="D190" s="127" t="s">
        <v>212</v>
      </c>
      <c r="E190" s="128" t="s">
        <v>1406</v>
      </c>
      <c r="F190" s="129" t="s">
        <v>1407</v>
      </c>
      <c r="G190" s="130" t="s">
        <v>775</v>
      </c>
      <c r="H190" s="180"/>
      <c r="I190" s="132"/>
      <c r="J190" s="133">
        <f t="shared" si="20"/>
        <v>0</v>
      </c>
      <c r="K190" s="134"/>
      <c r="L190" s="32"/>
      <c r="M190" s="135" t="s">
        <v>1</v>
      </c>
      <c r="N190" s="136" t="s">
        <v>42</v>
      </c>
      <c r="P190" s="137">
        <f t="shared" si="21"/>
        <v>0</v>
      </c>
      <c r="Q190" s="137">
        <v>0</v>
      </c>
      <c r="R190" s="137">
        <f t="shared" si="22"/>
        <v>0</v>
      </c>
      <c r="S190" s="137">
        <v>0</v>
      </c>
      <c r="T190" s="138">
        <f t="shared" si="23"/>
        <v>0</v>
      </c>
      <c r="AR190" s="139" t="s">
        <v>253</v>
      </c>
      <c r="AT190" s="139" t="s">
        <v>212</v>
      </c>
      <c r="AU190" s="139" t="s">
        <v>86</v>
      </c>
      <c r="AY190" s="17" t="s">
        <v>211</v>
      </c>
      <c r="BE190" s="140">
        <f t="shared" si="24"/>
        <v>0</v>
      </c>
      <c r="BF190" s="140">
        <f t="shared" si="25"/>
        <v>0</v>
      </c>
      <c r="BG190" s="140">
        <f t="shared" si="26"/>
        <v>0</v>
      </c>
      <c r="BH190" s="140">
        <f t="shared" si="27"/>
        <v>0</v>
      </c>
      <c r="BI190" s="140">
        <f t="shared" si="28"/>
        <v>0</v>
      </c>
      <c r="BJ190" s="17" t="s">
        <v>84</v>
      </c>
      <c r="BK190" s="140">
        <f t="shared" si="29"/>
        <v>0</v>
      </c>
      <c r="BL190" s="17" t="s">
        <v>253</v>
      </c>
      <c r="BM190" s="139" t="s">
        <v>548</v>
      </c>
    </row>
    <row r="191" spans="2:65" s="10" customFormat="1" ht="22.9" customHeight="1">
      <c r="B191" s="117"/>
      <c r="D191" s="118" t="s">
        <v>76</v>
      </c>
      <c r="E191" s="193" t="s">
        <v>2005</v>
      </c>
      <c r="F191" s="193" t="s">
        <v>2006</v>
      </c>
      <c r="I191" s="120"/>
      <c r="J191" s="194">
        <f>BK191</f>
        <v>0</v>
      </c>
      <c r="L191" s="117"/>
      <c r="M191" s="122"/>
      <c r="P191" s="123">
        <f>SUM(P192:P218)</f>
        <v>0</v>
      </c>
      <c r="R191" s="123">
        <f>SUM(R192:R218)</f>
        <v>0</v>
      </c>
      <c r="T191" s="124">
        <f>SUM(T192:T218)</f>
        <v>0</v>
      </c>
      <c r="AR191" s="118" t="s">
        <v>86</v>
      </c>
      <c r="AT191" s="125" t="s">
        <v>76</v>
      </c>
      <c r="AU191" s="125" t="s">
        <v>84</v>
      </c>
      <c r="AY191" s="118" t="s">
        <v>211</v>
      </c>
      <c r="BK191" s="126">
        <f>SUM(BK192:BK218)</f>
        <v>0</v>
      </c>
    </row>
    <row r="192" spans="2:65" s="1" customFormat="1" ht="16.5" customHeight="1">
      <c r="B192" s="32"/>
      <c r="C192" s="127" t="s">
        <v>394</v>
      </c>
      <c r="D192" s="127" t="s">
        <v>212</v>
      </c>
      <c r="E192" s="128" t="s">
        <v>2007</v>
      </c>
      <c r="F192" s="129" t="s">
        <v>2008</v>
      </c>
      <c r="G192" s="130" t="s">
        <v>289</v>
      </c>
      <c r="H192" s="131">
        <v>7</v>
      </c>
      <c r="I192" s="132"/>
      <c r="J192" s="133">
        <f t="shared" ref="J192:J218" si="30">ROUND(I192*H192,2)</f>
        <v>0</v>
      </c>
      <c r="K192" s="134"/>
      <c r="L192" s="32"/>
      <c r="M192" s="135" t="s">
        <v>1</v>
      </c>
      <c r="N192" s="136" t="s">
        <v>42</v>
      </c>
      <c r="P192" s="137">
        <f t="shared" ref="P192:P218" si="31">O192*H192</f>
        <v>0</v>
      </c>
      <c r="Q192" s="137">
        <v>0</v>
      </c>
      <c r="R192" s="137">
        <f t="shared" ref="R192:R218" si="32">Q192*H192</f>
        <v>0</v>
      </c>
      <c r="S192" s="137">
        <v>0</v>
      </c>
      <c r="T192" s="138">
        <f t="shared" ref="T192:T218" si="33">S192*H192</f>
        <v>0</v>
      </c>
      <c r="AR192" s="139" t="s">
        <v>253</v>
      </c>
      <c r="AT192" s="139" t="s">
        <v>212</v>
      </c>
      <c r="AU192" s="139" t="s">
        <v>86</v>
      </c>
      <c r="AY192" s="17" t="s">
        <v>211</v>
      </c>
      <c r="BE192" s="140">
        <f t="shared" ref="BE192:BE218" si="34">IF(N192="základní",J192,0)</f>
        <v>0</v>
      </c>
      <c r="BF192" s="140">
        <f t="shared" ref="BF192:BF218" si="35">IF(N192="snížená",J192,0)</f>
        <v>0</v>
      </c>
      <c r="BG192" s="140">
        <f t="shared" ref="BG192:BG218" si="36">IF(N192="zákl. přenesená",J192,0)</f>
        <v>0</v>
      </c>
      <c r="BH192" s="140">
        <f t="shared" ref="BH192:BH218" si="37">IF(N192="sníž. přenesená",J192,0)</f>
        <v>0</v>
      </c>
      <c r="BI192" s="140">
        <f t="shared" ref="BI192:BI218" si="38">IF(N192="nulová",J192,0)</f>
        <v>0</v>
      </c>
      <c r="BJ192" s="17" t="s">
        <v>84</v>
      </c>
      <c r="BK192" s="140">
        <f t="shared" ref="BK192:BK218" si="39">ROUND(I192*H192,2)</f>
        <v>0</v>
      </c>
      <c r="BL192" s="17" t="s">
        <v>253</v>
      </c>
      <c r="BM192" s="139" t="s">
        <v>551</v>
      </c>
    </row>
    <row r="193" spans="2:65" s="1" customFormat="1" ht="21.75" customHeight="1">
      <c r="B193" s="32"/>
      <c r="C193" s="162" t="s">
        <v>523</v>
      </c>
      <c r="D193" s="162" t="s">
        <v>700</v>
      </c>
      <c r="E193" s="163" t="s">
        <v>2009</v>
      </c>
      <c r="F193" s="164" t="s">
        <v>2010</v>
      </c>
      <c r="G193" s="165" t="s">
        <v>1173</v>
      </c>
      <c r="H193" s="166">
        <v>7</v>
      </c>
      <c r="I193" s="167"/>
      <c r="J193" s="168">
        <f t="shared" si="30"/>
        <v>0</v>
      </c>
      <c r="K193" s="169"/>
      <c r="L193" s="170"/>
      <c r="M193" s="171" t="s">
        <v>1</v>
      </c>
      <c r="N193" s="172" t="s">
        <v>42</v>
      </c>
      <c r="P193" s="137">
        <f t="shared" si="31"/>
        <v>0</v>
      </c>
      <c r="Q193" s="137">
        <v>0</v>
      </c>
      <c r="R193" s="137">
        <f t="shared" si="32"/>
        <v>0</v>
      </c>
      <c r="S193" s="137">
        <v>0</v>
      </c>
      <c r="T193" s="138">
        <f t="shared" si="33"/>
        <v>0</v>
      </c>
      <c r="AR193" s="139" t="s">
        <v>298</v>
      </c>
      <c r="AT193" s="139" t="s">
        <v>700</v>
      </c>
      <c r="AU193" s="139" t="s">
        <v>86</v>
      </c>
      <c r="AY193" s="17" t="s">
        <v>211</v>
      </c>
      <c r="BE193" s="140">
        <f t="shared" si="34"/>
        <v>0</v>
      </c>
      <c r="BF193" s="140">
        <f t="shared" si="35"/>
        <v>0</v>
      </c>
      <c r="BG193" s="140">
        <f t="shared" si="36"/>
        <v>0</v>
      </c>
      <c r="BH193" s="140">
        <f t="shared" si="37"/>
        <v>0</v>
      </c>
      <c r="BI193" s="140">
        <f t="shared" si="38"/>
        <v>0</v>
      </c>
      <c r="BJ193" s="17" t="s">
        <v>84</v>
      </c>
      <c r="BK193" s="140">
        <f t="shared" si="39"/>
        <v>0</v>
      </c>
      <c r="BL193" s="17" t="s">
        <v>253</v>
      </c>
      <c r="BM193" s="139" t="s">
        <v>554</v>
      </c>
    </row>
    <row r="194" spans="2:65" s="1" customFormat="1" ht="16.5" customHeight="1">
      <c r="B194" s="32"/>
      <c r="C194" s="127" t="s">
        <v>399</v>
      </c>
      <c r="D194" s="127" t="s">
        <v>212</v>
      </c>
      <c r="E194" s="128" t="s">
        <v>2011</v>
      </c>
      <c r="F194" s="129" t="s">
        <v>2012</v>
      </c>
      <c r="G194" s="130" t="s">
        <v>289</v>
      </c>
      <c r="H194" s="131">
        <v>7</v>
      </c>
      <c r="I194" s="132"/>
      <c r="J194" s="133">
        <f t="shared" si="30"/>
        <v>0</v>
      </c>
      <c r="K194" s="134"/>
      <c r="L194" s="32"/>
      <c r="M194" s="135" t="s">
        <v>1</v>
      </c>
      <c r="N194" s="136" t="s">
        <v>42</v>
      </c>
      <c r="P194" s="137">
        <f t="shared" si="31"/>
        <v>0</v>
      </c>
      <c r="Q194" s="137">
        <v>0</v>
      </c>
      <c r="R194" s="137">
        <f t="shared" si="32"/>
        <v>0</v>
      </c>
      <c r="S194" s="137">
        <v>0</v>
      </c>
      <c r="T194" s="138">
        <f t="shared" si="33"/>
        <v>0</v>
      </c>
      <c r="AR194" s="139" t="s">
        <v>253</v>
      </c>
      <c r="AT194" s="139" t="s">
        <v>212</v>
      </c>
      <c r="AU194" s="139" t="s">
        <v>86</v>
      </c>
      <c r="AY194" s="17" t="s">
        <v>211</v>
      </c>
      <c r="BE194" s="140">
        <f t="shared" si="34"/>
        <v>0</v>
      </c>
      <c r="BF194" s="140">
        <f t="shared" si="35"/>
        <v>0</v>
      </c>
      <c r="BG194" s="140">
        <f t="shared" si="36"/>
        <v>0</v>
      </c>
      <c r="BH194" s="140">
        <f t="shared" si="37"/>
        <v>0</v>
      </c>
      <c r="BI194" s="140">
        <f t="shared" si="38"/>
        <v>0</v>
      </c>
      <c r="BJ194" s="17" t="s">
        <v>84</v>
      </c>
      <c r="BK194" s="140">
        <f t="shared" si="39"/>
        <v>0</v>
      </c>
      <c r="BL194" s="17" t="s">
        <v>253</v>
      </c>
      <c r="BM194" s="139" t="s">
        <v>559</v>
      </c>
    </row>
    <row r="195" spans="2:65" s="1" customFormat="1" ht="16.5" customHeight="1">
      <c r="B195" s="32"/>
      <c r="C195" s="162" t="s">
        <v>560</v>
      </c>
      <c r="D195" s="162" t="s">
        <v>700</v>
      </c>
      <c r="E195" s="163" t="s">
        <v>2013</v>
      </c>
      <c r="F195" s="164" t="s">
        <v>2014</v>
      </c>
      <c r="G195" s="165" t="s">
        <v>289</v>
      </c>
      <c r="H195" s="166">
        <v>7</v>
      </c>
      <c r="I195" s="167"/>
      <c r="J195" s="168">
        <f t="shared" si="30"/>
        <v>0</v>
      </c>
      <c r="K195" s="169"/>
      <c r="L195" s="170"/>
      <c r="M195" s="171" t="s">
        <v>1</v>
      </c>
      <c r="N195" s="172" t="s">
        <v>42</v>
      </c>
      <c r="P195" s="137">
        <f t="shared" si="31"/>
        <v>0</v>
      </c>
      <c r="Q195" s="137">
        <v>0</v>
      </c>
      <c r="R195" s="137">
        <f t="shared" si="32"/>
        <v>0</v>
      </c>
      <c r="S195" s="137">
        <v>0</v>
      </c>
      <c r="T195" s="138">
        <f t="shared" si="33"/>
        <v>0</v>
      </c>
      <c r="AR195" s="139" t="s">
        <v>298</v>
      </c>
      <c r="AT195" s="139" t="s">
        <v>700</v>
      </c>
      <c r="AU195" s="139" t="s">
        <v>86</v>
      </c>
      <c r="AY195" s="17" t="s">
        <v>211</v>
      </c>
      <c r="BE195" s="140">
        <f t="shared" si="34"/>
        <v>0</v>
      </c>
      <c r="BF195" s="140">
        <f t="shared" si="35"/>
        <v>0</v>
      </c>
      <c r="BG195" s="140">
        <f t="shared" si="36"/>
        <v>0</v>
      </c>
      <c r="BH195" s="140">
        <f t="shared" si="37"/>
        <v>0</v>
      </c>
      <c r="BI195" s="140">
        <f t="shared" si="38"/>
        <v>0</v>
      </c>
      <c r="BJ195" s="17" t="s">
        <v>84</v>
      </c>
      <c r="BK195" s="140">
        <f t="shared" si="39"/>
        <v>0</v>
      </c>
      <c r="BL195" s="17" t="s">
        <v>253</v>
      </c>
      <c r="BM195" s="139" t="s">
        <v>563</v>
      </c>
    </row>
    <row r="196" spans="2:65" s="1" customFormat="1" ht="24.2" customHeight="1">
      <c r="B196" s="32"/>
      <c r="C196" s="162" t="s">
        <v>404</v>
      </c>
      <c r="D196" s="162" t="s">
        <v>700</v>
      </c>
      <c r="E196" s="163" t="s">
        <v>2015</v>
      </c>
      <c r="F196" s="164" t="s">
        <v>2016</v>
      </c>
      <c r="G196" s="165" t="s">
        <v>289</v>
      </c>
      <c r="H196" s="166">
        <v>0</v>
      </c>
      <c r="I196" s="167"/>
      <c r="J196" s="168">
        <f t="shared" si="30"/>
        <v>0</v>
      </c>
      <c r="K196" s="169"/>
      <c r="L196" s="170"/>
      <c r="M196" s="171" t="s">
        <v>1</v>
      </c>
      <c r="N196" s="172" t="s">
        <v>42</v>
      </c>
      <c r="P196" s="137">
        <f t="shared" si="31"/>
        <v>0</v>
      </c>
      <c r="Q196" s="137">
        <v>0</v>
      </c>
      <c r="R196" s="137">
        <f t="shared" si="32"/>
        <v>0</v>
      </c>
      <c r="S196" s="137">
        <v>0</v>
      </c>
      <c r="T196" s="138">
        <f t="shared" si="33"/>
        <v>0</v>
      </c>
      <c r="AR196" s="139" t="s">
        <v>298</v>
      </c>
      <c r="AT196" s="139" t="s">
        <v>700</v>
      </c>
      <c r="AU196" s="139" t="s">
        <v>86</v>
      </c>
      <c r="AY196" s="17" t="s">
        <v>211</v>
      </c>
      <c r="BE196" s="140">
        <f t="shared" si="34"/>
        <v>0</v>
      </c>
      <c r="BF196" s="140">
        <f t="shared" si="35"/>
        <v>0</v>
      </c>
      <c r="BG196" s="140">
        <f t="shared" si="36"/>
        <v>0</v>
      </c>
      <c r="BH196" s="140">
        <f t="shared" si="37"/>
        <v>0</v>
      </c>
      <c r="BI196" s="140">
        <f t="shared" si="38"/>
        <v>0</v>
      </c>
      <c r="BJ196" s="17" t="s">
        <v>84</v>
      </c>
      <c r="BK196" s="140">
        <f t="shared" si="39"/>
        <v>0</v>
      </c>
      <c r="BL196" s="17" t="s">
        <v>253</v>
      </c>
      <c r="BM196" s="139" t="s">
        <v>566</v>
      </c>
    </row>
    <row r="197" spans="2:65" s="1" customFormat="1" ht="24.2" customHeight="1">
      <c r="B197" s="32"/>
      <c r="C197" s="127" t="s">
        <v>567</v>
      </c>
      <c r="D197" s="127" t="s">
        <v>212</v>
      </c>
      <c r="E197" s="128" t="s">
        <v>2017</v>
      </c>
      <c r="F197" s="129" t="s">
        <v>2018</v>
      </c>
      <c r="G197" s="130" t="s">
        <v>2000</v>
      </c>
      <c r="H197" s="131">
        <v>4</v>
      </c>
      <c r="I197" s="132"/>
      <c r="J197" s="133">
        <f t="shared" si="30"/>
        <v>0</v>
      </c>
      <c r="K197" s="134"/>
      <c r="L197" s="32"/>
      <c r="M197" s="135" t="s">
        <v>1</v>
      </c>
      <c r="N197" s="136" t="s">
        <v>42</v>
      </c>
      <c r="P197" s="137">
        <f t="shared" si="31"/>
        <v>0</v>
      </c>
      <c r="Q197" s="137">
        <v>0</v>
      </c>
      <c r="R197" s="137">
        <f t="shared" si="32"/>
        <v>0</v>
      </c>
      <c r="S197" s="137">
        <v>0</v>
      </c>
      <c r="T197" s="138">
        <f t="shared" si="33"/>
        <v>0</v>
      </c>
      <c r="AR197" s="139" t="s">
        <v>253</v>
      </c>
      <c r="AT197" s="139" t="s">
        <v>212</v>
      </c>
      <c r="AU197" s="139" t="s">
        <v>86</v>
      </c>
      <c r="AY197" s="17" t="s">
        <v>211</v>
      </c>
      <c r="BE197" s="140">
        <f t="shared" si="34"/>
        <v>0</v>
      </c>
      <c r="BF197" s="140">
        <f t="shared" si="35"/>
        <v>0</v>
      </c>
      <c r="BG197" s="140">
        <f t="shared" si="36"/>
        <v>0</v>
      </c>
      <c r="BH197" s="140">
        <f t="shared" si="37"/>
        <v>0</v>
      </c>
      <c r="BI197" s="140">
        <f t="shared" si="38"/>
        <v>0</v>
      </c>
      <c r="BJ197" s="17" t="s">
        <v>84</v>
      </c>
      <c r="BK197" s="140">
        <f t="shared" si="39"/>
        <v>0</v>
      </c>
      <c r="BL197" s="17" t="s">
        <v>253</v>
      </c>
      <c r="BM197" s="139" t="s">
        <v>570</v>
      </c>
    </row>
    <row r="198" spans="2:65" s="1" customFormat="1" ht="21.75" customHeight="1">
      <c r="B198" s="32"/>
      <c r="C198" s="127" t="s">
        <v>407</v>
      </c>
      <c r="D198" s="127" t="s">
        <v>212</v>
      </c>
      <c r="E198" s="128" t="s">
        <v>2019</v>
      </c>
      <c r="F198" s="129" t="s">
        <v>2020</v>
      </c>
      <c r="G198" s="130" t="s">
        <v>2000</v>
      </c>
      <c r="H198" s="131">
        <v>6</v>
      </c>
      <c r="I198" s="132"/>
      <c r="J198" s="133">
        <f t="shared" si="30"/>
        <v>0</v>
      </c>
      <c r="K198" s="134"/>
      <c r="L198" s="32"/>
      <c r="M198" s="135" t="s">
        <v>1</v>
      </c>
      <c r="N198" s="136" t="s">
        <v>42</v>
      </c>
      <c r="P198" s="137">
        <f t="shared" si="31"/>
        <v>0</v>
      </c>
      <c r="Q198" s="137">
        <v>0</v>
      </c>
      <c r="R198" s="137">
        <f t="shared" si="32"/>
        <v>0</v>
      </c>
      <c r="S198" s="137">
        <v>0</v>
      </c>
      <c r="T198" s="138">
        <f t="shared" si="33"/>
        <v>0</v>
      </c>
      <c r="AR198" s="139" t="s">
        <v>253</v>
      </c>
      <c r="AT198" s="139" t="s">
        <v>212</v>
      </c>
      <c r="AU198" s="139" t="s">
        <v>86</v>
      </c>
      <c r="AY198" s="17" t="s">
        <v>211</v>
      </c>
      <c r="BE198" s="140">
        <f t="shared" si="34"/>
        <v>0</v>
      </c>
      <c r="BF198" s="140">
        <f t="shared" si="35"/>
        <v>0</v>
      </c>
      <c r="BG198" s="140">
        <f t="shared" si="36"/>
        <v>0</v>
      </c>
      <c r="BH198" s="140">
        <f t="shared" si="37"/>
        <v>0</v>
      </c>
      <c r="BI198" s="140">
        <f t="shared" si="38"/>
        <v>0</v>
      </c>
      <c r="BJ198" s="17" t="s">
        <v>84</v>
      </c>
      <c r="BK198" s="140">
        <f t="shared" si="39"/>
        <v>0</v>
      </c>
      <c r="BL198" s="17" t="s">
        <v>253</v>
      </c>
      <c r="BM198" s="139" t="s">
        <v>573</v>
      </c>
    </row>
    <row r="199" spans="2:65" s="1" customFormat="1" ht="16.5" customHeight="1">
      <c r="B199" s="32"/>
      <c r="C199" s="162" t="s">
        <v>574</v>
      </c>
      <c r="D199" s="162" t="s">
        <v>700</v>
      </c>
      <c r="E199" s="163" t="s">
        <v>2021</v>
      </c>
      <c r="F199" s="164" t="s">
        <v>2022</v>
      </c>
      <c r="G199" s="165" t="s">
        <v>1173</v>
      </c>
      <c r="H199" s="166">
        <v>4</v>
      </c>
      <c r="I199" s="167"/>
      <c r="J199" s="168">
        <f t="shared" si="30"/>
        <v>0</v>
      </c>
      <c r="K199" s="169"/>
      <c r="L199" s="170"/>
      <c r="M199" s="171" t="s">
        <v>1</v>
      </c>
      <c r="N199" s="172" t="s">
        <v>42</v>
      </c>
      <c r="P199" s="137">
        <f t="shared" si="31"/>
        <v>0</v>
      </c>
      <c r="Q199" s="137">
        <v>0</v>
      </c>
      <c r="R199" s="137">
        <f t="shared" si="32"/>
        <v>0</v>
      </c>
      <c r="S199" s="137">
        <v>0</v>
      </c>
      <c r="T199" s="138">
        <f t="shared" si="33"/>
        <v>0</v>
      </c>
      <c r="AR199" s="139" t="s">
        <v>298</v>
      </c>
      <c r="AT199" s="139" t="s">
        <v>700</v>
      </c>
      <c r="AU199" s="139" t="s">
        <v>86</v>
      </c>
      <c r="AY199" s="17" t="s">
        <v>211</v>
      </c>
      <c r="BE199" s="140">
        <f t="shared" si="34"/>
        <v>0</v>
      </c>
      <c r="BF199" s="140">
        <f t="shared" si="35"/>
        <v>0</v>
      </c>
      <c r="BG199" s="140">
        <f t="shared" si="36"/>
        <v>0</v>
      </c>
      <c r="BH199" s="140">
        <f t="shared" si="37"/>
        <v>0</v>
      </c>
      <c r="BI199" s="140">
        <f t="shared" si="38"/>
        <v>0</v>
      </c>
      <c r="BJ199" s="17" t="s">
        <v>84</v>
      </c>
      <c r="BK199" s="140">
        <f t="shared" si="39"/>
        <v>0</v>
      </c>
      <c r="BL199" s="17" t="s">
        <v>253</v>
      </c>
      <c r="BM199" s="139" t="s">
        <v>578</v>
      </c>
    </row>
    <row r="200" spans="2:65" s="1" customFormat="1" ht="16.5" customHeight="1">
      <c r="B200" s="32"/>
      <c r="C200" s="162" t="s">
        <v>413</v>
      </c>
      <c r="D200" s="162" t="s">
        <v>700</v>
      </c>
      <c r="E200" s="163" t="s">
        <v>2023</v>
      </c>
      <c r="F200" s="164" t="s">
        <v>2024</v>
      </c>
      <c r="G200" s="165" t="s">
        <v>1173</v>
      </c>
      <c r="H200" s="166">
        <v>2</v>
      </c>
      <c r="I200" s="167"/>
      <c r="J200" s="168">
        <f t="shared" si="30"/>
        <v>0</v>
      </c>
      <c r="K200" s="169"/>
      <c r="L200" s="170"/>
      <c r="M200" s="171" t="s">
        <v>1</v>
      </c>
      <c r="N200" s="172" t="s">
        <v>42</v>
      </c>
      <c r="P200" s="137">
        <f t="shared" si="31"/>
        <v>0</v>
      </c>
      <c r="Q200" s="137">
        <v>0</v>
      </c>
      <c r="R200" s="137">
        <f t="shared" si="32"/>
        <v>0</v>
      </c>
      <c r="S200" s="137">
        <v>0</v>
      </c>
      <c r="T200" s="138">
        <f t="shared" si="33"/>
        <v>0</v>
      </c>
      <c r="AR200" s="139" t="s">
        <v>298</v>
      </c>
      <c r="AT200" s="139" t="s">
        <v>700</v>
      </c>
      <c r="AU200" s="139" t="s">
        <v>86</v>
      </c>
      <c r="AY200" s="17" t="s">
        <v>211</v>
      </c>
      <c r="BE200" s="140">
        <f t="shared" si="34"/>
        <v>0</v>
      </c>
      <c r="BF200" s="140">
        <f t="shared" si="35"/>
        <v>0</v>
      </c>
      <c r="BG200" s="140">
        <f t="shared" si="36"/>
        <v>0</v>
      </c>
      <c r="BH200" s="140">
        <f t="shared" si="37"/>
        <v>0</v>
      </c>
      <c r="BI200" s="140">
        <f t="shared" si="38"/>
        <v>0</v>
      </c>
      <c r="BJ200" s="17" t="s">
        <v>84</v>
      </c>
      <c r="BK200" s="140">
        <f t="shared" si="39"/>
        <v>0</v>
      </c>
      <c r="BL200" s="17" t="s">
        <v>253</v>
      </c>
      <c r="BM200" s="139" t="s">
        <v>581</v>
      </c>
    </row>
    <row r="201" spans="2:65" s="1" customFormat="1" ht="16.5" customHeight="1">
      <c r="B201" s="32"/>
      <c r="C201" s="162" t="s">
        <v>582</v>
      </c>
      <c r="D201" s="162" t="s">
        <v>700</v>
      </c>
      <c r="E201" s="163" t="s">
        <v>2025</v>
      </c>
      <c r="F201" s="164" t="s">
        <v>2026</v>
      </c>
      <c r="G201" s="165" t="s">
        <v>1173</v>
      </c>
      <c r="H201" s="166">
        <v>0</v>
      </c>
      <c r="I201" s="167"/>
      <c r="J201" s="168">
        <f t="shared" si="30"/>
        <v>0</v>
      </c>
      <c r="K201" s="169"/>
      <c r="L201" s="170"/>
      <c r="M201" s="171" t="s">
        <v>1</v>
      </c>
      <c r="N201" s="172" t="s">
        <v>42</v>
      </c>
      <c r="P201" s="137">
        <f t="shared" si="31"/>
        <v>0</v>
      </c>
      <c r="Q201" s="137">
        <v>0</v>
      </c>
      <c r="R201" s="137">
        <f t="shared" si="32"/>
        <v>0</v>
      </c>
      <c r="S201" s="137">
        <v>0</v>
      </c>
      <c r="T201" s="138">
        <f t="shared" si="33"/>
        <v>0</v>
      </c>
      <c r="AR201" s="139" t="s">
        <v>298</v>
      </c>
      <c r="AT201" s="139" t="s">
        <v>700</v>
      </c>
      <c r="AU201" s="139" t="s">
        <v>86</v>
      </c>
      <c r="AY201" s="17" t="s">
        <v>211</v>
      </c>
      <c r="BE201" s="140">
        <f t="shared" si="34"/>
        <v>0</v>
      </c>
      <c r="BF201" s="140">
        <f t="shared" si="35"/>
        <v>0</v>
      </c>
      <c r="BG201" s="140">
        <f t="shared" si="36"/>
        <v>0</v>
      </c>
      <c r="BH201" s="140">
        <f t="shared" si="37"/>
        <v>0</v>
      </c>
      <c r="BI201" s="140">
        <f t="shared" si="38"/>
        <v>0</v>
      </c>
      <c r="BJ201" s="17" t="s">
        <v>84</v>
      </c>
      <c r="BK201" s="140">
        <f t="shared" si="39"/>
        <v>0</v>
      </c>
      <c r="BL201" s="17" t="s">
        <v>253</v>
      </c>
      <c r="BM201" s="139" t="s">
        <v>585</v>
      </c>
    </row>
    <row r="202" spans="2:65" s="1" customFormat="1" ht="16.5" customHeight="1">
      <c r="B202" s="32"/>
      <c r="C202" s="127" t="s">
        <v>422</v>
      </c>
      <c r="D202" s="127" t="s">
        <v>212</v>
      </c>
      <c r="E202" s="128" t="s">
        <v>2027</v>
      </c>
      <c r="F202" s="129" t="s">
        <v>2028</v>
      </c>
      <c r="G202" s="130" t="s">
        <v>2000</v>
      </c>
      <c r="H202" s="131">
        <v>8</v>
      </c>
      <c r="I202" s="132"/>
      <c r="J202" s="133">
        <f t="shared" si="30"/>
        <v>0</v>
      </c>
      <c r="K202" s="134"/>
      <c r="L202" s="32"/>
      <c r="M202" s="135" t="s">
        <v>1</v>
      </c>
      <c r="N202" s="136" t="s">
        <v>42</v>
      </c>
      <c r="P202" s="137">
        <f t="shared" si="31"/>
        <v>0</v>
      </c>
      <c r="Q202" s="137">
        <v>0</v>
      </c>
      <c r="R202" s="137">
        <f t="shared" si="32"/>
        <v>0</v>
      </c>
      <c r="S202" s="137">
        <v>0</v>
      </c>
      <c r="T202" s="138">
        <f t="shared" si="33"/>
        <v>0</v>
      </c>
      <c r="AR202" s="139" t="s">
        <v>253</v>
      </c>
      <c r="AT202" s="139" t="s">
        <v>212</v>
      </c>
      <c r="AU202" s="139" t="s">
        <v>86</v>
      </c>
      <c r="AY202" s="17" t="s">
        <v>211</v>
      </c>
      <c r="BE202" s="140">
        <f t="shared" si="34"/>
        <v>0</v>
      </c>
      <c r="BF202" s="140">
        <f t="shared" si="35"/>
        <v>0</v>
      </c>
      <c r="BG202" s="140">
        <f t="shared" si="36"/>
        <v>0</v>
      </c>
      <c r="BH202" s="140">
        <f t="shared" si="37"/>
        <v>0</v>
      </c>
      <c r="BI202" s="140">
        <f t="shared" si="38"/>
        <v>0</v>
      </c>
      <c r="BJ202" s="17" t="s">
        <v>84</v>
      </c>
      <c r="BK202" s="140">
        <f t="shared" si="39"/>
        <v>0</v>
      </c>
      <c r="BL202" s="17" t="s">
        <v>253</v>
      </c>
      <c r="BM202" s="139" t="s">
        <v>588</v>
      </c>
    </row>
    <row r="203" spans="2:65" s="1" customFormat="1" ht="16.5" customHeight="1">
      <c r="B203" s="32"/>
      <c r="C203" s="162" t="s">
        <v>589</v>
      </c>
      <c r="D203" s="162" t="s">
        <v>700</v>
      </c>
      <c r="E203" s="163" t="s">
        <v>2029</v>
      </c>
      <c r="F203" s="164" t="s">
        <v>2030</v>
      </c>
      <c r="G203" s="165" t="s">
        <v>1173</v>
      </c>
      <c r="H203" s="166">
        <v>8</v>
      </c>
      <c r="I203" s="167"/>
      <c r="J203" s="168">
        <f t="shared" si="30"/>
        <v>0</v>
      </c>
      <c r="K203" s="169"/>
      <c r="L203" s="170"/>
      <c r="M203" s="171" t="s">
        <v>1</v>
      </c>
      <c r="N203" s="172" t="s">
        <v>42</v>
      </c>
      <c r="P203" s="137">
        <f t="shared" si="31"/>
        <v>0</v>
      </c>
      <c r="Q203" s="137">
        <v>0</v>
      </c>
      <c r="R203" s="137">
        <f t="shared" si="32"/>
        <v>0</v>
      </c>
      <c r="S203" s="137">
        <v>0</v>
      </c>
      <c r="T203" s="138">
        <f t="shared" si="33"/>
        <v>0</v>
      </c>
      <c r="AR203" s="139" t="s">
        <v>298</v>
      </c>
      <c r="AT203" s="139" t="s">
        <v>700</v>
      </c>
      <c r="AU203" s="139" t="s">
        <v>86</v>
      </c>
      <c r="AY203" s="17" t="s">
        <v>211</v>
      </c>
      <c r="BE203" s="140">
        <f t="shared" si="34"/>
        <v>0</v>
      </c>
      <c r="BF203" s="140">
        <f t="shared" si="35"/>
        <v>0</v>
      </c>
      <c r="BG203" s="140">
        <f t="shared" si="36"/>
        <v>0</v>
      </c>
      <c r="BH203" s="140">
        <f t="shared" si="37"/>
        <v>0</v>
      </c>
      <c r="BI203" s="140">
        <f t="shared" si="38"/>
        <v>0</v>
      </c>
      <c r="BJ203" s="17" t="s">
        <v>84</v>
      </c>
      <c r="BK203" s="140">
        <f t="shared" si="39"/>
        <v>0</v>
      </c>
      <c r="BL203" s="17" t="s">
        <v>253</v>
      </c>
      <c r="BM203" s="139" t="s">
        <v>592</v>
      </c>
    </row>
    <row r="204" spans="2:65" s="1" customFormat="1" ht="16.5" customHeight="1">
      <c r="B204" s="32"/>
      <c r="C204" s="127" t="s">
        <v>428</v>
      </c>
      <c r="D204" s="127" t="s">
        <v>212</v>
      </c>
      <c r="E204" s="128" t="s">
        <v>2031</v>
      </c>
      <c r="F204" s="129" t="s">
        <v>2032</v>
      </c>
      <c r="G204" s="130" t="s">
        <v>2000</v>
      </c>
      <c r="H204" s="131">
        <v>8</v>
      </c>
      <c r="I204" s="132"/>
      <c r="J204" s="133">
        <f t="shared" si="30"/>
        <v>0</v>
      </c>
      <c r="K204" s="134"/>
      <c r="L204" s="32"/>
      <c r="M204" s="135" t="s">
        <v>1</v>
      </c>
      <c r="N204" s="136" t="s">
        <v>42</v>
      </c>
      <c r="P204" s="137">
        <f t="shared" si="31"/>
        <v>0</v>
      </c>
      <c r="Q204" s="137">
        <v>0</v>
      </c>
      <c r="R204" s="137">
        <f t="shared" si="32"/>
        <v>0</v>
      </c>
      <c r="S204" s="137">
        <v>0</v>
      </c>
      <c r="T204" s="138">
        <f t="shared" si="33"/>
        <v>0</v>
      </c>
      <c r="AR204" s="139" t="s">
        <v>253</v>
      </c>
      <c r="AT204" s="139" t="s">
        <v>212</v>
      </c>
      <c r="AU204" s="139" t="s">
        <v>86</v>
      </c>
      <c r="AY204" s="17" t="s">
        <v>211</v>
      </c>
      <c r="BE204" s="140">
        <f t="shared" si="34"/>
        <v>0</v>
      </c>
      <c r="BF204" s="140">
        <f t="shared" si="35"/>
        <v>0</v>
      </c>
      <c r="BG204" s="140">
        <f t="shared" si="36"/>
        <v>0</v>
      </c>
      <c r="BH204" s="140">
        <f t="shared" si="37"/>
        <v>0</v>
      </c>
      <c r="BI204" s="140">
        <f t="shared" si="38"/>
        <v>0</v>
      </c>
      <c r="BJ204" s="17" t="s">
        <v>84</v>
      </c>
      <c r="BK204" s="140">
        <f t="shared" si="39"/>
        <v>0</v>
      </c>
      <c r="BL204" s="17" t="s">
        <v>253</v>
      </c>
      <c r="BM204" s="139" t="s">
        <v>595</v>
      </c>
    </row>
    <row r="205" spans="2:65" s="1" customFormat="1" ht="16.5" customHeight="1">
      <c r="B205" s="32"/>
      <c r="C205" s="162" t="s">
        <v>596</v>
      </c>
      <c r="D205" s="162" t="s">
        <v>700</v>
      </c>
      <c r="E205" s="163" t="s">
        <v>2033</v>
      </c>
      <c r="F205" s="164" t="s">
        <v>2034</v>
      </c>
      <c r="G205" s="165" t="s">
        <v>1173</v>
      </c>
      <c r="H205" s="166">
        <v>8</v>
      </c>
      <c r="I205" s="167"/>
      <c r="J205" s="168">
        <f t="shared" si="30"/>
        <v>0</v>
      </c>
      <c r="K205" s="169"/>
      <c r="L205" s="170"/>
      <c r="M205" s="171" t="s">
        <v>1</v>
      </c>
      <c r="N205" s="172" t="s">
        <v>42</v>
      </c>
      <c r="P205" s="137">
        <f t="shared" si="31"/>
        <v>0</v>
      </c>
      <c r="Q205" s="137">
        <v>0</v>
      </c>
      <c r="R205" s="137">
        <f t="shared" si="32"/>
        <v>0</v>
      </c>
      <c r="S205" s="137">
        <v>0</v>
      </c>
      <c r="T205" s="138">
        <f t="shared" si="33"/>
        <v>0</v>
      </c>
      <c r="AR205" s="139" t="s">
        <v>298</v>
      </c>
      <c r="AT205" s="139" t="s">
        <v>700</v>
      </c>
      <c r="AU205" s="139" t="s">
        <v>86</v>
      </c>
      <c r="AY205" s="17" t="s">
        <v>211</v>
      </c>
      <c r="BE205" s="140">
        <f t="shared" si="34"/>
        <v>0</v>
      </c>
      <c r="BF205" s="140">
        <f t="shared" si="35"/>
        <v>0</v>
      </c>
      <c r="BG205" s="140">
        <f t="shared" si="36"/>
        <v>0</v>
      </c>
      <c r="BH205" s="140">
        <f t="shared" si="37"/>
        <v>0</v>
      </c>
      <c r="BI205" s="140">
        <f t="shared" si="38"/>
        <v>0</v>
      </c>
      <c r="BJ205" s="17" t="s">
        <v>84</v>
      </c>
      <c r="BK205" s="140">
        <f t="shared" si="39"/>
        <v>0</v>
      </c>
      <c r="BL205" s="17" t="s">
        <v>253</v>
      </c>
      <c r="BM205" s="139" t="s">
        <v>599</v>
      </c>
    </row>
    <row r="206" spans="2:65" s="1" customFormat="1" ht="24.2" customHeight="1">
      <c r="B206" s="32"/>
      <c r="C206" s="127" t="s">
        <v>437</v>
      </c>
      <c r="D206" s="127" t="s">
        <v>212</v>
      </c>
      <c r="E206" s="128" t="s">
        <v>2035</v>
      </c>
      <c r="F206" s="129" t="s">
        <v>2036</v>
      </c>
      <c r="G206" s="130" t="s">
        <v>2000</v>
      </c>
      <c r="H206" s="131">
        <v>1</v>
      </c>
      <c r="I206" s="132"/>
      <c r="J206" s="133">
        <f t="shared" si="30"/>
        <v>0</v>
      </c>
      <c r="K206" s="134"/>
      <c r="L206" s="32"/>
      <c r="M206" s="135" t="s">
        <v>1</v>
      </c>
      <c r="N206" s="136" t="s">
        <v>42</v>
      </c>
      <c r="P206" s="137">
        <f t="shared" si="31"/>
        <v>0</v>
      </c>
      <c r="Q206" s="137">
        <v>0</v>
      </c>
      <c r="R206" s="137">
        <f t="shared" si="32"/>
        <v>0</v>
      </c>
      <c r="S206" s="137">
        <v>0</v>
      </c>
      <c r="T206" s="138">
        <f t="shared" si="33"/>
        <v>0</v>
      </c>
      <c r="AR206" s="139" t="s">
        <v>253</v>
      </c>
      <c r="AT206" s="139" t="s">
        <v>212</v>
      </c>
      <c r="AU206" s="139" t="s">
        <v>86</v>
      </c>
      <c r="AY206" s="17" t="s">
        <v>211</v>
      </c>
      <c r="BE206" s="140">
        <f t="shared" si="34"/>
        <v>0</v>
      </c>
      <c r="BF206" s="140">
        <f t="shared" si="35"/>
        <v>0</v>
      </c>
      <c r="BG206" s="140">
        <f t="shared" si="36"/>
        <v>0</v>
      </c>
      <c r="BH206" s="140">
        <f t="shared" si="37"/>
        <v>0</v>
      </c>
      <c r="BI206" s="140">
        <f t="shared" si="38"/>
        <v>0</v>
      </c>
      <c r="BJ206" s="17" t="s">
        <v>84</v>
      </c>
      <c r="BK206" s="140">
        <f t="shared" si="39"/>
        <v>0</v>
      </c>
      <c r="BL206" s="17" t="s">
        <v>253</v>
      </c>
      <c r="BM206" s="139" t="s">
        <v>602</v>
      </c>
    </row>
    <row r="207" spans="2:65" s="1" customFormat="1" ht="21.75" customHeight="1">
      <c r="B207" s="32"/>
      <c r="C207" s="127" t="s">
        <v>603</v>
      </c>
      <c r="D207" s="127" t="s">
        <v>212</v>
      </c>
      <c r="E207" s="128" t="s">
        <v>2037</v>
      </c>
      <c r="F207" s="129" t="s">
        <v>2038</v>
      </c>
      <c r="G207" s="130" t="s">
        <v>2000</v>
      </c>
      <c r="H207" s="131">
        <v>21</v>
      </c>
      <c r="I207" s="132"/>
      <c r="J207" s="133">
        <f t="shared" si="30"/>
        <v>0</v>
      </c>
      <c r="K207" s="134"/>
      <c r="L207" s="32"/>
      <c r="M207" s="135" t="s">
        <v>1</v>
      </c>
      <c r="N207" s="136" t="s">
        <v>42</v>
      </c>
      <c r="P207" s="137">
        <f t="shared" si="31"/>
        <v>0</v>
      </c>
      <c r="Q207" s="137">
        <v>0</v>
      </c>
      <c r="R207" s="137">
        <f t="shared" si="32"/>
        <v>0</v>
      </c>
      <c r="S207" s="137">
        <v>0</v>
      </c>
      <c r="T207" s="138">
        <f t="shared" si="33"/>
        <v>0</v>
      </c>
      <c r="AR207" s="139" t="s">
        <v>253</v>
      </c>
      <c r="AT207" s="139" t="s">
        <v>212</v>
      </c>
      <c r="AU207" s="139" t="s">
        <v>86</v>
      </c>
      <c r="AY207" s="17" t="s">
        <v>211</v>
      </c>
      <c r="BE207" s="140">
        <f t="shared" si="34"/>
        <v>0</v>
      </c>
      <c r="BF207" s="140">
        <f t="shared" si="35"/>
        <v>0</v>
      </c>
      <c r="BG207" s="140">
        <f t="shared" si="36"/>
        <v>0</v>
      </c>
      <c r="BH207" s="140">
        <f t="shared" si="37"/>
        <v>0</v>
      </c>
      <c r="BI207" s="140">
        <f t="shared" si="38"/>
        <v>0</v>
      </c>
      <c r="BJ207" s="17" t="s">
        <v>84</v>
      </c>
      <c r="BK207" s="140">
        <f t="shared" si="39"/>
        <v>0</v>
      </c>
      <c r="BL207" s="17" t="s">
        <v>253</v>
      </c>
      <c r="BM207" s="139" t="s">
        <v>606</v>
      </c>
    </row>
    <row r="208" spans="2:65" s="1" customFormat="1" ht="16.5" customHeight="1">
      <c r="B208" s="32"/>
      <c r="C208" s="162" t="s">
        <v>445</v>
      </c>
      <c r="D208" s="162" t="s">
        <v>700</v>
      </c>
      <c r="E208" s="163" t="s">
        <v>2039</v>
      </c>
      <c r="F208" s="164" t="s">
        <v>2040</v>
      </c>
      <c r="G208" s="165" t="s">
        <v>289</v>
      </c>
      <c r="H208" s="166">
        <v>21</v>
      </c>
      <c r="I208" s="167"/>
      <c r="J208" s="168">
        <f t="shared" si="30"/>
        <v>0</v>
      </c>
      <c r="K208" s="169"/>
      <c r="L208" s="170"/>
      <c r="M208" s="171" t="s">
        <v>1</v>
      </c>
      <c r="N208" s="172" t="s">
        <v>42</v>
      </c>
      <c r="P208" s="137">
        <f t="shared" si="31"/>
        <v>0</v>
      </c>
      <c r="Q208" s="137">
        <v>0</v>
      </c>
      <c r="R208" s="137">
        <f t="shared" si="32"/>
        <v>0</v>
      </c>
      <c r="S208" s="137">
        <v>0</v>
      </c>
      <c r="T208" s="138">
        <f t="shared" si="33"/>
        <v>0</v>
      </c>
      <c r="AR208" s="139" t="s">
        <v>298</v>
      </c>
      <c r="AT208" s="139" t="s">
        <v>700</v>
      </c>
      <c r="AU208" s="139" t="s">
        <v>86</v>
      </c>
      <c r="AY208" s="17" t="s">
        <v>211</v>
      </c>
      <c r="BE208" s="140">
        <f t="shared" si="34"/>
        <v>0</v>
      </c>
      <c r="BF208" s="140">
        <f t="shared" si="35"/>
        <v>0</v>
      </c>
      <c r="BG208" s="140">
        <f t="shared" si="36"/>
        <v>0</v>
      </c>
      <c r="BH208" s="140">
        <f t="shared" si="37"/>
        <v>0</v>
      </c>
      <c r="BI208" s="140">
        <f t="shared" si="38"/>
        <v>0</v>
      </c>
      <c r="BJ208" s="17" t="s">
        <v>84</v>
      </c>
      <c r="BK208" s="140">
        <f t="shared" si="39"/>
        <v>0</v>
      </c>
      <c r="BL208" s="17" t="s">
        <v>253</v>
      </c>
      <c r="BM208" s="139" t="s">
        <v>609</v>
      </c>
    </row>
    <row r="209" spans="2:65" s="1" customFormat="1" ht="16.5" customHeight="1">
      <c r="B209" s="32"/>
      <c r="C209" s="127" t="s">
        <v>610</v>
      </c>
      <c r="D209" s="127" t="s">
        <v>212</v>
      </c>
      <c r="E209" s="128" t="s">
        <v>2041</v>
      </c>
      <c r="F209" s="129" t="s">
        <v>2042</v>
      </c>
      <c r="G209" s="130" t="s">
        <v>289</v>
      </c>
      <c r="H209" s="131">
        <v>8</v>
      </c>
      <c r="I209" s="132"/>
      <c r="J209" s="133">
        <f t="shared" si="30"/>
        <v>0</v>
      </c>
      <c r="K209" s="134"/>
      <c r="L209" s="32"/>
      <c r="M209" s="135" t="s">
        <v>1</v>
      </c>
      <c r="N209" s="136" t="s">
        <v>42</v>
      </c>
      <c r="P209" s="137">
        <f t="shared" si="31"/>
        <v>0</v>
      </c>
      <c r="Q209" s="137">
        <v>0</v>
      </c>
      <c r="R209" s="137">
        <f t="shared" si="32"/>
        <v>0</v>
      </c>
      <c r="S209" s="137">
        <v>0</v>
      </c>
      <c r="T209" s="138">
        <f t="shared" si="33"/>
        <v>0</v>
      </c>
      <c r="AR209" s="139" t="s">
        <v>253</v>
      </c>
      <c r="AT209" s="139" t="s">
        <v>212</v>
      </c>
      <c r="AU209" s="139" t="s">
        <v>86</v>
      </c>
      <c r="AY209" s="17" t="s">
        <v>211</v>
      </c>
      <c r="BE209" s="140">
        <f t="shared" si="34"/>
        <v>0</v>
      </c>
      <c r="BF209" s="140">
        <f t="shared" si="35"/>
        <v>0</v>
      </c>
      <c r="BG209" s="140">
        <f t="shared" si="36"/>
        <v>0</v>
      </c>
      <c r="BH209" s="140">
        <f t="shared" si="37"/>
        <v>0</v>
      </c>
      <c r="BI209" s="140">
        <f t="shared" si="38"/>
        <v>0</v>
      </c>
      <c r="BJ209" s="17" t="s">
        <v>84</v>
      </c>
      <c r="BK209" s="140">
        <f t="shared" si="39"/>
        <v>0</v>
      </c>
      <c r="BL209" s="17" t="s">
        <v>253</v>
      </c>
      <c r="BM209" s="139" t="s">
        <v>613</v>
      </c>
    </row>
    <row r="210" spans="2:65" s="1" customFormat="1" ht="16.5" customHeight="1">
      <c r="B210" s="32"/>
      <c r="C210" s="162" t="s">
        <v>448</v>
      </c>
      <c r="D210" s="162" t="s">
        <v>700</v>
      </c>
      <c r="E210" s="163" t="s">
        <v>2043</v>
      </c>
      <c r="F210" s="164" t="s">
        <v>2044</v>
      </c>
      <c r="G210" s="165" t="s">
        <v>289</v>
      </c>
      <c r="H210" s="166">
        <v>8</v>
      </c>
      <c r="I210" s="167"/>
      <c r="J210" s="168">
        <f t="shared" si="30"/>
        <v>0</v>
      </c>
      <c r="K210" s="169"/>
      <c r="L210" s="170"/>
      <c r="M210" s="171" t="s">
        <v>1</v>
      </c>
      <c r="N210" s="172" t="s">
        <v>42</v>
      </c>
      <c r="P210" s="137">
        <f t="shared" si="31"/>
        <v>0</v>
      </c>
      <c r="Q210" s="137">
        <v>0</v>
      </c>
      <c r="R210" s="137">
        <f t="shared" si="32"/>
        <v>0</v>
      </c>
      <c r="S210" s="137">
        <v>0</v>
      </c>
      <c r="T210" s="138">
        <f t="shared" si="33"/>
        <v>0</v>
      </c>
      <c r="AR210" s="139" t="s">
        <v>298</v>
      </c>
      <c r="AT210" s="139" t="s">
        <v>700</v>
      </c>
      <c r="AU210" s="139" t="s">
        <v>86</v>
      </c>
      <c r="AY210" s="17" t="s">
        <v>211</v>
      </c>
      <c r="BE210" s="140">
        <f t="shared" si="34"/>
        <v>0</v>
      </c>
      <c r="BF210" s="140">
        <f t="shared" si="35"/>
        <v>0</v>
      </c>
      <c r="BG210" s="140">
        <f t="shared" si="36"/>
        <v>0</v>
      </c>
      <c r="BH210" s="140">
        <f t="shared" si="37"/>
        <v>0</v>
      </c>
      <c r="BI210" s="140">
        <f t="shared" si="38"/>
        <v>0</v>
      </c>
      <c r="BJ210" s="17" t="s">
        <v>84</v>
      </c>
      <c r="BK210" s="140">
        <f t="shared" si="39"/>
        <v>0</v>
      </c>
      <c r="BL210" s="17" t="s">
        <v>253</v>
      </c>
      <c r="BM210" s="139" t="s">
        <v>616</v>
      </c>
    </row>
    <row r="211" spans="2:65" s="1" customFormat="1" ht="16.5" customHeight="1">
      <c r="B211" s="32"/>
      <c r="C211" s="162" t="s">
        <v>617</v>
      </c>
      <c r="D211" s="162" t="s">
        <v>700</v>
      </c>
      <c r="E211" s="163" t="s">
        <v>2045</v>
      </c>
      <c r="F211" s="164" t="s">
        <v>2046</v>
      </c>
      <c r="G211" s="165" t="s">
        <v>289</v>
      </c>
      <c r="H211" s="166">
        <v>0</v>
      </c>
      <c r="I211" s="167"/>
      <c r="J211" s="168">
        <f t="shared" si="30"/>
        <v>0</v>
      </c>
      <c r="K211" s="169"/>
      <c r="L211" s="170"/>
      <c r="M211" s="171" t="s">
        <v>1</v>
      </c>
      <c r="N211" s="172" t="s">
        <v>42</v>
      </c>
      <c r="P211" s="137">
        <f t="shared" si="31"/>
        <v>0</v>
      </c>
      <c r="Q211" s="137">
        <v>0</v>
      </c>
      <c r="R211" s="137">
        <f t="shared" si="32"/>
        <v>0</v>
      </c>
      <c r="S211" s="137">
        <v>0</v>
      </c>
      <c r="T211" s="138">
        <f t="shared" si="33"/>
        <v>0</v>
      </c>
      <c r="AR211" s="139" t="s">
        <v>298</v>
      </c>
      <c r="AT211" s="139" t="s">
        <v>700</v>
      </c>
      <c r="AU211" s="139" t="s">
        <v>86</v>
      </c>
      <c r="AY211" s="17" t="s">
        <v>211</v>
      </c>
      <c r="BE211" s="140">
        <f t="shared" si="34"/>
        <v>0</v>
      </c>
      <c r="BF211" s="140">
        <f t="shared" si="35"/>
        <v>0</v>
      </c>
      <c r="BG211" s="140">
        <f t="shared" si="36"/>
        <v>0</v>
      </c>
      <c r="BH211" s="140">
        <f t="shared" si="37"/>
        <v>0</v>
      </c>
      <c r="BI211" s="140">
        <f t="shared" si="38"/>
        <v>0</v>
      </c>
      <c r="BJ211" s="17" t="s">
        <v>84</v>
      </c>
      <c r="BK211" s="140">
        <f t="shared" si="39"/>
        <v>0</v>
      </c>
      <c r="BL211" s="17" t="s">
        <v>253</v>
      </c>
      <c r="BM211" s="139" t="s">
        <v>620</v>
      </c>
    </row>
    <row r="212" spans="2:65" s="1" customFormat="1" ht="16.5" customHeight="1">
      <c r="B212" s="32"/>
      <c r="C212" s="127" t="s">
        <v>453</v>
      </c>
      <c r="D212" s="127" t="s">
        <v>212</v>
      </c>
      <c r="E212" s="128" t="s">
        <v>2047</v>
      </c>
      <c r="F212" s="129" t="s">
        <v>2048</v>
      </c>
      <c r="G212" s="130" t="s">
        <v>2000</v>
      </c>
      <c r="H212" s="131">
        <v>1</v>
      </c>
      <c r="I212" s="132"/>
      <c r="J212" s="133">
        <f t="shared" si="30"/>
        <v>0</v>
      </c>
      <c r="K212" s="134"/>
      <c r="L212" s="32"/>
      <c r="M212" s="135" t="s">
        <v>1</v>
      </c>
      <c r="N212" s="136" t="s">
        <v>42</v>
      </c>
      <c r="P212" s="137">
        <f t="shared" si="31"/>
        <v>0</v>
      </c>
      <c r="Q212" s="137">
        <v>0</v>
      </c>
      <c r="R212" s="137">
        <f t="shared" si="32"/>
        <v>0</v>
      </c>
      <c r="S212" s="137">
        <v>0</v>
      </c>
      <c r="T212" s="138">
        <f t="shared" si="33"/>
        <v>0</v>
      </c>
      <c r="AR212" s="139" t="s">
        <v>253</v>
      </c>
      <c r="AT212" s="139" t="s">
        <v>212</v>
      </c>
      <c r="AU212" s="139" t="s">
        <v>86</v>
      </c>
      <c r="AY212" s="17" t="s">
        <v>211</v>
      </c>
      <c r="BE212" s="140">
        <f t="shared" si="34"/>
        <v>0</v>
      </c>
      <c r="BF212" s="140">
        <f t="shared" si="35"/>
        <v>0</v>
      </c>
      <c r="BG212" s="140">
        <f t="shared" si="36"/>
        <v>0</v>
      </c>
      <c r="BH212" s="140">
        <f t="shared" si="37"/>
        <v>0</v>
      </c>
      <c r="BI212" s="140">
        <f t="shared" si="38"/>
        <v>0</v>
      </c>
      <c r="BJ212" s="17" t="s">
        <v>84</v>
      </c>
      <c r="BK212" s="140">
        <f t="shared" si="39"/>
        <v>0</v>
      </c>
      <c r="BL212" s="17" t="s">
        <v>253</v>
      </c>
      <c r="BM212" s="139" t="s">
        <v>623</v>
      </c>
    </row>
    <row r="213" spans="2:65" s="1" customFormat="1" ht="16.5" customHeight="1">
      <c r="B213" s="32"/>
      <c r="C213" s="162" t="s">
        <v>624</v>
      </c>
      <c r="D213" s="162" t="s">
        <v>700</v>
      </c>
      <c r="E213" s="163" t="s">
        <v>2049</v>
      </c>
      <c r="F213" s="164" t="s">
        <v>2050</v>
      </c>
      <c r="G213" s="165" t="s">
        <v>289</v>
      </c>
      <c r="H213" s="166">
        <v>1</v>
      </c>
      <c r="I213" s="167"/>
      <c r="J213" s="168">
        <f t="shared" si="30"/>
        <v>0</v>
      </c>
      <c r="K213" s="169"/>
      <c r="L213" s="170"/>
      <c r="M213" s="171" t="s">
        <v>1</v>
      </c>
      <c r="N213" s="172" t="s">
        <v>42</v>
      </c>
      <c r="P213" s="137">
        <f t="shared" si="31"/>
        <v>0</v>
      </c>
      <c r="Q213" s="137">
        <v>0</v>
      </c>
      <c r="R213" s="137">
        <f t="shared" si="32"/>
        <v>0</v>
      </c>
      <c r="S213" s="137">
        <v>0</v>
      </c>
      <c r="T213" s="138">
        <f t="shared" si="33"/>
        <v>0</v>
      </c>
      <c r="AR213" s="139" t="s">
        <v>298</v>
      </c>
      <c r="AT213" s="139" t="s">
        <v>700</v>
      </c>
      <c r="AU213" s="139" t="s">
        <v>86</v>
      </c>
      <c r="AY213" s="17" t="s">
        <v>211</v>
      </c>
      <c r="BE213" s="140">
        <f t="shared" si="34"/>
        <v>0</v>
      </c>
      <c r="BF213" s="140">
        <f t="shared" si="35"/>
        <v>0</v>
      </c>
      <c r="BG213" s="140">
        <f t="shared" si="36"/>
        <v>0</v>
      </c>
      <c r="BH213" s="140">
        <f t="shared" si="37"/>
        <v>0</v>
      </c>
      <c r="BI213" s="140">
        <f t="shared" si="38"/>
        <v>0</v>
      </c>
      <c r="BJ213" s="17" t="s">
        <v>84</v>
      </c>
      <c r="BK213" s="140">
        <f t="shared" si="39"/>
        <v>0</v>
      </c>
      <c r="BL213" s="17" t="s">
        <v>253</v>
      </c>
      <c r="BM213" s="139" t="s">
        <v>627</v>
      </c>
    </row>
    <row r="214" spans="2:65" s="1" customFormat="1" ht="16.5" customHeight="1">
      <c r="B214" s="32"/>
      <c r="C214" s="127" t="s">
        <v>457</v>
      </c>
      <c r="D214" s="127" t="s">
        <v>212</v>
      </c>
      <c r="E214" s="128" t="s">
        <v>2051</v>
      </c>
      <c r="F214" s="129" t="s">
        <v>2052</v>
      </c>
      <c r="G214" s="130" t="s">
        <v>289</v>
      </c>
      <c r="H214" s="131">
        <v>8</v>
      </c>
      <c r="I214" s="132"/>
      <c r="J214" s="133">
        <f t="shared" si="30"/>
        <v>0</v>
      </c>
      <c r="K214" s="134"/>
      <c r="L214" s="32"/>
      <c r="M214" s="135" t="s">
        <v>1</v>
      </c>
      <c r="N214" s="136" t="s">
        <v>42</v>
      </c>
      <c r="P214" s="137">
        <f t="shared" si="31"/>
        <v>0</v>
      </c>
      <c r="Q214" s="137">
        <v>0</v>
      </c>
      <c r="R214" s="137">
        <f t="shared" si="32"/>
        <v>0</v>
      </c>
      <c r="S214" s="137">
        <v>0</v>
      </c>
      <c r="T214" s="138">
        <f t="shared" si="33"/>
        <v>0</v>
      </c>
      <c r="AR214" s="139" t="s">
        <v>253</v>
      </c>
      <c r="AT214" s="139" t="s">
        <v>212</v>
      </c>
      <c r="AU214" s="139" t="s">
        <v>86</v>
      </c>
      <c r="AY214" s="17" t="s">
        <v>211</v>
      </c>
      <c r="BE214" s="140">
        <f t="shared" si="34"/>
        <v>0</v>
      </c>
      <c r="BF214" s="140">
        <f t="shared" si="35"/>
        <v>0</v>
      </c>
      <c r="BG214" s="140">
        <f t="shared" si="36"/>
        <v>0</v>
      </c>
      <c r="BH214" s="140">
        <f t="shared" si="37"/>
        <v>0</v>
      </c>
      <c r="BI214" s="140">
        <f t="shared" si="38"/>
        <v>0</v>
      </c>
      <c r="BJ214" s="17" t="s">
        <v>84</v>
      </c>
      <c r="BK214" s="140">
        <f t="shared" si="39"/>
        <v>0</v>
      </c>
      <c r="BL214" s="17" t="s">
        <v>253</v>
      </c>
      <c r="BM214" s="139" t="s">
        <v>630</v>
      </c>
    </row>
    <row r="215" spans="2:65" s="1" customFormat="1" ht="16.5" customHeight="1">
      <c r="B215" s="32"/>
      <c r="C215" s="162" t="s">
        <v>631</v>
      </c>
      <c r="D215" s="162" t="s">
        <v>700</v>
      </c>
      <c r="E215" s="163" t="s">
        <v>2053</v>
      </c>
      <c r="F215" s="164" t="s">
        <v>2054</v>
      </c>
      <c r="G215" s="165" t="s">
        <v>289</v>
      </c>
      <c r="H215" s="166">
        <v>8</v>
      </c>
      <c r="I215" s="167"/>
      <c r="J215" s="168">
        <f t="shared" si="30"/>
        <v>0</v>
      </c>
      <c r="K215" s="169"/>
      <c r="L215" s="170"/>
      <c r="M215" s="171" t="s">
        <v>1</v>
      </c>
      <c r="N215" s="172" t="s">
        <v>42</v>
      </c>
      <c r="P215" s="137">
        <f t="shared" si="31"/>
        <v>0</v>
      </c>
      <c r="Q215" s="137">
        <v>0</v>
      </c>
      <c r="R215" s="137">
        <f t="shared" si="32"/>
        <v>0</v>
      </c>
      <c r="S215" s="137">
        <v>0</v>
      </c>
      <c r="T215" s="138">
        <f t="shared" si="33"/>
        <v>0</v>
      </c>
      <c r="AR215" s="139" t="s">
        <v>298</v>
      </c>
      <c r="AT215" s="139" t="s">
        <v>700</v>
      </c>
      <c r="AU215" s="139" t="s">
        <v>86</v>
      </c>
      <c r="AY215" s="17" t="s">
        <v>211</v>
      </c>
      <c r="BE215" s="140">
        <f t="shared" si="34"/>
        <v>0</v>
      </c>
      <c r="BF215" s="140">
        <f t="shared" si="35"/>
        <v>0</v>
      </c>
      <c r="BG215" s="140">
        <f t="shared" si="36"/>
        <v>0</v>
      </c>
      <c r="BH215" s="140">
        <f t="shared" si="37"/>
        <v>0</v>
      </c>
      <c r="BI215" s="140">
        <f t="shared" si="38"/>
        <v>0</v>
      </c>
      <c r="BJ215" s="17" t="s">
        <v>84</v>
      </c>
      <c r="BK215" s="140">
        <f t="shared" si="39"/>
        <v>0</v>
      </c>
      <c r="BL215" s="17" t="s">
        <v>253</v>
      </c>
      <c r="BM215" s="139" t="s">
        <v>634</v>
      </c>
    </row>
    <row r="216" spans="2:65" s="1" customFormat="1" ht="16.5" customHeight="1">
      <c r="B216" s="32"/>
      <c r="C216" s="162" t="s">
        <v>461</v>
      </c>
      <c r="D216" s="162" t="s">
        <v>700</v>
      </c>
      <c r="E216" s="163" t="s">
        <v>2055</v>
      </c>
      <c r="F216" s="164" t="s">
        <v>2056</v>
      </c>
      <c r="G216" s="165" t="s">
        <v>289</v>
      </c>
      <c r="H216" s="166">
        <v>0</v>
      </c>
      <c r="I216" s="167"/>
      <c r="J216" s="168">
        <f t="shared" si="30"/>
        <v>0</v>
      </c>
      <c r="K216" s="169"/>
      <c r="L216" s="170"/>
      <c r="M216" s="171" t="s">
        <v>1</v>
      </c>
      <c r="N216" s="172" t="s">
        <v>42</v>
      </c>
      <c r="P216" s="137">
        <f t="shared" si="31"/>
        <v>0</v>
      </c>
      <c r="Q216" s="137">
        <v>0</v>
      </c>
      <c r="R216" s="137">
        <f t="shared" si="32"/>
        <v>0</v>
      </c>
      <c r="S216" s="137">
        <v>0</v>
      </c>
      <c r="T216" s="138">
        <f t="shared" si="33"/>
        <v>0</v>
      </c>
      <c r="AR216" s="139" t="s">
        <v>298</v>
      </c>
      <c r="AT216" s="139" t="s">
        <v>700</v>
      </c>
      <c r="AU216" s="139" t="s">
        <v>86</v>
      </c>
      <c r="AY216" s="17" t="s">
        <v>211</v>
      </c>
      <c r="BE216" s="140">
        <f t="shared" si="34"/>
        <v>0</v>
      </c>
      <c r="BF216" s="140">
        <f t="shared" si="35"/>
        <v>0</v>
      </c>
      <c r="BG216" s="140">
        <f t="shared" si="36"/>
        <v>0</v>
      </c>
      <c r="BH216" s="140">
        <f t="shared" si="37"/>
        <v>0</v>
      </c>
      <c r="BI216" s="140">
        <f t="shared" si="38"/>
        <v>0</v>
      </c>
      <c r="BJ216" s="17" t="s">
        <v>84</v>
      </c>
      <c r="BK216" s="140">
        <f t="shared" si="39"/>
        <v>0</v>
      </c>
      <c r="BL216" s="17" t="s">
        <v>253</v>
      </c>
      <c r="BM216" s="139" t="s">
        <v>639</v>
      </c>
    </row>
    <row r="217" spans="2:65" s="1" customFormat="1" ht="16.5" customHeight="1">
      <c r="B217" s="32"/>
      <c r="C217" s="127" t="s">
        <v>642</v>
      </c>
      <c r="D217" s="127" t="s">
        <v>212</v>
      </c>
      <c r="E217" s="128" t="s">
        <v>2057</v>
      </c>
      <c r="F217" s="129" t="s">
        <v>2058</v>
      </c>
      <c r="G217" s="130" t="s">
        <v>289</v>
      </c>
      <c r="H217" s="131">
        <v>0</v>
      </c>
      <c r="I217" s="132"/>
      <c r="J217" s="133">
        <f t="shared" si="30"/>
        <v>0</v>
      </c>
      <c r="K217" s="134"/>
      <c r="L217" s="32"/>
      <c r="M217" s="135" t="s">
        <v>1</v>
      </c>
      <c r="N217" s="136" t="s">
        <v>42</v>
      </c>
      <c r="P217" s="137">
        <f t="shared" si="31"/>
        <v>0</v>
      </c>
      <c r="Q217" s="137">
        <v>0</v>
      </c>
      <c r="R217" s="137">
        <f t="shared" si="32"/>
        <v>0</v>
      </c>
      <c r="S217" s="137">
        <v>0</v>
      </c>
      <c r="T217" s="138">
        <f t="shared" si="33"/>
        <v>0</v>
      </c>
      <c r="AR217" s="139" t="s">
        <v>253</v>
      </c>
      <c r="AT217" s="139" t="s">
        <v>212</v>
      </c>
      <c r="AU217" s="139" t="s">
        <v>86</v>
      </c>
      <c r="AY217" s="17" t="s">
        <v>211</v>
      </c>
      <c r="BE217" s="140">
        <f t="shared" si="34"/>
        <v>0</v>
      </c>
      <c r="BF217" s="140">
        <f t="shared" si="35"/>
        <v>0</v>
      </c>
      <c r="BG217" s="140">
        <f t="shared" si="36"/>
        <v>0</v>
      </c>
      <c r="BH217" s="140">
        <f t="shared" si="37"/>
        <v>0</v>
      </c>
      <c r="BI217" s="140">
        <f t="shared" si="38"/>
        <v>0</v>
      </c>
      <c r="BJ217" s="17" t="s">
        <v>84</v>
      </c>
      <c r="BK217" s="140">
        <f t="shared" si="39"/>
        <v>0</v>
      </c>
      <c r="BL217" s="17" t="s">
        <v>253</v>
      </c>
      <c r="BM217" s="139" t="s">
        <v>645</v>
      </c>
    </row>
    <row r="218" spans="2:65" s="1" customFormat="1" ht="24.2" customHeight="1">
      <c r="B218" s="32"/>
      <c r="C218" s="127" t="s">
        <v>465</v>
      </c>
      <c r="D218" s="127" t="s">
        <v>212</v>
      </c>
      <c r="E218" s="128" t="s">
        <v>2059</v>
      </c>
      <c r="F218" s="129" t="s">
        <v>2060</v>
      </c>
      <c r="G218" s="130" t="s">
        <v>775</v>
      </c>
      <c r="H218" s="180"/>
      <c r="I218" s="132"/>
      <c r="J218" s="133">
        <f t="shared" si="30"/>
        <v>0</v>
      </c>
      <c r="K218" s="134"/>
      <c r="L218" s="32"/>
      <c r="M218" s="135" t="s">
        <v>1</v>
      </c>
      <c r="N218" s="136" t="s">
        <v>42</v>
      </c>
      <c r="P218" s="137">
        <f t="shared" si="31"/>
        <v>0</v>
      </c>
      <c r="Q218" s="137">
        <v>0</v>
      </c>
      <c r="R218" s="137">
        <f t="shared" si="32"/>
        <v>0</v>
      </c>
      <c r="S218" s="137">
        <v>0</v>
      </c>
      <c r="T218" s="138">
        <f t="shared" si="33"/>
        <v>0</v>
      </c>
      <c r="AR218" s="139" t="s">
        <v>253</v>
      </c>
      <c r="AT218" s="139" t="s">
        <v>212</v>
      </c>
      <c r="AU218" s="139" t="s">
        <v>86</v>
      </c>
      <c r="AY218" s="17" t="s">
        <v>211</v>
      </c>
      <c r="BE218" s="140">
        <f t="shared" si="34"/>
        <v>0</v>
      </c>
      <c r="BF218" s="140">
        <f t="shared" si="35"/>
        <v>0</v>
      </c>
      <c r="BG218" s="140">
        <f t="shared" si="36"/>
        <v>0</v>
      </c>
      <c r="BH218" s="140">
        <f t="shared" si="37"/>
        <v>0</v>
      </c>
      <c r="BI218" s="140">
        <f t="shared" si="38"/>
        <v>0</v>
      </c>
      <c r="BJ218" s="17" t="s">
        <v>84</v>
      </c>
      <c r="BK218" s="140">
        <f t="shared" si="39"/>
        <v>0</v>
      </c>
      <c r="BL218" s="17" t="s">
        <v>253</v>
      </c>
      <c r="BM218" s="139" t="s">
        <v>648</v>
      </c>
    </row>
    <row r="219" spans="2:65" s="10" customFormat="1" ht="25.9" customHeight="1">
      <c r="B219" s="117"/>
      <c r="D219" s="118" t="s">
        <v>76</v>
      </c>
      <c r="E219" s="119" t="s">
        <v>1408</v>
      </c>
      <c r="F219" s="119" t="s">
        <v>1409</v>
      </c>
      <c r="I219" s="120"/>
      <c r="J219" s="121">
        <f>BK219</f>
        <v>0</v>
      </c>
      <c r="L219" s="117"/>
      <c r="M219" s="122"/>
      <c r="P219" s="123">
        <f>P220</f>
        <v>0</v>
      </c>
      <c r="R219" s="123">
        <f>R220</f>
        <v>0</v>
      </c>
      <c r="T219" s="124">
        <f>T220</f>
        <v>0</v>
      </c>
      <c r="AR219" s="118" t="s">
        <v>216</v>
      </c>
      <c r="AT219" s="125" t="s">
        <v>76</v>
      </c>
      <c r="AU219" s="125" t="s">
        <v>77</v>
      </c>
      <c r="AY219" s="118" t="s">
        <v>211</v>
      </c>
      <c r="BK219" s="126">
        <f>BK220</f>
        <v>0</v>
      </c>
    </row>
    <row r="220" spans="2:65" s="10" customFormat="1" ht="22.9" customHeight="1">
      <c r="B220" s="117"/>
      <c r="D220" s="118" t="s">
        <v>76</v>
      </c>
      <c r="E220" s="193" t="s">
        <v>1410</v>
      </c>
      <c r="F220" s="193" t="s">
        <v>1409</v>
      </c>
      <c r="I220" s="120"/>
      <c r="J220" s="194">
        <f>BK220</f>
        <v>0</v>
      </c>
      <c r="L220" s="117"/>
      <c r="M220" s="122"/>
      <c r="P220" s="123">
        <f>SUM(P221:P227)</f>
        <v>0</v>
      </c>
      <c r="R220" s="123">
        <f>SUM(R221:R227)</f>
        <v>0</v>
      </c>
      <c r="T220" s="124">
        <f>SUM(T221:T227)</f>
        <v>0</v>
      </c>
      <c r="AR220" s="118" t="s">
        <v>84</v>
      </c>
      <c r="AT220" s="125" t="s">
        <v>76</v>
      </c>
      <c r="AU220" s="125" t="s">
        <v>84</v>
      </c>
      <c r="AY220" s="118" t="s">
        <v>211</v>
      </c>
      <c r="BK220" s="126">
        <f>SUM(BK221:BK227)</f>
        <v>0</v>
      </c>
    </row>
    <row r="221" spans="2:65" s="1" customFormat="1" ht="16.5" customHeight="1">
      <c r="B221" s="32"/>
      <c r="C221" s="127" t="s">
        <v>649</v>
      </c>
      <c r="D221" s="127" t="s">
        <v>212</v>
      </c>
      <c r="E221" s="128" t="s">
        <v>1411</v>
      </c>
      <c r="F221" s="129" t="s">
        <v>1412</v>
      </c>
      <c r="G221" s="130" t="s">
        <v>577</v>
      </c>
      <c r="H221" s="131">
        <v>36</v>
      </c>
      <c r="I221" s="132"/>
      <c r="J221" s="133">
        <f t="shared" ref="J221:J227" si="40">ROUND(I221*H221,2)</f>
        <v>0</v>
      </c>
      <c r="K221" s="134"/>
      <c r="L221" s="32"/>
      <c r="M221" s="135" t="s">
        <v>1</v>
      </c>
      <c r="N221" s="136" t="s">
        <v>42</v>
      </c>
      <c r="P221" s="137">
        <f t="shared" ref="P221:P227" si="41">O221*H221</f>
        <v>0</v>
      </c>
      <c r="Q221" s="137">
        <v>0</v>
      </c>
      <c r="R221" s="137">
        <f t="shared" ref="R221:R227" si="42">Q221*H221</f>
        <v>0</v>
      </c>
      <c r="S221" s="137">
        <v>0</v>
      </c>
      <c r="T221" s="138">
        <f t="shared" ref="T221:T227" si="43">S221*H221</f>
        <v>0</v>
      </c>
      <c r="AR221" s="139" t="s">
        <v>216</v>
      </c>
      <c r="AT221" s="139" t="s">
        <v>212</v>
      </c>
      <c r="AU221" s="139" t="s">
        <v>86</v>
      </c>
      <c r="AY221" s="17" t="s">
        <v>211</v>
      </c>
      <c r="BE221" s="140">
        <f t="shared" ref="BE221:BE227" si="44">IF(N221="základní",J221,0)</f>
        <v>0</v>
      </c>
      <c r="BF221" s="140">
        <f t="shared" ref="BF221:BF227" si="45">IF(N221="snížená",J221,0)</f>
        <v>0</v>
      </c>
      <c r="BG221" s="140">
        <f t="shared" ref="BG221:BG227" si="46">IF(N221="zákl. přenesená",J221,0)</f>
        <v>0</v>
      </c>
      <c r="BH221" s="140">
        <f t="shared" ref="BH221:BH227" si="47">IF(N221="sníž. přenesená",J221,0)</f>
        <v>0</v>
      </c>
      <c r="BI221" s="140">
        <f t="shared" ref="BI221:BI227" si="48">IF(N221="nulová",J221,0)</f>
        <v>0</v>
      </c>
      <c r="BJ221" s="17" t="s">
        <v>84</v>
      </c>
      <c r="BK221" s="140">
        <f t="shared" ref="BK221:BK227" si="49">ROUND(I221*H221,2)</f>
        <v>0</v>
      </c>
      <c r="BL221" s="17" t="s">
        <v>216</v>
      </c>
      <c r="BM221" s="139" t="s">
        <v>652</v>
      </c>
    </row>
    <row r="222" spans="2:65" s="1" customFormat="1" ht="16.5" customHeight="1">
      <c r="B222" s="32"/>
      <c r="C222" s="127" t="s">
        <v>470</v>
      </c>
      <c r="D222" s="127" t="s">
        <v>212</v>
      </c>
      <c r="E222" s="128" t="s">
        <v>1413</v>
      </c>
      <c r="F222" s="129" t="s">
        <v>1414</v>
      </c>
      <c r="G222" s="130" t="s">
        <v>577</v>
      </c>
      <c r="H222" s="131">
        <v>24</v>
      </c>
      <c r="I222" s="132"/>
      <c r="J222" s="133">
        <f t="shared" si="40"/>
        <v>0</v>
      </c>
      <c r="K222" s="134"/>
      <c r="L222" s="32"/>
      <c r="M222" s="135" t="s">
        <v>1</v>
      </c>
      <c r="N222" s="136" t="s">
        <v>42</v>
      </c>
      <c r="P222" s="137">
        <f t="shared" si="41"/>
        <v>0</v>
      </c>
      <c r="Q222" s="137">
        <v>0</v>
      </c>
      <c r="R222" s="137">
        <f t="shared" si="42"/>
        <v>0</v>
      </c>
      <c r="S222" s="137">
        <v>0</v>
      </c>
      <c r="T222" s="138">
        <f t="shared" si="43"/>
        <v>0</v>
      </c>
      <c r="AR222" s="139" t="s">
        <v>216</v>
      </c>
      <c r="AT222" s="139" t="s">
        <v>212</v>
      </c>
      <c r="AU222" s="139" t="s">
        <v>86</v>
      </c>
      <c r="AY222" s="17" t="s">
        <v>211</v>
      </c>
      <c r="BE222" s="140">
        <f t="shared" si="44"/>
        <v>0</v>
      </c>
      <c r="BF222" s="140">
        <f t="shared" si="45"/>
        <v>0</v>
      </c>
      <c r="BG222" s="140">
        <f t="shared" si="46"/>
        <v>0</v>
      </c>
      <c r="BH222" s="140">
        <f t="shared" si="47"/>
        <v>0</v>
      </c>
      <c r="BI222" s="140">
        <f t="shared" si="48"/>
        <v>0</v>
      </c>
      <c r="BJ222" s="17" t="s">
        <v>84</v>
      </c>
      <c r="BK222" s="140">
        <f t="shared" si="49"/>
        <v>0</v>
      </c>
      <c r="BL222" s="17" t="s">
        <v>216</v>
      </c>
      <c r="BM222" s="139" t="s">
        <v>657</v>
      </c>
    </row>
    <row r="223" spans="2:65" s="1" customFormat="1" ht="16.5" customHeight="1">
      <c r="B223" s="32"/>
      <c r="C223" s="127" t="s">
        <v>658</v>
      </c>
      <c r="D223" s="127" t="s">
        <v>212</v>
      </c>
      <c r="E223" s="128" t="s">
        <v>2061</v>
      </c>
      <c r="F223" s="129" t="s">
        <v>2062</v>
      </c>
      <c r="G223" s="130" t="s">
        <v>1417</v>
      </c>
      <c r="H223" s="131">
        <v>1</v>
      </c>
      <c r="I223" s="132"/>
      <c r="J223" s="133">
        <f t="shared" si="40"/>
        <v>0</v>
      </c>
      <c r="K223" s="134"/>
      <c r="L223" s="32"/>
      <c r="M223" s="135" t="s">
        <v>1</v>
      </c>
      <c r="N223" s="136" t="s">
        <v>42</v>
      </c>
      <c r="P223" s="137">
        <f t="shared" si="41"/>
        <v>0</v>
      </c>
      <c r="Q223" s="137">
        <v>0</v>
      </c>
      <c r="R223" s="137">
        <f t="shared" si="42"/>
        <v>0</v>
      </c>
      <c r="S223" s="137">
        <v>0</v>
      </c>
      <c r="T223" s="138">
        <f t="shared" si="43"/>
        <v>0</v>
      </c>
      <c r="AR223" s="139" t="s">
        <v>216</v>
      </c>
      <c r="AT223" s="139" t="s">
        <v>212</v>
      </c>
      <c r="AU223" s="139" t="s">
        <v>86</v>
      </c>
      <c r="AY223" s="17" t="s">
        <v>211</v>
      </c>
      <c r="BE223" s="140">
        <f t="shared" si="44"/>
        <v>0</v>
      </c>
      <c r="BF223" s="140">
        <f t="shared" si="45"/>
        <v>0</v>
      </c>
      <c r="BG223" s="140">
        <f t="shared" si="46"/>
        <v>0</v>
      </c>
      <c r="BH223" s="140">
        <f t="shared" si="47"/>
        <v>0</v>
      </c>
      <c r="BI223" s="140">
        <f t="shared" si="48"/>
        <v>0</v>
      </c>
      <c r="BJ223" s="17" t="s">
        <v>84</v>
      </c>
      <c r="BK223" s="140">
        <f t="shared" si="49"/>
        <v>0</v>
      </c>
      <c r="BL223" s="17" t="s">
        <v>216</v>
      </c>
      <c r="BM223" s="139" t="s">
        <v>662</v>
      </c>
    </row>
    <row r="224" spans="2:65" s="1" customFormat="1" ht="16.5" customHeight="1">
      <c r="B224" s="32"/>
      <c r="C224" s="127" t="s">
        <v>474</v>
      </c>
      <c r="D224" s="127" t="s">
        <v>212</v>
      </c>
      <c r="E224" s="128" t="s">
        <v>2063</v>
      </c>
      <c r="F224" s="129" t="s">
        <v>2064</v>
      </c>
      <c r="G224" s="130" t="s">
        <v>1417</v>
      </c>
      <c r="H224" s="131">
        <v>0</v>
      </c>
      <c r="I224" s="132"/>
      <c r="J224" s="133">
        <f t="shared" si="40"/>
        <v>0</v>
      </c>
      <c r="K224" s="134"/>
      <c r="L224" s="32"/>
      <c r="M224" s="135" t="s">
        <v>1</v>
      </c>
      <c r="N224" s="136" t="s">
        <v>42</v>
      </c>
      <c r="P224" s="137">
        <f t="shared" si="41"/>
        <v>0</v>
      </c>
      <c r="Q224" s="137">
        <v>0</v>
      </c>
      <c r="R224" s="137">
        <f t="shared" si="42"/>
        <v>0</v>
      </c>
      <c r="S224" s="137">
        <v>0</v>
      </c>
      <c r="T224" s="138">
        <f t="shared" si="43"/>
        <v>0</v>
      </c>
      <c r="AR224" s="139" t="s">
        <v>216</v>
      </c>
      <c r="AT224" s="139" t="s">
        <v>212</v>
      </c>
      <c r="AU224" s="139" t="s">
        <v>86</v>
      </c>
      <c r="AY224" s="17" t="s">
        <v>211</v>
      </c>
      <c r="BE224" s="140">
        <f t="shared" si="44"/>
        <v>0</v>
      </c>
      <c r="BF224" s="140">
        <f t="shared" si="45"/>
        <v>0</v>
      </c>
      <c r="BG224" s="140">
        <f t="shared" si="46"/>
        <v>0</v>
      </c>
      <c r="BH224" s="140">
        <f t="shared" si="47"/>
        <v>0</v>
      </c>
      <c r="BI224" s="140">
        <f t="shared" si="48"/>
        <v>0</v>
      </c>
      <c r="BJ224" s="17" t="s">
        <v>84</v>
      </c>
      <c r="BK224" s="140">
        <f t="shared" si="49"/>
        <v>0</v>
      </c>
      <c r="BL224" s="17" t="s">
        <v>216</v>
      </c>
      <c r="BM224" s="139" t="s">
        <v>304</v>
      </c>
    </row>
    <row r="225" spans="2:65" s="1" customFormat="1" ht="16.5" customHeight="1">
      <c r="B225" s="32"/>
      <c r="C225" s="127" t="s">
        <v>669</v>
      </c>
      <c r="D225" s="127" t="s">
        <v>212</v>
      </c>
      <c r="E225" s="128" t="s">
        <v>2065</v>
      </c>
      <c r="F225" s="129" t="s">
        <v>2066</v>
      </c>
      <c r="G225" s="130" t="s">
        <v>1417</v>
      </c>
      <c r="H225" s="131">
        <v>0</v>
      </c>
      <c r="I225" s="132"/>
      <c r="J225" s="133">
        <f t="shared" si="40"/>
        <v>0</v>
      </c>
      <c r="K225" s="134"/>
      <c r="L225" s="32"/>
      <c r="M225" s="135" t="s">
        <v>1</v>
      </c>
      <c r="N225" s="136" t="s">
        <v>42</v>
      </c>
      <c r="P225" s="137">
        <f t="shared" si="41"/>
        <v>0</v>
      </c>
      <c r="Q225" s="137">
        <v>0</v>
      </c>
      <c r="R225" s="137">
        <f t="shared" si="42"/>
        <v>0</v>
      </c>
      <c r="S225" s="137">
        <v>0</v>
      </c>
      <c r="T225" s="138">
        <f t="shared" si="43"/>
        <v>0</v>
      </c>
      <c r="AR225" s="139" t="s">
        <v>216</v>
      </c>
      <c r="AT225" s="139" t="s">
        <v>212</v>
      </c>
      <c r="AU225" s="139" t="s">
        <v>86</v>
      </c>
      <c r="AY225" s="17" t="s">
        <v>211</v>
      </c>
      <c r="BE225" s="140">
        <f t="shared" si="44"/>
        <v>0</v>
      </c>
      <c r="BF225" s="140">
        <f t="shared" si="45"/>
        <v>0</v>
      </c>
      <c r="BG225" s="140">
        <f t="shared" si="46"/>
        <v>0</v>
      </c>
      <c r="BH225" s="140">
        <f t="shared" si="47"/>
        <v>0</v>
      </c>
      <c r="BI225" s="140">
        <f t="shared" si="48"/>
        <v>0</v>
      </c>
      <c r="BJ225" s="17" t="s">
        <v>84</v>
      </c>
      <c r="BK225" s="140">
        <f t="shared" si="49"/>
        <v>0</v>
      </c>
      <c r="BL225" s="17" t="s">
        <v>216</v>
      </c>
      <c r="BM225" s="139" t="s">
        <v>672</v>
      </c>
    </row>
    <row r="226" spans="2:65" s="1" customFormat="1" ht="16.5" customHeight="1">
      <c r="B226" s="32"/>
      <c r="C226" s="127" t="s">
        <v>478</v>
      </c>
      <c r="D226" s="127" t="s">
        <v>212</v>
      </c>
      <c r="E226" s="128" t="s">
        <v>2067</v>
      </c>
      <c r="F226" s="129" t="s">
        <v>2068</v>
      </c>
      <c r="G226" s="130" t="s">
        <v>1417</v>
      </c>
      <c r="H226" s="131">
        <v>0</v>
      </c>
      <c r="I226" s="132"/>
      <c r="J226" s="133">
        <f t="shared" si="40"/>
        <v>0</v>
      </c>
      <c r="K226" s="134"/>
      <c r="L226" s="32"/>
      <c r="M226" s="135" t="s">
        <v>1</v>
      </c>
      <c r="N226" s="136" t="s">
        <v>42</v>
      </c>
      <c r="P226" s="137">
        <f t="shared" si="41"/>
        <v>0</v>
      </c>
      <c r="Q226" s="137">
        <v>0</v>
      </c>
      <c r="R226" s="137">
        <f t="shared" si="42"/>
        <v>0</v>
      </c>
      <c r="S226" s="137">
        <v>0</v>
      </c>
      <c r="T226" s="138">
        <f t="shared" si="43"/>
        <v>0</v>
      </c>
      <c r="AR226" s="139" t="s">
        <v>216</v>
      </c>
      <c r="AT226" s="139" t="s">
        <v>212</v>
      </c>
      <c r="AU226" s="139" t="s">
        <v>86</v>
      </c>
      <c r="AY226" s="17" t="s">
        <v>211</v>
      </c>
      <c r="BE226" s="140">
        <f t="shared" si="44"/>
        <v>0</v>
      </c>
      <c r="BF226" s="140">
        <f t="shared" si="45"/>
        <v>0</v>
      </c>
      <c r="BG226" s="140">
        <f t="shared" si="46"/>
        <v>0</v>
      </c>
      <c r="BH226" s="140">
        <f t="shared" si="47"/>
        <v>0</v>
      </c>
      <c r="BI226" s="140">
        <f t="shared" si="48"/>
        <v>0</v>
      </c>
      <c r="BJ226" s="17" t="s">
        <v>84</v>
      </c>
      <c r="BK226" s="140">
        <f t="shared" si="49"/>
        <v>0</v>
      </c>
      <c r="BL226" s="17" t="s">
        <v>216</v>
      </c>
      <c r="BM226" s="139" t="s">
        <v>675</v>
      </c>
    </row>
    <row r="227" spans="2:65" s="1" customFormat="1" ht="16.5" customHeight="1">
      <c r="B227" s="32"/>
      <c r="C227" s="127" t="s">
        <v>667</v>
      </c>
      <c r="D227" s="127" t="s">
        <v>212</v>
      </c>
      <c r="E227" s="128" t="s">
        <v>2069</v>
      </c>
      <c r="F227" s="129" t="s">
        <v>2070</v>
      </c>
      <c r="G227" s="130" t="s">
        <v>1417</v>
      </c>
      <c r="H227" s="131">
        <v>2</v>
      </c>
      <c r="I227" s="132"/>
      <c r="J227" s="133">
        <f t="shared" si="40"/>
        <v>0</v>
      </c>
      <c r="K227" s="134"/>
      <c r="L227" s="32"/>
      <c r="M227" s="181" t="s">
        <v>1</v>
      </c>
      <c r="N227" s="182" t="s">
        <v>42</v>
      </c>
      <c r="O227" s="183"/>
      <c r="P227" s="184">
        <f t="shared" si="41"/>
        <v>0</v>
      </c>
      <c r="Q227" s="184">
        <v>0</v>
      </c>
      <c r="R227" s="184">
        <f t="shared" si="42"/>
        <v>0</v>
      </c>
      <c r="S227" s="184">
        <v>0</v>
      </c>
      <c r="T227" s="185">
        <f t="shared" si="43"/>
        <v>0</v>
      </c>
      <c r="AR227" s="139" t="s">
        <v>216</v>
      </c>
      <c r="AT227" s="139" t="s">
        <v>212</v>
      </c>
      <c r="AU227" s="139" t="s">
        <v>86</v>
      </c>
      <c r="AY227" s="17" t="s">
        <v>211</v>
      </c>
      <c r="BE227" s="140">
        <f t="shared" si="44"/>
        <v>0</v>
      </c>
      <c r="BF227" s="140">
        <f t="shared" si="45"/>
        <v>0</v>
      </c>
      <c r="BG227" s="140">
        <f t="shared" si="46"/>
        <v>0</v>
      </c>
      <c r="BH227" s="140">
        <f t="shared" si="47"/>
        <v>0</v>
      </c>
      <c r="BI227" s="140">
        <f t="shared" si="48"/>
        <v>0</v>
      </c>
      <c r="BJ227" s="17" t="s">
        <v>84</v>
      </c>
      <c r="BK227" s="140">
        <f t="shared" si="49"/>
        <v>0</v>
      </c>
      <c r="BL227" s="17" t="s">
        <v>216</v>
      </c>
      <c r="BM227" s="139" t="s">
        <v>680</v>
      </c>
    </row>
    <row r="228" spans="2:65" s="1" customFormat="1" ht="6.95" customHeight="1">
      <c r="B228" s="44"/>
      <c r="C228" s="45"/>
      <c r="D228" s="45"/>
      <c r="E228" s="45"/>
      <c r="F228" s="45"/>
      <c r="G228" s="45"/>
      <c r="H228" s="45"/>
      <c r="I228" s="45"/>
      <c r="J228" s="45"/>
      <c r="K228" s="45"/>
      <c r="L228" s="32"/>
    </row>
  </sheetData>
  <sheetProtection algorithmName="SHA-512" hashValue="dgE5EXTpC+g+oRvKu4JrdcVFvuNmbZSUpM0ZNwgjBzieXFQBiG+fzTzqPnnLD1e5QOvw7W/MX2BqrncKyR/1rg==" saltValue="FzYy+UM/1nkYMoxjwa2Bw6XPsnS+gnPWuQssDUKy8MXv1J4avsguFWu5ogRlYt+4eMwXDVLezRHR8wooYr7qJg==" spinCount="100000" sheet="1" objects="1" scenarios="1" formatColumns="0" formatRows="0" autoFilter="0"/>
  <autoFilter ref="C123:K227" xr:uid="{00000000-0009-0000-0000-00000E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3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124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44" t="str">
        <f>'Rekapitulace stavby'!K6</f>
        <v>24005 - Prirodni koupaci biotop Jilemnice (zadani) - uprava vyberove rizeni</v>
      </c>
      <c r="F7" s="245"/>
      <c r="G7" s="245"/>
      <c r="H7" s="245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40" t="s">
        <v>2071</v>
      </c>
      <c r="F9" s="246"/>
      <c r="G9" s="246"/>
      <c r="H9" s="246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7" t="str">
        <f>'Rekapitulace stavby'!E14</f>
        <v>Vyplň údaj</v>
      </c>
      <c r="F18" s="209"/>
      <c r="G18" s="209"/>
      <c r="H18" s="209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14" t="s">
        <v>1</v>
      </c>
      <c r="F27" s="214"/>
      <c r="G27" s="214"/>
      <c r="H27" s="21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ROUND(J120,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ROUND((SUM(BE120:BE136)),  2)</f>
        <v>0</v>
      </c>
      <c r="I33" s="92">
        <v>0.21</v>
      </c>
      <c r="J33" s="91">
        <f>ROUND(((SUM(BE120:BE136))*I33),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ROUND((SUM(BF120:BF136)),  2)</f>
        <v>0</v>
      </c>
      <c r="I34" s="92">
        <v>0.12</v>
      </c>
      <c r="J34" s="91">
        <f>ROUND(((SUM(BF120:BF136))*I34),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ROUND((SUM(BG120:BG136)),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ROUND((SUM(BH120:BH136)),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ROUND((SUM(BI120:BI136)),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44" t="str">
        <f>E7</f>
        <v>24005 - Prirodni koupaci biotop Jilemnice (zadani) - uprava vyberove rizeni</v>
      </c>
      <c r="F85" s="245"/>
      <c r="G85" s="245"/>
      <c r="H85" s="245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40" t="str">
        <f>E9</f>
        <v>SO 08.3 - Objekt zázemí -...</v>
      </c>
      <c r="F87" s="246"/>
      <c r="G87" s="246"/>
      <c r="H87" s="246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J120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1315</v>
      </c>
      <c r="E97" s="106"/>
      <c r="F97" s="106"/>
      <c r="G97" s="106"/>
      <c r="H97" s="106"/>
      <c r="I97" s="106"/>
      <c r="J97" s="107">
        <f>J121</f>
        <v>0</v>
      </c>
      <c r="L97" s="104"/>
    </row>
    <row r="98" spans="2:12" s="15" customFormat="1" ht="19.899999999999999" hidden="1" customHeight="1">
      <c r="B98" s="189"/>
      <c r="D98" s="190" t="s">
        <v>2072</v>
      </c>
      <c r="E98" s="191"/>
      <c r="F98" s="191"/>
      <c r="G98" s="191"/>
      <c r="H98" s="191"/>
      <c r="I98" s="191"/>
      <c r="J98" s="192">
        <f>J122</f>
        <v>0</v>
      </c>
      <c r="L98" s="189"/>
    </row>
    <row r="99" spans="2:12" s="8" customFormat="1" ht="24.95" hidden="1" customHeight="1">
      <c r="B99" s="104"/>
      <c r="D99" s="105" t="s">
        <v>1318</v>
      </c>
      <c r="E99" s="106"/>
      <c r="F99" s="106"/>
      <c r="G99" s="106"/>
      <c r="H99" s="106"/>
      <c r="I99" s="106"/>
      <c r="J99" s="107">
        <f>J132</f>
        <v>0</v>
      </c>
      <c r="L99" s="104"/>
    </row>
    <row r="100" spans="2:12" s="15" customFormat="1" ht="19.899999999999999" hidden="1" customHeight="1">
      <c r="B100" s="189"/>
      <c r="D100" s="190" t="s">
        <v>1319</v>
      </c>
      <c r="E100" s="191"/>
      <c r="F100" s="191"/>
      <c r="G100" s="191"/>
      <c r="H100" s="191"/>
      <c r="I100" s="191"/>
      <c r="J100" s="192">
        <f>J133</f>
        <v>0</v>
      </c>
      <c r="L100" s="189"/>
    </row>
    <row r="101" spans="2:12" s="1" customFormat="1" ht="21.75" hidden="1" customHeight="1">
      <c r="B101" s="32"/>
      <c r="L101" s="32"/>
    </row>
    <row r="102" spans="2:12" s="1" customFormat="1" ht="6.95" hidden="1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3" spans="2:12" ht="11.25" hidden="1"/>
    <row r="104" spans="2:12" ht="11.25" hidden="1"/>
    <row r="105" spans="2:12" ht="11.25" hidden="1"/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5" customHeight="1">
      <c r="B107" s="32"/>
      <c r="C107" s="21" t="s">
        <v>197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16</v>
      </c>
      <c r="L109" s="32"/>
    </row>
    <row r="110" spans="2:12" s="1" customFormat="1" ht="26.25" customHeight="1">
      <c r="B110" s="32"/>
      <c r="E110" s="244" t="str">
        <f>E7</f>
        <v>24005 - Prirodni koupaci biotop Jilemnice (zadani) - uprava vyberove rizeni</v>
      </c>
      <c r="F110" s="245"/>
      <c r="G110" s="245"/>
      <c r="H110" s="245"/>
      <c r="L110" s="32"/>
    </row>
    <row r="111" spans="2:12" s="1" customFormat="1" ht="12" customHeight="1">
      <c r="B111" s="32"/>
      <c r="C111" s="27" t="s">
        <v>169</v>
      </c>
      <c r="L111" s="32"/>
    </row>
    <row r="112" spans="2:12" s="1" customFormat="1" ht="16.5" customHeight="1">
      <c r="B112" s="32"/>
      <c r="E112" s="240" t="str">
        <f>E9</f>
        <v>SO 08.3 - Objekt zázemí -...</v>
      </c>
      <c r="F112" s="246"/>
      <c r="G112" s="246"/>
      <c r="H112" s="246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20</v>
      </c>
      <c r="F114" s="25" t="str">
        <f>F12</f>
        <v xml:space="preserve"> </v>
      </c>
      <c r="I114" s="27" t="s">
        <v>22</v>
      </c>
      <c r="J114" s="52" t="str">
        <f>IF(J12="","",J12)</f>
        <v>12. 2. 2024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24</v>
      </c>
      <c r="F116" s="25" t="str">
        <f>E15</f>
        <v>Sportovní centrum Jilemnice</v>
      </c>
      <c r="I116" s="27" t="s">
        <v>31</v>
      </c>
      <c r="J116" s="30" t="str">
        <f>E21</f>
        <v>BAPO s.r.o.</v>
      </c>
      <c r="L116" s="32"/>
    </row>
    <row r="117" spans="2:65" s="1" customFormat="1" ht="15.2" customHeight="1">
      <c r="B117" s="32"/>
      <c r="C117" s="27" t="s">
        <v>29</v>
      </c>
      <c r="F117" s="25" t="str">
        <f>IF(E18="","",E18)</f>
        <v>Vyplň údaj</v>
      </c>
      <c r="I117" s="27" t="s">
        <v>35</v>
      </c>
      <c r="J117" s="30" t="str">
        <f>E24</f>
        <v xml:space="preserve"> </v>
      </c>
      <c r="L117" s="32"/>
    </row>
    <row r="118" spans="2:65" s="1" customFormat="1" ht="10.35" customHeight="1">
      <c r="B118" s="32"/>
      <c r="L118" s="32"/>
    </row>
    <row r="119" spans="2:65" s="9" customFormat="1" ht="29.25" customHeight="1">
      <c r="B119" s="108"/>
      <c r="C119" s="109" t="s">
        <v>198</v>
      </c>
      <c r="D119" s="110" t="s">
        <v>62</v>
      </c>
      <c r="E119" s="110" t="s">
        <v>58</v>
      </c>
      <c r="F119" s="110" t="s">
        <v>59</v>
      </c>
      <c r="G119" s="110" t="s">
        <v>199</v>
      </c>
      <c r="H119" s="110" t="s">
        <v>200</v>
      </c>
      <c r="I119" s="110" t="s">
        <v>201</v>
      </c>
      <c r="J119" s="111" t="s">
        <v>173</v>
      </c>
      <c r="K119" s="112" t="s">
        <v>202</v>
      </c>
      <c r="L119" s="108"/>
      <c r="M119" s="59" t="s">
        <v>1</v>
      </c>
      <c r="N119" s="60" t="s">
        <v>41</v>
      </c>
      <c r="O119" s="60" t="s">
        <v>203</v>
      </c>
      <c r="P119" s="60" t="s">
        <v>204</v>
      </c>
      <c r="Q119" s="60" t="s">
        <v>205</v>
      </c>
      <c r="R119" s="60" t="s">
        <v>206</v>
      </c>
      <c r="S119" s="60" t="s">
        <v>207</v>
      </c>
      <c r="T119" s="61" t="s">
        <v>208</v>
      </c>
    </row>
    <row r="120" spans="2:65" s="1" customFormat="1" ht="22.9" customHeight="1">
      <c r="B120" s="32"/>
      <c r="C120" s="64" t="s">
        <v>209</v>
      </c>
      <c r="J120" s="113">
        <f>BK120</f>
        <v>0</v>
      </c>
      <c r="L120" s="32"/>
      <c r="M120" s="62"/>
      <c r="N120" s="53"/>
      <c r="O120" s="53"/>
      <c r="P120" s="114">
        <f>P121+P132</f>
        <v>0</v>
      </c>
      <c r="Q120" s="53"/>
      <c r="R120" s="114">
        <f>R121+R132</f>
        <v>0</v>
      </c>
      <c r="S120" s="53"/>
      <c r="T120" s="115">
        <f>T121+T132</f>
        <v>0</v>
      </c>
      <c r="AT120" s="17" t="s">
        <v>76</v>
      </c>
      <c r="AU120" s="17" t="s">
        <v>175</v>
      </c>
      <c r="BK120" s="116">
        <f>BK121+BK132</f>
        <v>0</v>
      </c>
    </row>
    <row r="121" spans="2:65" s="10" customFormat="1" ht="25.9" customHeight="1">
      <c r="B121" s="117"/>
      <c r="D121" s="118" t="s">
        <v>76</v>
      </c>
      <c r="E121" s="119" t="s">
        <v>1354</v>
      </c>
      <c r="F121" s="119" t="s">
        <v>1355</v>
      </c>
      <c r="I121" s="120"/>
      <c r="J121" s="121">
        <f>BK121</f>
        <v>0</v>
      </c>
      <c r="L121" s="117"/>
      <c r="M121" s="122"/>
      <c r="P121" s="123">
        <f>P122</f>
        <v>0</v>
      </c>
      <c r="R121" s="123">
        <f>R122</f>
        <v>0</v>
      </c>
      <c r="T121" s="124">
        <f>T122</f>
        <v>0</v>
      </c>
      <c r="AR121" s="118" t="s">
        <v>86</v>
      </c>
      <c r="AT121" s="125" t="s">
        <v>76</v>
      </c>
      <c r="AU121" s="125" t="s">
        <v>77</v>
      </c>
      <c r="AY121" s="118" t="s">
        <v>211</v>
      </c>
      <c r="BK121" s="126">
        <f>BK122</f>
        <v>0</v>
      </c>
    </row>
    <row r="122" spans="2:65" s="10" customFormat="1" ht="22.9" customHeight="1">
      <c r="B122" s="117"/>
      <c r="D122" s="118" t="s">
        <v>76</v>
      </c>
      <c r="E122" s="193" t="s">
        <v>2073</v>
      </c>
      <c r="F122" s="193" t="s">
        <v>2074</v>
      </c>
      <c r="I122" s="120"/>
      <c r="J122" s="194">
        <f>BK122</f>
        <v>0</v>
      </c>
      <c r="L122" s="117"/>
      <c r="M122" s="122"/>
      <c r="P122" s="123">
        <f>SUM(P123:P131)</f>
        <v>0</v>
      </c>
      <c r="R122" s="123">
        <f>SUM(R123:R131)</f>
        <v>0</v>
      </c>
      <c r="T122" s="124">
        <f>SUM(T123:T131)</f>
        <v>0</v>
      </c>
      <c r="AR122" s="118" t="s">
        <v>84</v>
      </c>
      <c r="AT122" s="125" t="s">
        <v>76</v>
      </c>
      <c r="AU122" s="125" t="s">
        <v>84</v>
      </c>
      <c r="AY122" s="118" t="s">
        <v>211</v>
      </c>
      <c r="BK122" s="126">
        <f>SUM(BK123:BK131)</f>
        <v>0</v>
      </c>
    </row>
    <row r="123" spans="2:65" s="1" customFormat="1" ht="24.2" customHeight="1">
      <c r="B123" s="32"/>
      <c r="C123" s="162" t="s">
        <v>84</v>
      </c>
      <c r="D123" s="162" t="s">
        <v>700</v>
      </c>
      <c r="E123" s="163" t="s">
        <v>2075</v>
      </c>
      <c r="F123" s="164" t="s">
        <v>2076</v>
      </c>
      <c r="G123" s="165" t="s">
        <v>289</v>
      </c>
      <c r="H123" s="166">
        <v>2</v>
      </c>
      <c r="I123" s="167"/>
      <c r="J123" s="168">
        <f t="shared" ref="J123:J131" si="0">ROUND(I123*H123,2)</f>
        <v>0</v>
      </c>
      <c r="K123" s="169"/>
      <c r="L123" s="170"/>
      <c r="M123" s="171" t="s">
        <v>1</v>
      </c>
      <c r="N123" s="172" t="s">
        <v>42</v>
      </c>
      <c r="P123" s="137">
        <f t="shared" ref="P123:P131" si="1">O123*H123</f>
        <v>0</v>
      </c>
      <c r="Q123" s="137">
        <v>0</v>
      </c>
      <c r="R123" s="137">
        <f t="shared" ref="R123:R131" si="2">Q123*H123</f>
        <v>0</v>
      </c>
      <c r="S123" s="137">
        <v>0</v>
      </c>
      <c r="T123" s="138">
        <f t="shared" ref="T123:T131" si="3">S123*H123</f>
        <v>0</v>
      </c>
      <c r="AR123" s="139" t="s">
        <v>234</v>
      </c>
      <c r="AT123" s="139" t="s">
        <v>700</v>
      </c>
      <c r="AU123" s="139" t="s">
        <v>86</v>
      </c>
      <c r="AY123" s="17" t="s">
        <v>211</v>
      </c>
      <c r="BE123" s="140">
        <f t="shared" ref="BE123:BE131" si="4">IF(N123="základní",J123,0)</f>
        <v>0</v>
      </c>
      <c r="BF123" s="140">
        <f t="shared" ref="BF123:BF131" si="5">IF(N123="snížená",J123,0)</f>
        <v>0</v>
      </c>
      <c r="BG123" s="140">
        <f t="shared" ref="BG123:BG131" si="6">IF(N123="zákl. přenesená",J123,0)</f>
        <v>0</v>
      </c>
      <c r="BH123" s="140">
        <f t="shared" ref="BH123:BH131" si="7">IF(N123="sníž. přenesená",J123,0)</f>
        <v>0</v>
      </c>
      <c r="BI123" s="140">
        <f t="shared" ref="BI123:BI131" si="8">IF(N123="nulová",J123,0)</f>
        <v>0</v>
      </c>
      <c r="BJ123" s="17" t="s">
        <v>84</v>
      </c>
      <c r="BK123" s="140">
        <f t="shared" ref="BK123:BK131" si="9">ROUND(I123*H123,2)</f>
        <v>0</v>
      </c>
      <c r="BL123" s="17" t="s">
        <v>216</v>
      </c>
      <c r="BM123" s="139" t="s">
        <v>86</v>
      </c>
    </row>
    <row r="124" spans="2:65" s="1" customFormat="1" ht="21.75" customHeight="1">
      <c r="B124" s="32"/>
      <c r="C124" s="162" t="s">
        <v>86</v>
      </c>
      <c r="D124" s="162" t="s">
        <v>700</v>
      </c>
      <c r="E124" s="163" t="s">
        <v>2077</v>
      </c>
      <c r="F124" s="164" t="s">
        <v>2078</v>
      </c>
      <c r="G124" s="165" t="s">
        <v>289</v>
      </c>
      <c r="H124" s="166">
        <v>2</v>
      </c>
      <c r="I124" s="167"/>
      <c r="J124" s="168">
        <f t="shared" si="0"/>
        <v>0</v>
      </c>
      <c r="K124" s="169"/>
      <c r="L124" s="170"/>
      <c r="M124" s="171" t="s">
        <v>1</v>
      </c>
      <c r="N124" s="172" t="s">
        <v>42</v>
      </c>
      <c r="P124" s="137">
        <f t="shared" si="1"/>
        <v>0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234</v>
      </c>
      <c r="AT124" s="139" t="s">
        <v>700</v>
      </c>
      <c r="AU124" s="139" t="s">
        <v>86</v>
      </c>
      <c r="AY124" s="17" t="s">
        <v>211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84</v>
      </c>
      <c r="BK124" s="140">
        <f t="shared" si="9"/>
        <v>0</v>
      </c>
      <c r="BL124" s="17" t="s">
        <v>216</v>
      </c>
      <c r="BM124" s="139" t="s">
        <v>216</v>
      </c>
    </row>
    <row r="125" spans="2:65" s="1" customFormat="1" ht="16.5" customHeight="1">
      <c r="B125" s="32"/>
      <c r="C125" s="162" t="s">
        <v>226</v>
      </c>
      <c r="D125" s="162" t="s">
        <v>700</v>
      </c>
      <c r="E125" s="163" t="s">
        <v>2079</v>
      </c>
      <c r="F125" s="164" t="s">
        <v>2080</v>
      </c>
      <c r="G125" s="165" t="s">
        <v>289</v>
      </c>
      <c r="H125" s="166">
        <v>4</v>
      </c>
      <c r="I125" s="167"/>
      <c r="J125" s="168">
        <f t="shared" si="0"/>
        <v>0</v>
      </c>
      <c r="K125" s="169"/>
      <c r="L125" s="170"/>
      <c r="M125" s="171" t="s">
        <v>1</v>
      </c>
      <c r="N125" s="172" t="s">
        <v>42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234</v>
      </c>
      <c r="AT125" s="139" t="s">
        <v>700</v>
      </c>
      <c r="AU125" s="139" t="s">
        <v>86</v>
      </c>
      <c r="AY125" s="17" t="s">
        <v>211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84</v>
      </c>
      <c r="BK125" s="140">
        <f t="shared" si="9"/>
        <v>0</v>
      </c>
      <c r="BL125" s="17" t="s">
        <v>216</v>
      </c>
      <c r="BM125" s="139" t="s">
        <v>229</v>
      </c>
    </row>
    <row r="126" spans="2:65" s="1" customFormat="1" ht="16.5" customHeight="1">
      <c r="B126" s="32"/>
      <c r="C126" s="162" t="s">
        <v>216</v>
      </c>
      <c r="D126" s="162" t="s">
        <v>700</v>
      </c>
      <c r="E126" s="163" t="s">
        <v>2081</v>
      </c>
      <c r="F126" s="164" t="s">
        <v>2082</v>
      </c>
      <c r="G126" s="165" t="s">
        <v>289</v>
      </c>
      <c r="H126" s="166">
        <v>12</v>
      </c>
      <c r="I126" s="167"/>
      <c r="J126" s="168">
        <f t="shared" si="0"/>
        <v>0</v>
      </c>
      <c r="K126" s="169"/>
      <c r="L126" s="170"/>
      <c r="M126" s="171" t="s">
        <v>1</v>
      </c>
      <c r="N126" s="172" t="s">
        <v>42</v>
      </c>
      <c r="P126" s="137">
        <f t="shared" si="1"/>
        <v>0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234</v>
      </c>
      <c r="AT126" s="139" t="s">
        <v>700</v>
      </c>
      <c r="AU126" s="139" t="s">
        <v>86</v>
      </c>
      <c r="AY126" s="17" t="s">
        <v>211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84</v>
      </c>
      <c r="BK126" s="140">
        <f t="shared" si="9"/>
        <v>0</v>
      </c>
      <c r="BL126" s="17" t="s">
        <v>216</v>
      </c>
      <c r="BM126" s="139" t="s">
        <v>234</v>
      </c>
    </row>
    <row r="127" spans="2:65" s="1" customFormat="1" ht="16.5" customHeight="1">
      <c r="B127" s="32"/>
      <c r="C127" s="127" t="s">
        <v>235</v>
      </c>
      <c r="D127" s="127" t="s">
        <v>212</v>
      </c>
      <c r="E127" s="128" t="s">
        <v>2083</v>
      </c>
      <c r="F127" s="129" t="s">
        <v>2084</v>
      </c>
      <c r="G127" s="130" t="s">
        <v>1173</v>
      </c>
      <c r="H127" s="131">
        <v>4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42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216</v>
      </c>
      <c r="AT127" s="139" t="s">
        <v>212</v>
      </c>
      <c r="AU127" s="139" t="s">
        <v>86</v>
      </c>
      <c r="AY127" s="17" t="s">
        <v>211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84</v>
      </c>
      <c r="BK127" s="140">
        <f t="shared" si="9"/>
        <v>0</v>
      </c>
      <c r="BL127" s="17" t="s">
        <v>216</v>
      </c>
      <c r="BM127" s="139" t="s">
        <v>238</v>
      </c>
    </row>
    <row r="128" spans="2:65" s="1" customFormat="1" ht="16.5" customHeight="1">
      <c r="B128" s="32"/>
      <c r="C128" s="127" t="s">
        <v>229</v>
      </c>
      <c r="D128" s="127" t="s">
        <v>212</v>
      </c>
      <c r="E128" s="128" t="s">
        <v>2085</v>
      </c>
      <c r="F128" s="129" t="s">
        <v>2086</v>
      </c>
      <c r="G128" s="130" t="s">
        <v>1173</v>
      </c>
      <c r="H128" s="131">
        <v>4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42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216</v>
      </c>
      <c r="AT128" s="139" t="s">
        <v>212</v>
      </c>
      <c r="AU128" s="139" t="s">
        <v>86</v>
      </c>
      <c r="AY128" s="17" t="s">
        <v>211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84</v>
      </c>
      <c r="BK128" s="140">
        <f t="shared" si="9"/>
        <v>0</v>
      </c>
      <c r="BL128" s="17" t="s">
        <v>216</v>
      </c>
      <c r="BM128" s="139" t="s">
        <v>8</v>
      </c>
    </row>
    <row r="129" spans="2:65" s="1" customFormat="1" ht="16.5" customHeight="1">
      <c r="B129" s="32"/>
      <c r="C129" s="127" t="s">
        <v>241</v>
      </c>
      <c r="D129" s="127" t="s">
        <v>212</v>
      </c>
      <c r="E129" s="128" t="s">
        <v>2087</v>
      </c>
      <c r="F129" s="129" t="s">
        <v>2088</v>
      </c>
      <c r="G129" s="130" t="s">
        <v>421</v>
      </c>
      <c r="H129" s="131">
        <v>24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42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216</v>
      </c>
      <c r="AT129" s="139" t="s">
        <v>212</v>
      </c>
      <c r="AU129" s="139" t="s">
        <v>86</v>
      </c>
      <c r="AY129" s="17" t="s">
        <v>211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84</v>
      </c>
      <c r="BK129" s="140">
        <f t="shared" si="9"/>
        <v>0</v>
      </c>
      <c r="BL129" s="17" t="s">
        <v>216</v>
      </c>
      <c r="BM129" s="139" t="s">
        <v>244</v>
      </c>
    </row>
    <row r="130" spans="2:65" s="1" customFormat="1" ht="16.5" customHeight="1">
      <c r="B130" s="32"/>
      <c r="C130" s="127" t="s">
        <v>234</v>
      </c>
      <c r="D130" s="127" t="s">
        <v>212</v>
      </c>
      <c r="E130" s="128" t="s">
        <v>2089</v>
      </c>
      <c r="F130" s="129" t="s">
        <v>2090</v>
      </c>
      <c r="G130" s="130" t="s">
        <v>421</v>
      </c>
      <c r="H130" s="131">
        <v>12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42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216</v>
      </c>
      <c r="AT130" s="139" t="s">
        <v>212</v>
      </c>
      <c r="AU130" s="139" t="s">
        <v>86</v>
      </c>
      <c r="AY130" s="17" t="s">
        <v>211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84</v>
      </c>
      <c r="BK130" s="140">
        <f t="shared" si="9"/>
        <v>0</v>
      </c>
      <c r="BL130" s="17" t="s">
        <v>216</v>
      </c>
      <c r="BM130" s="139" t="s">
        <v>253</v>
      </c>
    </row>
    <row r="131" spans="2:65" s="1" customFormat="1" ht="16.5" customHeight="1">
      <c r="B131" s="32"/>
      <c r="C131" s="127" t="s">
        <v>255</v>
      </c>
      <c r="D131" s="127" t="s">
        <v>212</v>
      </c>
      <c r="E131" s="128" t="s">
        <v>2091</v>
      </c>
      <c r="F131" s="129" t="s">
        <v>2092</v>
      </c>
      <c r="G131" s="130" t="s">
        <v>289</v>
      </c>
      <c r="H131" s="131">
        <v>0</v>
      </c>
      <c r="I131" s="132"/>
      <c r="J131" s="133">
        <f t="shared" si="0"/>
        <v>0</v>
      </c>
      <c r="K131" s="134"/>
      <c r="L131" s="32"/>
      <c r="M131" s="135" t="s">
        <v>1</v>
      </c>
      <c r="N131" s="136" t="s">
        <v>42</v>
      </c>
      <c r="P131" s="137">
        <f t="shared" si="1"/>
        <v>0</v>
      </c>
      <c r="Q131" s="137">
        <v>0</v>
      </c>
      <c r="R131" s="137">
        <f t="shared" si="2"/>
        <v>0</v>
      </c>
      <c r="S131" s="137">
        <v>0</v>
      </c>
      <c r="T131" s="138">
        <f t="shared" si="3"/>
        <v>0</v>
      </c>
      <c r="AR131" s="139" t="s">
        <v>216</v>
      </c>
      <c r="AT131" s="139" t="s">
        <v>212</v>
      </c>
      <c r="AU131" s="139" t="s">
        <v>86</v>
      </c>
      <c r="AY131" s="17" t="s">
        <v>211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84</v>
      </c>
      <c r="BK131" s="140">
        <f t="shared" si="9"/>
        <v>0</v>
      </c>
      <c r="BL131" s="17" t="s">
        <v>216</v>
      </c>
      <c r="BM131" s="139" t="s">
        <v>258</v>
      </c>
    </row>
    <row r="132" spans="2:65" s="10" customFormat="1" ht="25.9" customHeight="1">
      <c r="B132" s="117"/>
      <c r="D132" s="118" t="s">
        <v>76</v>
      </c>
      <c r="E132" s="119" t="s">
        <v>1408</v>
      </c>
      <c r="F132" s="119" t="s">
        <v>1409</v>
      </c>
      <c r="I132" s="120"/>
      <c r="J132" s="121">
        <f>BK132</f>
        <v>0</v>
      </c>
      <c r="L132" s="117"/>
      <c r="M132" s="122"/>
      <c r="P132" s="123">
        <f>P133</f>
        <v>0</v>
      </c>
      <c r="R132" s="123">
        <f>R133</f>
        <v>0</v>
      </c>
      <c r="T132" s="124">
        <f>T133</f>
        <v>0</v>
      </c>
      <c r="AR132" s="118" t="s">
        <v>216</v>
      </c>
      <c r="AT132" s="125" t="s">
        <v>76</v>
      </c>
      <c r="AU132" s="125" t="s">
        <v>77</v>
      </c>
      <c r="AY132" s="118" t="s">
        <v>211</v>
      </c>
      <c r="BK132" s="126">
        <f>BK133</f>
        <v>0</v>
      </c>
    </row>
    <row r="133" spans="2:65" s="10" customFormat="1" ht="22.9" customHeight="1">
      <c r="B133" s="117"/>
      <c r="D133" s="118" t="s">
        <v>76</v>
      </c>
      <c r="E133" s="193" t="s">
        <v>1410</v>
      </c>
      <c r="F133" s="193" t="s">
        <v>1409</v>
      </c>
      <c r="I133" s="120"/>
      <c r="J133" s="194">
        <f>BK133</f>
        <v>0</v>
      </c>
      <c r="L133" s="117"/>
      <c r="M133" s="122"/>
      <c r="P133" s="123">
        <f>SUM(P134:P136)</f>
        <v>0</v>
      </c>
      <c r="R133" s="123">
        <f>SUM(R134:R136)</f>
        <v>0</v>
      </c>
      <c r="T133" s="124">
        <f>SUM(T134:T136)</f>
        <v>0</v>
      </c>
      <c r="AR133" s="118" t="s">
        <v>84</v>
      </c>
      <c r="AT133" s="125" t="s">
        <v>76</v>
      </c>
      <c r="AU133" s="125" t="s">
        <v>84</v>
      </c>
      <c r="AY133" s="118" t="s">
        <v>211</v>
      </c>
      <c r="BK133" s="126">
        <f>SUM(BK134:BK136)</f>
        <v>0</v>
      </c>
    </row>
    <row r="134" spans="2:65" s="1" customFormat="1" ht="16.5" customHeight="1">
      <c r="B134" s="32"/>
      <c r="C134" s="127" t="s">
        <v>238</v>
      </c>
      <c r="D134" s="127" t="s">
        <v>212</v>
      </c>
      <c r="E134" s="128" t="s">
        <v>1411</v>
      </c>
      <c r="F134" s="129" t="s">
        <v>1412</v>
      </c>
      <c r="G134" s="130" t="s">
        <v>577</v>
      </c>
      <c r="H134" s="131">
        <v>20</v>
      </c>
      <c r="I134" s="132"/>
      <c r="J134" s="133">
        <f>ROUND(I134*H134,2)</f>
        <v>0</v>
      </c>
      <c r="K134" s="134"/>
      <c r="L134" s="32"/>
      <c r="M134" s="135" t="s">
        <v>1</v>
      </c>
      <c r="N134" s="136" t="s">
        <v>42</v>
      </c>
      <c r="P134" s="137">
        <f>O134*H134</f>
        <v>0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AR134" s="139" t="s">
        <v>216</v>
      </c>
      <c r="AT134" s="139" t="s">
        <v>212</v>
      </c>
      <c r="AU134" s="139" t="s">
        <v>86</v>
      </c>
      <c r="AY134" s="17" t="s">
        <v>211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7" t="s">
        <v>84</v>
      </c>
      <c r="BK134" s="140">
        <f>ROUND(I134*H134,2)</f>
        <v>0</v>
      </c>
      <c r="BL134" s="17" t="s">
        <v>216</v>
      </c>
      <c r="BM134" s="139" t="s">
        <v>262</v>
      </c>
    </row>
    <row r="135" spans="2:65" s="1" customFormat="1" ht="16.5" customHeight="1">
      <c r="B135" s="32"/>
      <c r="C135" s="127" t="s">
        <v>263</v>
      </c>
      <c r="D135" s="127" t="s">
        <v>212</v>
      </c>
      <c r="E135" s="128" t="s">
        <v>1413</v>
      </c>
      <c r="F135" s="129" t="s">
        <v>1414</v>
      </c>
      <c r="G135" s="130" t="s">
        <v>577</v>
      </c>
      <c r="H135" s="131">
        <v>14</v>
      </c>
      <c r="I135" s="132"/>
      <c r="J135" s="133">
        <f>ROUND(I135*H135,2)</f>
        <v>0</v>
      </c>
      <c r="K135" s="134"/>
      <c r="L135" s="32"/>
      <c r="M135" s="135" t="s">
        <v>1</v>
      </c>
      <c r="N135" s="136" t="s">
        <v>42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216</v>
      </c>
      <c r="AT135" s="139" t="s">
        <v>212</v>
      </c>
      <c r="AU135" s="139" t="s">
        <v>86</v>
      </c>
      <c r="AY135" s="17" t="s">
        <v>211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7" t="s">
        <v>84</v>
      </c>
      <c r="BK135" s="140">
        <f>ROUND(I135*H135,2)</f>
        <v>0</v>
      </c>
      <c r="BL135" s="17" t="s">
        <v>216</v>
      </c>
      <c r="BM135" s="139" t="s">
        <v>266</v>
      </c>
    </row>
    <row r="136" spans="2:65" s="1" customFormat="1" ht="16.5" customHeight="1">
      <c r="B136" s="32"/>
      <c r="C136" s="127" t="s">
        <v>8</v>
      </c>
      <c r="D136" s="127" t="s">
        <v>212</v>
      </c>
      <c r="E136" s="128" t="s">
        <v>2061</v>
      </c>
      <c r="F136" s="129" t="s">
        <v>2062</v>
      </c>
      <c r="G136" s="130" t="s">
        <v>1417</v>
      </c>
      <c r="H136" s="131">
        <v>1</v>
      </c>
      <c r="I136" s="132"/>
      <c r="J136" s="133">
        <f>ROUND(I136*H136,2)</f>
        <v>0</v>
      </c>
      <c r="K136" s="134"/>
      <c r="L136" s="32"/>
      <c r="M136" s="181" t="s">
        <v>1</v>
      </c>
      <c r="N136" s="182" t="s">
        <v>42</v>
      </c>
      <c r="O136" s="183"/>
      <c r="P136" s="184">
        <f>O136*H136</f>
        <v>0</v>
      </c>
      <c r="Q136" s="184">
        <v>0</v>
      </c>
      <c r="R136" s="184">
        <f>Q136*H136</f>
        <v>0</v>
      </c>
      <c r="S136" s="184">
        <v>0</v>
      </c>
      <c r="T136" s="185">
        <f>S136*H136</f>
        <v>0</v>
      </c>
      <c r="AR136" s="139" t="s">
        <v>216</v>
      </c>
      <c r="AT136" s="139" t="s">
        <v>212</v>
      </c>
      <c r="AU136" s="139" t="s">
        <v>86</v>
      </c>
      <c r="AY136" s="17" t="s">
        <v>211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7" t="s">
        <v>84</v>
      </c>
      <c r="BK136" s="140">
        <f>ROUND(I136*H136,2)</f>
        <v>0</v>
      </c>
      <c r="BL136" s="17" t="s">
        <v>216</v>
      </c>
      <c r="BM136" s="139" t="s">
        <v>269</v>
      </c>
    </row>
    <row r="137" spans="2:65" s="1" customFormat="1" ht="6.95" customHeight="1">
      <c r="B137" s="44"/>
      <c r="C137" s="45"/>
      <c r="D137" s="45"/>
      <c r="E137" s="45"/>
      <c r="F137" s="45"/>
      <c r="G137" s="45"/>
      <c r="H137" s="45"/>
      <c r="I137" s="45"/>
      <c r="J137" s="45"/>
      <c r="K137" s="45"/>
      <c r="L137" s="32"/>
    </row>
  </sheetData>
  <sheetProtection algorithmName="SHA-512" hashValue="4HOkbaMnT4MpZyfU0CAkDJk8cfxbREVVScI0/i4R5LoOF/nACChTrDp1tRjyhMSCz4EwDnV73OV6xQeKD/KCIA==" saltValue="08GBUW5HvxApNZZVU2qRP6//G0NKY5Hgg3wQYRZ+zYrwSuZIw0AHU+hzomxcMJB8cttuRUFn7qiuYecTDsD2UA==" spinCount="100000" sheet="1" objects="1" scenarios="1" formatColumns="0" formatRows="0" autoFilter="0"/>
  <autoFilter ref="C119:K136" xr:uid="{00000000-0009-0000-0000-00000F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N168"/>
  <sheetViews>
    <sheetView showGridLines="0" workbookViewId="0">
      <selection activeCell="M119" sqref="M11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23.33203125" customWidth="1"/>
    <col min="8" max="8" width="7.5" customWidth="1"/>
    <col min="9" max="9" width="14" customWidth="1"/>
    <col min="10" max="10" width="15.83203125" customWidth="1"/>
    <col min="11" max="11" width="22.33203125" customWidth="1"/>
    <col min="12" max="12" width="22.33203125" hidden="1" customWidth="1"/>
    <col min="13" max="13" width="9.33203125" customWidth="1"/>
    <col min="14" max="14" width="10.83203125" hidden="1" customWidth="1"/>
    <col min="15" max="15" width="9.33203125" hidden="1"/>
    <col min="16" max="21" width="14.1640625" hidden="1" customWidth="1"/>
    <col min="22" max="22" width="16.33203125" hidden="1" customWidth="1"/>
    <col min="23" max="23" width="12.33203125" customWidth="1"/>
    <col min="24" max="24" width="16.33203125" customWidth="1"/>
    <col min="25" max="25" width="12.33203125" customWidth="1"/>
    <col min="26" max="26" width="15" customWidth="1"/>
    <col min="27" max="27" width="11" customWidth="1"/>
    <col min="28" max="28" width="15" customWidth="1"/>
    <col min="29" max="29" width="16.33203125" customWidth="1"/>
    <col min="30" max="30" width="11" customWidth="1"/>
    <col min="31" max="31" width="15" customWidth="1"/>
    <col min="32" max="32" width="16.33203125" customWidth="1"/>
    <col min="45" max="66" width="9.33203125" hidden="1"/>
  </cols>
  <sheetData>
    <row r="2" spans="2:47" ht="36.950000000000003" customHeight="1"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AU2" s="17" t="s">
        <v>127</v>
      </c>
    </row>
    <row r="3" spans="2:47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U3" s="17" t="s">
        <v>86</v>
      </c>
    </row>
    <row r="4" spans="2:47" ht="24.95" hidden="1" customHeight="1">
      <c r="B4" s="20"/>
      <c r="D4" s="21" t="s">
        <v>168</v>
      </c>
      <c r="M4" s="20"/>
      <c r="N4" s="88" t="s">
        <v>10</v>
      </c>
      <c r="AU4" s="17" t="s">
        <v>4</v>
      </c>
    </row>
    <row r="5" spans="2:47" ht="6.95" hidden="1" customHeight="1">
      <c r="B5" s="20"/>
      <c r="M5" s="20"/>
    </row>
    <row r="6" spans="2:47" ht="12" hidden="1" customHeight="1">
      <c r="B6" s="20"/>
      <c r="D6" s="27" t="s">
        <v>16</v>
      </c>
      <c r="M6" s="20"/>
    </row>
    <row r="7" spans="2:47" ht="26.25" hidden="1" customHeight="1">
      <c r="B7" s="20"/>
      <c r="E7" s="244" t="str">
        <f>'Rekapitulace stavby'!K6</f>
        <v>24005 - Prirodni koupaci biotop Jilemnice (zadani) - uprava vyberove rizeni</v>
      </c>
      <c r="F7" s="245"/>
      <c r="G7" s="245"/>
      <c r="H7" s="245"/>
      <c r="I7" s="245"/>
      <c r="M7" s="20"/>
    </row>
    <row r="8" spans="2:47" s="1" customFormat="1" ht="12" hidden="1" customHeight="1">
      <c r="B8" s="32"/>
      <c r="D8" s="27" t="s">
        <v>169</v>
      </c>
      <c r="M8" s="32"/>
    </row>
    <row r="9" spans="2:47" s="1" customFormat="1" ht="16.5" hidden="1" customHeight="1">
      <c r="B9" s="32"/>
      <c r="E9" s="240" t="s">
        <v>2093</v>
      </c>
      <c r="F9" s="246"/>
      <c r="G9" s="246"/>
      <c r="H9" s="246"/>
      <c r="I9" s="246"/>
      <c r="M9" s="32"/>
    </row>
    <row r="10" spans="2:47" s="1" customFormat="1" hidden="1">
      <c r="B10" s="32"/>
      <c r="M10" s="32"/>
    </row>
    <row r="11" spans="2:47" s="1" customFormat="1" ht="12" hidden="1" customHeight="1">
      <c r="B11" s="32"/>
      <c r="D11" s="27" t="s">
        <v>18</v>
      </c>
      <c r="F11" s="25" t="s">
        <v>1</v>
      </c>
      <c r="G11" s="25"/>
      <c r="J11" s="27" t="s">
        <v>19</v>
      </c>
      <c r="K11" s="25" t="s">
        <v>1</v>
      </c>
      <c r="M11" s="32"/>
    </row>
    <row r="12" spans="2:47" s="1" customFormat="1" ht="12" hidden="1" customHeight="1">
      <c r="B12" s="32"/>
      <c r="D12" s="27" t="s">
        <v>20</v>
      </c>
      <c r="F12" s="25" t="s">
        <v>21</v>
      </c>
      <c r="G12" s="25"/>
      <c r="J12" s="27" t="s">
        <v>22</v>
      </c>
      <c r="K12" s="52" t="str">
        <f>'Rekapitulace stavby'!AN8</f>
        <v>12. 2. 2024</v>
      </c>
      <c r="M12" s="32"/>
    </row>
    <row r="13" spans="2:47" s="1" customFormat="1" ht="10.9" hidden="1" customHeight="1">
      <c r="B13" s="32"/>
      <c r="M13" s="32"/>
    </row>
    <row r="14" spans="2:47" s="1" customFormat="1" ht="12" hidden="1" customHeight="1">
      <c r="B14" s="32"/>
      <c r="D14" s="27" t="s">
        <v>24</v>
      </c>
      <c r="J14" s="27" t="s">
        <v>25</v>
      </c>
      <c r="K14" s="25" t="s">
        <v>26</v>
      </c>
      <c r="M14" s="32"/>
    </row>
    <row r="15" spans="2:47" s="1" customFormat="1" ht="18" hidden="1" customHeight="1">
      <c r="B15" s="32"/>
      <c r="E15" s="25" t="s">
        <v>27</v>
      </c>
      <c r="J15" s="27" t="s">
        <v>28</v>
      </c>
      <c r="K15" s="25" t="s">
        <v>1</v>
      </c>
      <c r="M15" s="32"/>
    </row>
    <row r="16" spans="2:47" s="1" customFormat="1" ht="6.95" hidden="1" customHeight="1">
      <c r="B16" s="32"/>
      <c r="M16" s="32"/>
    </row>
    <row r="17" spans="2:13" s="1" customFormat="1" ht="12" hidden="1" customHeight="1">
      <c r="B17" s="32"/>
      <c r="D17" s="27" t="s">
        <v>29</v>
      </c>
      <c r="J17" s="27" t="s">
        <v>25</v>
      </c>
      <c r="K17" s="28" t="str">
        <f>'Rekapitulace stavby'!AN13</f>
        <v>Vyplň údaj</v>
      </c>
      <c r="M17" s="32"/>
    </row>
    <row r="18" spans="2:13" s="1" customFormat="1" ht="18" hidden="1" customHeight="1">
      <c r="B18" s="32"/>
      <c r="E18" s="247" t="str">
        <f>'Rekapitulace stavby'!E14</f>
        <v>Vyplň údaj</v>
      </c>
      <c r="F18" s="209"/>
      <c r="G18" s="209"/>
      <c r="H18" s="209"/>
      <c r="I18" s="209"/>
      <c r="J18" s="27" t="s">
        <v>28</v>
      </c>
      <c r="K18" s="28" t="str">
        <f>'Rekapitulace stavby'!AN14</f>
        <v>Vyplň údaj</v>
      </c>
      <c r="M18" s="32"/>
    </row>
    <row r="19" spans="2:13" s="1" customFormat="1" ht="6.95" hidden="1" customHeight="1">
      <c r="B19" s="32"/>
      <c r="M19" s="32"/>
    </row>
    <row r="20" spans="2:13" s="1" customFormat="1" ht="12" hidden="1" customHeight="1">
      <c r="B20" s="32"/>
      <c r="D20" s="27" t="s">
        <v>31</v>
      </c>
      <c r="J20" s="27" t="s">
        <v>25</v>
      </c>
      <c r="K20" s="25" t="s">
        <v>32</v>
      </c>
      <c r="M20" s="32"/>
    </row>
    <row r="21" spans="2:13" s="1" customFormat="1" ht="18" hidden="1" customHeight="1">
      <c r="B21" s="32"/>
      <c r="E21" s="25" t="s">
        <v>33</v>
      </c>
      <c r="J21" s="27" t="s">
        <v>28</v>
      </c>
      <c r="K21" s="25" t="s">
        <v>1</v>
      </c>
      <c r="M21" s="32"/>
    </row>
    <row r="22" spans="2:13" s="1" customFormat="1" ht="6.95" hidden="1" customHeight="1">
      <c r="B22" s="32"/>
      <c r="M22" s="32"/>
    </row>
    <row r="23" spans="2:13" s="1" customFormat="1" ht="12" hidden="1" customHeight="1">
      <c r="B23" s="32"/>
      <c r="D23" s="27" t="s">
        <v>35</v>
      </c>
      <c r="J23" s="27" t="s">
        <v>25</v>
      </c>
      <c r="K23" s="25" t="str">
        <f>IF('Rekapitulace stavby'!AN19="","",'Rekapitulace stavby'!AN19)</f>
        <v/>
      </c>
      <c r="M23" s="32"/>
    </row>
    <row r="24" spans="2:13" s="1" customFormat="1" ht="18" hidden="1" customHeight="1">
      <c r="B24" s="32"/>
      <c r="E24" s="25" t="str">
        <f>IF('Rekapitulace stavby'!E20="","",'Rekapitulace stavby'!E20)</f>
        <v xml:space="preserve"> </v>
      </c>
      <c r="J24" s="27" t="s">
        <v>28</v>
      </c>
      <c r="K24" s="25" t="str">
        <f>IF('Rekapitulace stavby'!AN20="","",'Rekapitulace stavby'!AN20)</f>
        <v/>
      </c>
      <c r="M24" s="32"/>
    </row>
    <row r="25" spans="2:13" s="1" customFormat="1" ht="6.95" hidden="1" customHeight="1">
      <c r="B25" s="32"/>
      <c r="M25" s="32"/>
    </row>
    <row r="26" spans="2:13" s="1" customFormat="1" ht="12" hidden="1" customHeight="1">
      <c r="B26" s="32"/>
      <c r="D26" s="27" t="s">
        <v>36</v>
      </c>
      <c r="M26" s="32"/>
    </row>
    <row r="27" spans="2:13" s="7" customFormat="1" ht="16.5" hidden="1" customHeight="1">
      <c r="B27" s="89"/>
      <c r="E27" s="214" t="s">
        <v>1</v>
      </c>
      <c r="F27" s="214"/>
      <c r="G27" s="214"/>
      <c r="H27" s="214"/>
      <c r="I27" s="214"/>
      <c r="M27" s="89"/>
    </row>
    <row r="28" spans="2:13" s="1" customFormat="1" ht="6.95" hidden="1" customHeight="1">
      <c r="B28" s="32"/>
      <c r="M28" s="32"/>
    </row>
    <row r="29" spans="2:13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53"/>
      <c r="M29" s="32"/>
    </row>
    <row r="30" spans="2:13" s="1" customFormat="1" ht="25.35" hidden="1" customHeight="1">
      <c r="B30" s="32"/>
      <c r="D30" s="90" t="s">
        <v>37</v>
      </c>
      <c r="K30" s="66">
        <f>ROUND(K118, 2)</f>
        <v>0</v>
      </c>
      <c r="M30" s="32"/>
    </row>
    <row r="31" spans="2:13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53"/>
      <c r="M31" s="32"/>
    </row>
    <row r="32" spans="2:13" s="1" customFormat="1" ht="14.45" hidden="1" customHeight="1">
      <c r="B32" s="32"/>
      <c r="F32" s="35" t="s">
        <v>39</v>
      </c>
      <c r="G32" s="35"/>
      <c r="J32" s="35" t="s">
        <v>38</v>
      </c>
      <c r="K32" s="35" t="s">
        <v>40</v>
      </c>
      <c r="M32" s="32"/>
    </row>
    <row r="33" spans="2:13" s="1" customFormat="1" ht="14.45" hidden="1" customHeight="1">
      <c r="B33" s="32"/>
      <c r="D33" s="55" t="s">
        <v>41</v>
      </c>
      <c r="E33" s="27" t="s">
        <v>42</v>
      </c>
      <c r="F33" s="91">
        <f>ROUND((SUM(BF118:BF167)),  2)</f>
        <v>0</v>
      </c>
      <c r="G33" s="91"/>
      <c r="J33" s="92">
        <v>0.21</v>
      </c>
      <c r="K33" s="91">
        <f>ROUND(((SUM(BF118:BF167))*J33),  2)</f>
        <v>0</v>
      </c>
      <c r="M33" s="32"/>
    </row>
    <row r="34" spans="2:13" s="1" customFormat="1" ht="14.45" hidden="1" customHeight="1">
      <c r="B34" s="32"/>
      <c r="E34" s="27" t="s">
        <v>43</v>
      </c>
      <c r="F34" s="91">
        <f>ROUND((SUM(BG118:BG167)),  2)</f>
        <v>0</v>
      </c>
      <c r="G34" s="91"/>
      <c r="J34" s="92">
        <v>0.12</v>
      </c>
      <c r="K34" s="91">
        <f>ROUND(((SUM(BG118:BG167))*J34),  2)</f>
        <v>0</v>
      </c>
      <c r="M34" s="32"/>
    </row>
    <row r="35" spans="2:13" s="1" customFormat="1" ht="14.45" hidden="1" customHeight="1">
      <c r="B35" s="32"/>
      <c r="E35" s="27" t="s">
        <v>44</v>
      </c>
      <c r="F35" s="91">
        <f>ROUND((SUM(BH118:BH167)),  2)</f>
        <v>0</v>
      </c>
      <c r="G35" s="91"/>
      <c r="J35" s="92">
        <v>0.21</v>
      </c>
      <c r="K35" s="91">
        <f>0</f>
        <v>0</v>
      </c>
      <c r="M35" s="32"/>
    </row>
    <row r="36" spans="2:13" s="1" customFormat="1" ht="14.45" hidden="1" customHeight="1">
      <c r="B36" s="32"/>
      <c r="E36" s="27" t="s">
        <v>45</v>
      </c>
      <c r="F36" s="91">
        <f>ROUND((SUM(BI118:BI167)),  2)</f>
        <v>0</v>
      </c>
      <c r="G36" s="91"/>
      <c r="J36" s="92">
        <v>0.12</v>
      </c>
      <c r="K36" s="91">
        <f>0</f>
        <v>0</v>
      </c>
      <c r="M36" s="32"/>
    </row>
    <row r="37" spans="2:13" s="1" customFormat="1" ht="14.45" hidden="1" customHeight="1">
      <c r="B37" s="32"/>
      <c r="E37" s="27" t="s">
        <v>46</v>
      </c>
      <c r="F37" s="91">
        <f>ROUND((SUM(BJ118:BJ167)),  2)</f>
        <v>0</v>
      </c>
      <c r="G37" s="91"/>
      <c r="J37" s="92">
        <v>0</v>
      </c>
      <c r="K37" s="91">
        <f>0</f>
        <v>0</v>
      </c>
      <c r="M37" s="32"/>
    </row>
    <row r="38" spans="2:13" s="1" customFormat="1" ht="6.95" hidden="1" customHeight="1">
      <c r="B38" s="32"/>
      <c r="M38" s="32"/>
    </row>
    <row r="39" spans="2:13" s="1" customFormat="1" ht="25.35" hidden="1" customHeight="1">
      <c r="B39" s="32"/>
      <c r="C39" s="93"/>
      <c r="D39" s="94" t="s">
        <v>47</v>
      </c>
      <c r="E39" s="57"/>
      <c r="F39" s="57"/>
      <c r="G39" s="57"/>
      <c r="H39" s="95" t="s">
        <v>48</v>
      </c>
      <c r="I39" s="96" t="s">
        <v>49</v>
      </c>
      <c r="J39" s="57"/>
      <c r="K39" s="97">
        <f>SUM(K30:K37)</f>
        <v>0</v>
      </c>
      <c r="L39" s="98"/>
      <c r="M39" s="32"/>
    </row>
    <row r="40" spans="2:13" s="1" customFormat="1" ht="14.45" hidden="1" customHeight="1">
      <c r="B40" s="32"/>
      <c r="M40" s="32"/>
    </row>
    <row r="41" spans="2:13" ht="14.45" hidden="1" customHeight="1">
      <c r="B41" s="20"/>
      <c r="M41" s="20"/>
    </row>
    <row r="42" spans="2:13" ht="14.45" hidden="1" customHeight="1">
      <c r="B42" s="20"/>
      <c r="M42" s="20"/>
    </row>
    <row r="43" spans="2:13" ht="14.45" hidden="1" customHeight="1">
      <c r="B43" s="20"/>
      <c r="M43" s="20"/>
    </row>
    <row r="44" spans="2:13" ht="14.45" hidden="1" customHeight="1">
      <c r="B44" s="20"/>
      <c r="M44" s="20"/>
    </row>
    <row r="45" spans="2:13" ht="14.45" hidden="1" customHeight="1">
      <c r="B45" s="20"/>
      <c r="M45" s="20"/>
    </row>
    <row r="46" spans="2:13" ht="14.45" hidden="1" customHeight="1">
      <c r="B46" s="20"/>
      <c r="M46" s="20"/>
    </row>
    <row r="47" spans="2:13" ht="14.45" hidden="1" customHeight="1">
      <c r="B47" s="20"/>
      <c r="M47" s="20"/>
    </row>
    <row r="48" spans="2:13" ht="14.45" hidden="1" customHeight="1">
      <c r="B48" s="20"/>
      <c r="M48" s="20"/>
    </row>
    <row r="49" spans="2:13" ht="14.45" hidden="1" customHeight="1">
      <c r="B49" s="20"/>
      <c r="M49" s="20"/>
    </row>
    <row r="50" spans="2:13" s="1" customFormat="1" ht="14.45" hidden="1" customHeight="1">
      <c r="B50" s="32"/>
      <c r="D50" s="41" t="s">
        <v>50</v>
      </c>
      <c r="E50" s="42"/>
      <c r="F50" s="42"/>
      <c r="G50" s="42"/>
      <c r="H50" s="41" t="s">
        <v>51</v>
      </c>
      <c r="I50" s="42"/>
      <c r="J50" s="42"/>
      <c r="K50" s="42"/>
      <c r="L50" s="42"/>
      <c r="M50" s="32"/>
    </row>
    <row r="51" spans="2:13" hidden="1">
      <c r="B51" s="20"/>
      <c r="M51" s="20"/>
    </row>
    <row r="52" spans="2:13" hidden="1">
      <c r="B52" s="20"/>
      <c r="M52" s="20"/>
    </row>
    <row r="53" spans="2:13" hidden="1">
      <c r="B53" s="20"/>
      <c r="M53" s="20"/>
    </row>
    <row r="54" spans="2:13" hidden="1">
      <c r="B54" s="20"/>
      <c r="M54" s="20"/>
    </row>
    <row r="55" spans="2:13" hidden="1">
      <c r="B55" s="20"/>
      <c r="M55" s="20"/>
    </row>
    <row r="56" spans="2:13" hidden="1">
      <c r="B56" s="20"/>
      <c r="M56" s="20"/>
    </row>
    <row r="57" spans="2:13" hidden="1">
      <c r="B57" s="20"/>
      <c r="M57" s="20"/>
    </row>
    <row r="58" spans="2:13" hidden="1">
      <c r="B58" s="20"/>
      <c r="M58" s="20"/>
    </row>
    <row r="59" spans="2:13" hidden="1">
      <c r="B59" s="20"/>
      <c r="M59" s="20"/>
    </row>
    <row r="60" spans="2:13" hidden="1">
      <c r="B60" s="20"/>
      <c r="M60" s="20"/>
    </row>
    <row r="61" spans="2:13" s="1" customFormat="1" ht="12.75" hidden="1">
      <c r="B61" s="32"/>
      <c r="D61" s="43" t="s">
        <v>52</v>
      </c>
      <c r="E61" s="34"/>
      <c r="F61" s="99" t="s">
        <v>53</v>
      </c>
      <c r="G61" s="99"/>
      <c r="H61" s="43" t="s">
        <v>52</v>
      </c>
      <c r="I61" s="34"/>
      <c r="J61" s="34"/>
      <c r="K61" s="100" t="s">
        <v>53</v>
      </c>
      <c r="L61" s="34"/>
      <c r="M61" s="32"/>
    </row>
    <row r="62" spans="2:13" hidden="1">
      <c r="B62" s="20"/>
      <c r="M62" s="20"/>
    </row>
    <row r="63" spans="2:13" hidden="1">
      <c r="B63" s="20"/>
      <c r="M63" s="20"/>
    </row>
    <row r="64" spans="2:13" hidden="1">
      <c r="B64" s="20"/>
      <c r="M64" s="20"/>
    </row>
    <row r="65" spans="2:13" s="1" customFormat="1" ht="12.75" hidden="1">
      <c r="B65" s="32"/>
      <c r="D65" s="41" t="s">
        <v>54</v>
      </c>
      <c r="E65" s="42"/>
      <c r="F65" s="42"/>
      <c r="G65" s="42"/>
      <c r="H65" s="41" t="s">
        <v>55</v>
      </c>
      <c r="I65" s="42"/>
      <c r="J65" s="42"/>
      <c r="K65" s="42"/>
      <c r="L65" s="42"/>
      <c r="M65" s="32"/>
    </row>
    <row r="66" spans="2:13" hidden="1">
      <c r="B66" s="20"/>
      <c r="M66" s="20"/>
    </row>
    <row r="67" spans="2:13" hidden="1">
      <c r="B67" s="20"/>
      <c r="M67" s="20"/>
    </row>
    <row r="68" spans="2:13" hidden="1">
      <c r="B68" s="20"/>
      <c r="M68" s="20"/>
    </row>
    <row r="69" spans="2:13" hidden="1">
      <c r="B69" s="20"/>
      <c r="M69" s="20"/>
    </row>
    <row r="70" spans="2:13" hidden="1">
      <c r="B70" s="20"/>
      <c r="M70" s="20"/>
    </row>
    <row r="71" spans="2:13" hidden="1">
      <c r="B71" s="20"/>
      <c r="M71" s="20"/>
    </row>
    <row r="72" spans="2:13" hidden="1">
      <c r="B72" s="20"/>
      <c r="M72" s="20"/>
    </row>
    <row r="73" spans="2:13" hidden="1">
      <c r="B73" s="20"/>
      <c r="M73" s="20"/>
    </row>
    <row r="74" spans="2:13" hidden="1">
      <c r="B74" s="20"/>
      <c r="M74" s="20"/>
    </row>
    <row r="75" spans="2:13" hidden="1">
      <c r="B75" s="20"/>
      <c r="M75" s="20"/>
    </row>
    <row r="76" spans="2:13" s="1" customFormat="1" ht="12.75" hidden="1">
      <c r="B76" s="32"/>
      <c r="D76" s="43" t="s">
        <v>52</v>
      </c>
      <c r="E76" s="34"/>
      <c r="F76" s="99" t="s">
        <v>53</v>
      </c>
      <c r="G76" s="99"/>
      <c r="H76" s="43" t="s">
        <v>52</v>
      </c>
      <c r="I76" s="34"/>
      <c r="J76" s="34"/>
      <c r="K76" s="100" t="s">
        <v>53</v>
      </c>
      <c r="L76" s="34"/>
      <c r="M76" s="32"/>
    </row>
    <row r="77" spans="2:13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32"/>
    </row>
    <row r="78" spans="2:13" hidden="1"/>
    <row r="79" spans="2:13" hidden="1"/>
    <row r="80" spans="2:13" hidden="1"/>
    <row r="81" spans="2:48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32"/>
    </row>
    <row r="82" spans="2:48" s="1" customFormat="1" ht="24.95" hidden="1" customHeight="1">
      <c r="B82" s="32"/>
      <c r="C82" s="21" t="s">
        <v>171</v>
      </c>
      <c r="M82" s="32"/>
    </row>
    <row r="83" spans="2:48" s="1" customFormat="1" ht="6.95" hidden="1" customHeight="1">
      <c r="B83" s="32"/>
      <c r="M83" s="32"/>
    </row>
    <row r="84" spans="2:48" s="1" customFormat="1" ht="12" hidden="1" customHeight="1">
      <c r="B84" s="32"/>
      <c r="C84" s="27" t="s">
        <v>16</v>
      </c>
      <c r="M84" s="32"/>
    </row>
    <row r="85" spans="2:48" s="1" customFormat="1" ht="26.25" hidden="1" customHeight="1">
      <c r="B85" s="32"/>
      <c r="E85" s="244" t="str">
        <f>E7</f>
        <v>24005 - Prirodni koupaci biotop Jilemnice (zadani) - uprava vyberove rizeni</v>
      </c>
      <c r="F85" s="245"/>
      <c r="G85" s="245"/>
      <c r="H85" s="245"/>
      <c r="I85" s="245"/>
      <c r="M85" s="32"/>
    </row>
    <row r="86" spans="2:48" s="1" customFormat="1" ht="12" hidden="1" customHeight="1">
      <c r="B86" s="32"/>
      <c r="C86" s="27" t="s">
        <v>169</v>
      </c>
      <c r="M86" s="32"/>
    </row>
    <row r="87" spans="2:48" s="1" customFormat="1" ht="16.5" hidden="1" customHeight="1">
      <c r="B87" s="32"/>
      <c r="E87" s="240" t="str">
        <f>E9</f>
        <v>SO 08.4 - Objekkt zázemí ...</v>
      </c>
      <c r="F87" s="246"/>
      <c r="G87" s="246"/>
      <c r="H87" s="246"/>
      <c r="I87" s="246"/>
      <c r="M87" s="32"/>
    </row>
    <row r="88" spans="2:48" s="1" customFormat="1" ht="6.95" hidden="1" customHeight="1">
      <c r="B88" s="32"/>
      <c r="M88" s="32"/>
    </row>
    <row r="89" spans="2:48" s="1" customFormat="1" ht="12" hidden="1" customHeight="1">
      <c r="B89" s="32"/>
      <c r="C89" s="27" t="s">
        <v>20</v>
      </c>
      <c r="F89" s="25" t="str">
        <f>F12</f>
        <v xml:space="preserve"> </v>
      </c>
      <c r="G89" s="25"/>
      <c r="J89" s="27" t="s">
        <v>22</v>
      </c>
      <c r="K89" s="52" t="str">
        <f>IF(K12="","",K12)</f>
        <v>12. 2. 2024</v>
      </c>
      <c r="M89" s="32"/>
    </row>
    <row r="90" spans="2:48" s="1" customFormat="1" ht="6.95" hidden="1" customHeight="1">
      <c r="B90" s="32"/>
      <c r="M90" s="32"/>
    </row>
    <row r="91" spans="2:48" s="1" customFormat="1" ht="15.2" hidden="1" customHeight="1">
      <c r="B91" s="32"/>
      <c r="C91" s="27" t="s">
        <v>24</v>
      </c>
      <c r="F91" s="25" t="str">
        <f>E15</f>
        <v>Sportovní centrum Jilemnice</v>
      </c>
      <c r="G91" s="25"/>
      <c r="J91" s="27" t="s">
        <v>31</v>
      </c>
      <c r="K91" s="30" t="str">
        <f>E21</f>
        <v>BAPO s.r.o.</v>
      </c>
      <c r="M91" s="32"/>
    </row>
    <row r="92" spans="2:48" s="1" customFormat="1" ht="15.2" hidden="1" customHeight="1">
      <c r="B92" s="32"/>
      <c r="C92" s="27" t="s">
        <v>29</v>
      </c>
      <c r="F92" s="25" t="str">
        <f>IF(E18="","",E18)</f>
        <v>Vyplň údaj</v>
      </c>
      <c r="G92" s="25"/>
      <c r="J92" s="27" t="s">
        <v>35</v>
      </c>
      <c r="K92" s="30" t="str">
        <f>E24</f>
        <v xml:space="preserve"> </v>
      </c>
      <c r="M92" s="32"/>
    </row>
    <row r="93" spans="2:48" s="1" customFormat="1" ht="10.35" hidden="1" customHeight="1">
      <c r="B93" s="32"/>
      <c r="M93" s="32"/>
    </row>
    <row r="94" spans="2:48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93"/>
      <c r="K94" s="102" t="s">
        <v>173</v>
      </c>
      <c r="L94" s="93"/>
      <c r="M94" s="32"/>
    </row>
    <row r="95" spans="2:48" s="1" customFormat="1" ht="10.35" hidden="1" customHeight="1">
      <c r="B95" s="32"/>
      <c r="M95" s="32"/>
    </row>
    <row r="96" spans="2:48" s="1" customFormat="1" ht="22.9" hidden="1" customHeight="1">
      <c r="B96" s="32"/>
      <c r="C96" s="103" t="s">
        <v>174</v>
      </c>
      <c r="K96" s="66">
        <f>K118</f>
        <v>0</v>
      </c>
      <c r="M96" s="32"/>
      <c r="AV96" s="17" t="s">
        <v>175</v>
      </c>
    </row>
    <row r="97" spans="2:13" s="8" customFormat="1" ht="24.95" hidden="1" customHeight="1">
      <c r="B97" s="104"/>
      <c r="D97" s="105" t="s">
        <v>2094</v>
      </c>
      <c r="E97" s="106"/>
      <c r="F97" s="106"/>
      <c r="G97" s="106"/>
      <c r="H97" s="106"/>
      <c r="I97" s="106"/>
      <c r="J97" s="106"/>
      <c r="K97" s="107">
        <f>K119</f>
        <v>0</v>
      </c>
      <c r="M97" s="104"/>
    </row>
    <row r="98" spans="2:13" s="15" customFormat="1" ht="19.899999999999999" hidden="1" customHeight="1">
      <c r="B98" s="189"/>
      <c r="D98" s="190" t="s">
        <v>2095</v>
      </c>
      <c r="E98" s="191"/>
      <c r="F98" s="191"/>
      <c r="G98" s="191"/>
      <c r="H98" s="191"/>
      <c r="I98" s="191"/>
      <c r="J98" s="191"/>
      <c r="K98" s="192">
        <f>K120</f>
        <v>0</v>
      </c>
      <c r="M98" s="189"/>
    </row>
    <row r="99" spans="2:13" s="1" customFormat="1" ht="21.75" hidden="1" customHeight="1">
      <c r="B99" s="32"/>
      <c r="M99" s="32"/>
    </row>
    <row r="100" spans="2:13" s="1" customFormat="1" ht="6.95" hidden="1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32"/>
    </row>
    <row r="101" spans="2:13" hidden="1"/>
    <row r="102" spans="2:13" hidden="1"/>
    <row r="103" spans="2:13" hidden="1"/>
    <row r="104" spans="2:13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32"/>
    </row>
    <row r="105" spans="2:13" s="1" customFormat="1" ht="24.95" customHeight="1">
      <c r="B105" s="32"/>
      <c r="C105" s="21" t="s">
        <v>197</v>
      </c>
      <c r="M105" s="32"/>
    </row>
    <row r="106" spans="2:13" s="1" customFormat="1" ht="6.95" customHeight="1">
      <c r="B106" s="32"/>
      <c r="M106" s="32"/>
    </row>
    <row r="107" spans="2:13" s="1" customFormat="1" ht="12" customHeight="1">
      <c r="B107" s="32"/>
      <c r="C107" s="27" t="s">
        <v>16</v>
      </c>
      <c r="M107" s="32"/>
    </row>
    <row r="108" spans="2:13" s="1" customFormat="1" ht="26.25" customHeight="1">
      <c r="B108" s="32"/>
      <c r="E108" s="244" t="str">
        <f>E7</f>
        <v>24005 - Prirodni koupaci biotop Jilemnice (zadani) - uprava vyberove rizeni</v>
      </c>
      <c r="F108" s="245"/>
      <c r="G108" s="245"/>
      <c r="H108" s="245"/>
      <c r="I108" s="245"/>
      <c r="M108" s="32"/>
    </row>
    <row r="109" spans="2:13" s="1" customFormat="1" ht="12" customHeight="1">
      <c r="B109" s="32"/>
      <c r="C109" s="27" t="s">
        <v>169</v>
      </c>
      <c r="M109" s="32"/>
    </row>
    <row r="110" spans="2:13" s="1" customFormat="1" ht="16.5" customHeight="1">
      <c r="B110" s="32"/>
      <c r="E110" s="240" t="str">
        <f>E9</f>
        <v>SO 08.4 - Objekkt zázemí ...</v>
      </c>
      <c r="F110" s="246"/>
      <c r="G110" s="246"/>
      <c r="H110" s="246"/>
      <c r="I110" s="246"/>
      <c r="M110" s="32"/>
    </row>
    <row r="111" spans="2:13" s="1" customFormat="1" ht="6.95" customHeight="1">
      <c r="B111" s="32"/>
      <c r="M111" s="32"/>
    </row>
    <row r="112" spans="2:13" s="1" customFormat="1" ht="12" customHeight="1">
      <c r="B112" s="32"/>
      <c r="C112" s="27" t="s">
        <v>20</v>
      </c>
      <c r="F112" s="25" t="str">
        <f>F12</f>
        <v xml:space="preserve"> </v>
      </c>
      <c r="G112" s="25"/>
      <c r="J112" s="27" t="s">
        <v>22</v>
      </c>
      <c r="K112" s="52" t="str">
        <f>IF(K12="","",K12)</f>
        <v>12. 2. 2024</v>
      </c>
      <c r="M112" s="32"/>
    </row>
    <row r="113" spans="2:66" s="1" customFormat="1" ht="6.95" customHeight="1">
      <c r="B113" s="32"/>
      <c r="M113" s="32"/>
    </row>
    <row r="114" spans="2:66" s="1" customFormat="1" ht="15.2" customHeight="1">
      <c r="B114" s="32"/>
      <c r="C114" s="27" t="s">
        <v>24</v>
      </c>
      <c r="F114" s="25" t="str">
        <f>E15</f>
        <v>Sportovní centrum Jilemnice</v>
      </c>
      <c r="G114" s="25"/>
      <c r="J114" s="27" t="s">
        <v>31</v>
      </c>
      <c r="K114" s="30" t="str">
        <f>E21</f>
        <v>BAPO s.r.o.</v>
      </c>
      <c r="M114" s="32"/>
    </row>
    <row r="115" spans="2:66" s="1" customFormat="1" ht="15.2" customHeight="1">
      <c r="B115" s="32"/>
      <c r="C115" s="27" t="s">
        <v>29</v>
      </c>
      <c r="F115" s="25" t="str">
        <f>IF(E18="","",E18)</f>
        <v>Vyplň údaj</v>
      </c>
      <c r="G115" s="25"/>
      <c r="J115" s="27" t="s">
        <v>35</v>
      </c>
      <c r="K115" s="30" t="str">
        <f>E24</f>
        <v xml:space="preserve"> </v>
      </c>
      <c r="M115" s="32"/>
    </row>
    <row r="116" spans="2:66" s="1" customFormat="1" ht="10.35" customHeight="1">
      <c r="B116" s="32"/>
      <c r="M116" s="32"/>
    </row>
    <row r="117" spans="2:66" s="9" customFormat="1" ht="29.25" customHeight="1">
      <c r="B117" s="108"/>
      <c r="C117" s="109" t="s">
        <v>198</v>
      </c>
      <c r="D117" s="110" t="s">
        <v>62</v>
      </c>
      <c r="E117" s="110" t="s">
        <v>58</v>
      </c>
      <c r="F117" s="110" t="s">
        <v>59</v>
      </c>
      <c r="G117" s="110"/>
      <c r="H117" s="110" t="s">
        <v>199</v>
      </c>
      <c r="I117" s="110" t="s">
        <v>200</v>
      </c>
      <c r="J117" s="110" t="s">
        <v>201</v>
      </c>
      <c r="K117" s="111" t="s">
        <v>173</v>
      </c>
      <c r="L117" s="112" t="s">
        <v>202</v>
      </c>
      <c r="M117" s="108"/>
      <c r="N117" s="59" t="s">
        <v>1</v>
      </c>
      <c r="O117" s="60" t="s">
        <v>41</v>
      </c>
      <c r="P117" s="60" t="s">
        <v>203</v>
      </c>
      <c r="Q117" s="60" t="s">
        <v>204</v>
      </c>
      <c r="R117" s="60" t="s">
        <v>205</v>
      </c>
      <c r="S117" s="60" t="s">
        <v>206</v>
      </c>
      <c r="T117" s="60" t="s">
        <v>207</v>
      </c>
      <c r="U117" s="61" t="s">
        <v>208</v>
      </c>
    </row>
    <row r="118" spans="2:66" s="1" customFormat="1" ht="22.9" customHeight="1">
      <c r="B118" s="32"/>
      <c r="C118" s="64" t="s">
        <v>209</v>
      </c>
      <c r="K118" s="113">
        <f>BL118</f>
        <v>0</v>
      </c>
      <c r="M118" s="32"/>
      <c r="N118" s="62"/>
      <c r="O118" s="53"/>
      <c r="P118" s="53"/>
      <c r="Q118" s="114">
        <f>Q119</f>
        <v>0</v>
      </c>
      <c r="R118" s="53"/>
      <c r="S118" s="114">
        <f>S119</f>
        <v>0</v>
      </c>
      <c r="T118" s="53"/>
      <c r="U118" s="115">
        <f>U119</f>
        <v>0</v>
      </c>
      <c r="AU118" s="17" t="s">
        <v>76</v>
      </c>
      <c r="AV118" s="17" t="s">
        <v>175</v>
      </c>
      <c r="BL118" s="116">
        <f>BL119</f>
        <v>0</v>
      </c>
    </row>
    <row r="119" spans="2:66" s="10" customFormat="1" ht="25.9" customHeight="1">
      <c r="B119" s="117"/>
      <c r="D119" s="118" t="s">
        <v>76</v>
      </c>
      <c r="E119" s="119" t="s">
        <v>996</v>
      </c>
      <c r="F119" s="119" t="s">
        <v>1</v>
      </c>
      <c r="G119" s="119"/>
      <c r="J119" s="120"/>
      <c r="K119" s="121">
        <f>BL119</f>
        <v>0</v>
      </c>
      <c r="M119" s="117"/>
      <c r="N119" s="122"/>
      <c r="Q119" s="123">
        <f>Q120</f>
        <v>0</v>
      </c>
      <c r="S119" s="123">
        <f>S120</f>
        <v>0</v>
      </c>
      <c r="U119" s="124">
        <f>U120</f>
        <v>0</v>
      </c>
      <c r="AS119" s="118" t="s">
        <v>84</v>
      </c>
      <c r="AU119" s="125" t="s">
        <v>76</v>
      </c>
      <c r="AV119" s="125" t="s">
        <v>77</v>
      </c>
      <c r="AZ119" s="118" t="s">
        <v>211</v>
      </c>
      <c r="BL119" s="126">
        <f>BL120</f>
        <v>0</v>
      </c>
    </row>
    <row r="120" spans="2:66" s="10" customFormat="1" ht="22.9" customHeight="1">
      <c r="B120" s="117"/>
      <c r="D120" s="118" t="s">
        <v>76</v>
      </c>
      <c r="E120" s="193" t="s">
        <v>58</v>
      </c>
      <c r="F120" s="193" t="s">
        <v>59</v>
      </c>
      <c r="G120" s="248" t="s">
        <v>2636</v>
      </c>
      <c r="J120" s="120"/>
      <c r="K120" s="194">
        <f>BL120</f>
        <v>0</v>
      </c>
      <c r="M120" s="117"/>
      <c r="N120" s="122"/>
      <c r="Q120" s="123">
        <f>SUM(Q121:Q167)</f>
        <v>0</v>
      </c>
      <c r="S120" s="123">
        <f>SUM(S121:S167)</f>
        <v>0</v>
      </c>
      <c r="U120" s="124">
        <f>SUM(U121:U167)</f>
        <v>0</v>
      </c>
      <c r="AS120" s="118" t="s">
        <v>84</v>
      </c>
      <c r="AU120" s="125" t="s">
        <v>76</v>
      </c>
      <c r="AV120" s="125" t="s">
        <v>84</v>
      </c>
      <c r="AZ120" s="118" t="s">
        <v>211</v>
      </c>
      <c r="BL120" s="126">
        <f>SUM(BL121:BL167)</f>
        <v>0</v>
      </c>
    </row>
    <row r="121" spans="2:66" s="1" customFormat="1" ht="62.65" customHeight="1">
      <c r="B121" s="32"/>
      <c r="C121" s="127" t="s">
        <v>84</v>
      </c>
      <c r="D121" s="127" t="s">
        <v>212</v>
      </c>
      <c r="E121" s="128" t="s">
        <v>2096</v>
      </c>
      <c r="F121" s="129" t="s">
        <v>2097</v>
      </c>
      <c r="G121" s="130" t="s">
        <v>2637</v>
      </c>
      <c r="H121" s="130" t="s">
        <v>421</v>
      </c>
      <c r="I121" s="131">
        <v>63</v>
      </c>
      <c r="J121" s="132"/>
      <c r="K121" s="133">
        <f t="shared" ref="K121:K167" si="0">ROUND(J121*I121,2)</f>
        <v>0</v>
      </c>
      <c r="L121" s="134"/>
      <c r="M121" s="32"/>
      <c r="N121" s="135" t="s">
        <v>1</v>
      </c>
      <c r="O121" s="136" t="s">
        <v>42</v>
      </c>
      <c r="Q121" s="137">
        <f t="shared" ref="Q121:Q167" si="1">P121*I121</f>
        <v>0</v>
      </c>
      <c r="R121" s="137">
        <v>0</v>
      </c>
      <c r="S121" s="137">
        <f t="shared" ref="S121:S167" si="2">R121*I121</f>
        <v>0</v>
      </c>
      <c r="T121" s="137">
        <v>0</v>
      </c>
      <c r="U121" s="138">
        <f t="shared" ref="U121:U167" si="3">T121*I121</f>
        <v>0</v>
      </c>
      <c r="AS121" s="139" t="s">
        <v>216</v>
      </c>
      <c r="AU121" s="139" t="s">
        <v>212</v>
      </c>
      <c r="AV121" s="139" t="s">
        <v>86</v>
      </c>
      <c r="AZ121" s="17" t="s">
        <v>211</v>
      </c>
      <c r="BF121" s="140">
        <f t="shared" ref="BF121:BF167" si="4">IF(O121="základní",K121,0)</f>
        <v>0</v>
      </c>
      <c r="BG121" s="140">
        <f t="shared" ref="BG121:BG167" si="5">IF(O121="snížená",K121,0)</f>
        <v>0</v>
      </c>
      <c r="BH121" s="140">
        <f t="shared" ref="BH121:BH167" si="6">IF(O121="zákl. přenesená",K121,0)</f>
        <v>0</v>
      </c>
      <c r="BI121" s="140">
        <f t="shared" ref="BI121:BI167" si="7">IF(O121="sníž. přenesená",K121,0)</f>
        <v>0</v>
      </c>
      <c r="BJ121" s="140">
        <f t="shared" ref="BJ121:BJ167" si="8">IF(O121="nulová",K121,0)</f>
        <v>0</v>
      </c>
      <c r="BK121" s="17" t="s">
        <v>84</v>
      </c>
      <c r="BL121" s="140">
        <f t="shared" ref="BL121:BL167" si="9">ROUND(J121*I121,2)</f>
        <v>0</v>
      </c>
      <c r="BM121" s="17" t="s">
        <v>216</v>
      </c>
      <c r="BN121" s="139" t="s">
        <v>86</v>
      </c>
    </row>
    <row r="122" spans="2:66" s="1" customFormat="1" ht="62.65" customHeight="1">
      <c r="B122" s="32"/>
      <c r="C122" s="127" t="s">
        <v>86</v>
      </c>
      <c r="D122" s="127" t="s">
        <v>212</v>
      </c>
      <c r="E122" s="128" t="s">
        <v>2098</v>
      </c>
      <c r="F122" s="129" t="s">
        <v>2097</v>
      </c>
      <c r="G122" s="130" t="s">
        <v>2648</v>
      </c>
      <c r="H122" s="130" t="s">
        <v>421</v>
      </c>
      <c r="I122" s="131">
        <v>63</v>
      </c>
      <c r="J122" s="132"/>
      <c r="K122" s="133">
        <f t="shared" si="0"/>
        <v>0</v>
      </c>
      <c r="L122" s="134"/>
      <c r="M122" s="32"/>
      <c r="N122" s="135" t="s">
        <v>1</v>
      </c>
      <c r="O122" s="136" t="s">
        <v>42</v>
      </c>
      <c r="Q122" s="137">
        <f t="shared" si="1"/>
        <v>0</v>
      </c>
      <c r="R122" s="137">
        <v>0</v>
      </c>
      <c r="S122" s="137">
        <f t="shared" si="2"/>
        <v>0</v>
      </c>
      <c r="T122" s="137">
        <v>0</v>
      </c>
      <c r="U122" s="138">
        <f t="shared" si="3"/>
        <v>0</v>
      </c>
      <c r="AS122" s="139" t="s">
        <v>216</v>
      </c>
      <c r="AU122" s="139" t="s">
        <v>212</v>
      </c>
      <c r="AV122" s="139" t="s">
        <v>86</v>
      </c>
      <c r="AZ122" s="17" t="s">
        <v>211</v>
      </c>
      <c r="BF122" s="140">
        <f t="shared" si="4"/>
        <v>0</v>
      </c>
      <c r="BG122" s="140">
        <f t="shared" si="5"/>
        <v>0</v>
      </c>
      <c r="BH122" s="140">
        <f t="shared" si="6"/>
        <v>0</v>
      </c>
      <c r="BI122" s="140">
        <f t="shared" si="7"/>
        <v>0</v>
      </c>
      <c r="BJ122" s="140">
        <f t="shared" si="8"/>
        <v>0</v>
      </c>
      <c r="BK122" s="17" t="s">
        <v>84</v>
      </c>
      <c r="BL122" s="140">
        <f t="shared" si="9"/>
        <v>0</v>
      </c>
      <c r="BM122" s="17" t="s">
        <v>216</v>
      </c>
      <c r="BN122" s="139" t="s">
        <v>216</v>
      </c>
    </row>
    <row r="123" spans="2:66" s="1" customFormat="1" ht="62.65" customHeight="1">
      <c r="B123" s="32"/>
      <c r="C123" s="127" t="s">
        <v>226</v>
      </c>
      <c r="D123" s="127" t="s">
        <v>212</v>
      </c>
      <c r="E123" s="128" t="s">
        <v>2099</v>
      </c>
      <c r="F123" s="129" t="s">
        <v>2097</v>
      </c>
      <c r="G123" s="130" t="s">
        <v>2638</v>
      </c>
      <c r="H123" s="130" t="s">
        <v>421</v>
      </c>
      <c r="I123" s="131">
        <v>125</v>
      </c>
      <c r="J123" s="132"/>
      <c r="K123" s="133">
        <f t="shared" si="0"/>
        <v>0</v>
      </c>
      <c r="L123" s="134"/>
      <c r="M123" s="32"/>
      <c r="N123" s="135" t="s">
        <v>1</v>
      </c>
      <c r="O123" s="136" t="s">
        <v>42</v>
      </c>
      <c r="Q123" s="137">
        <f t="shared" si="1"/>
        <v>0</v>
      </c>
      <c r="R123" s="137">
        <v>0</v>
      </c>
      <c r="S123" s="137">
        <f t="shared" si="2"/>
        <v>0</v>
      </c>
      <c r="T123" s="137">
        <v>0</v>
      </c>
      <c r="U123" s="138">
        <f t="shared" si="3"/>
        <v>0</v>
      </c>
      <c r="AS123" s="139" t="s">
        <v>216</v>
      </c>
      <c r="AU123" s="139" t="s">
        <v>212</v>
      </c>
      <c r="AV123" s="139" t="s">
        <v>86</v>
      </c>
      <c r="AZ123" s="17" t="s">
        <v>211</v>
      </c>
      <c r="BF123" s="140">
        <f t="shared" si="4"/>
        <v>0</v>
      </c>
      <c r="BG123" s="140">
        <f t="shared" si="5"/>
        <v>0</v>
      </c>
      <c r="BH123" s="140">
        <f t="shared" si="6"/>
        <v>0</v>
      </c>
      <c r="BI123" s="140">
        <f t="shared" si="7"/>
        <v>0</v>
      </c>
      <c r="BJ123" s="140">
        <f t="shared" si="8"/>
        <v>0</v>
      </c>
      <c r="BK123" s="17" t="s">
        <v>84</v>
      </c>
      <c r="BL123" s="140">
        <f t="shared" si="9"/>
        <v>0</v>
      </c>
      <c r="BM123" s="17" t="s">
        <v>216</v>
      </c>
      <c r="BN123" s="139" t="s">
        <v>229</v>
      </c>
    </row>
    <row r="124" spans="2:66" s="1" customFormat="1" ht="62.65" customHeight="1">
      <c r="B124" s="32"/>
      <c r="C124" s="127" t="s">
        <v>216</v>
      </c>
      <c r="D124" s="127" t="s">
        <v>212</v>
      </c>
      <c r="E124" s="128" t="s">
        <v>2100</v>
      </c>
      <c r="F124" s="129" t="s">
        <v>2097</v>
      </c>
      <c r="G124" s="130" t="s">
        <v>2639</v>
      </c>
      <c r="H124" s="130" t="s">
        <v>421</v>
      </c>
      <c r="I124" s="131">
        <v>378</v>
      </c>
      <c r="J124" s="132"/>
      <c r="K124" s="133">
        <f t="shared" si="0"/>
        <v>0</v>
      </c>
      <c r="L124" s="134"/>
      <c r="M124" s="32"/>
      <c r="N124" s="135" t="s">
        <v>1</v>
      </c>
      <c r="O124" s="136" t="s">
        <v>42</v>
      </c>
      <c r="Q124" s="137">
        <f t="shared" si="1"/>
        <v>0</v>
      </c>
      <c r="R124" s="137">
        <v>0</v>
      </c>
      <c r="S124" s="137">
        <f t="shared" si="2"/>
        <v>0</v>
      </c>
      <c r="T124" s="137">
        <v>0</v>
      </c>
      <c r="U124" s="138">
        <f t="shared" si="3"/>
        <v>0</v>
      </c>
      <c r="AS124" s="139" t="s">
        <v>216</v>
      </c>
      <c r="AU124" s="139" t="s">
        <v>212</v>
      </c>
      <c r="AV124" s="139" t="s">
        <v>86</v>
      </c>
      <c r="AZ124" s="17" t="s">
        <v>211</v>
      </c>
      <c r="BF124" s="140">
        <f t="shared" si="4"/>
        <v>0</v>
      </c>
      <c r="BG124" s="140">
        <f t="shared" si="5"/>
        <v>0</v>
      </c>
      <c r="BH124" s="140">
        <f t="shared" si="6"/>
        <v>0</v>
      </c>
      <c r="BI124" s="140">
        <f t="shared" si="7"/>
        <v>0</v>
      </c>
      <c r="BJ124" s="140">
        <f t="shared" si="8"/>
        <v>0</v>
      </c>
      <c r="BK124" s="17" t="s">
        <v>84</v>
      </c>
      <c r="BL124" s="140">
        <f t="shared" si="9"/>
        <v>0</v>
      </c>
      <c r="BM124" s="17" t="s">
        <v>216</v>
      </c>
      <c r="BN124" s="139" t="s">
        <v>234</v>
      </c>
    </row>
    <row r="125" spans="2:66" s="1" customFormat="1" ht="62.65" customHeight="1">
      <c r="B125" s="32"/>
      <c r="C125" s="127" t="s">
        <v>235</v>
      </c>
      <c r="D125" s="127" t="s">
        <v>212</v>
      </c>
      <c r="E125" s="128" t="s">
        <v>2101</v>
      </c>
      <c r="F125" s="129" t="s">
        <v>2097</v>
      </c>
      <c r="G125" s="130" t="s">
        <v>2640</v>
      </c>
      <c r="H125" s="130" t="s">
        <v>421</v>
      </c>
      <c r="I125" s="131">
        <v>486</v>
      </c>
      <c r="J125" s="132"/>
      <c r="K125" s="133">
        <f t="shared" si="0"/>
        <v>0</v>
      </c>
      <c r="L125" s="134"/>
      <c r="M125" s="32"/>
      <c r="N125" s="135" t="s">
        <v>1</v>
      </c>
      <c r="O125" s="136" t="s">
        <v>42</v>
      </c>
      <c r="Q125" s="137">
        <f t="shared" si="1"/>
        <v>0</v>
      </c>
      <c r="R125" s="137">
        <v>0</v>
      </c>
      <c r="S125" s="137">
        <f t="shared" si="2"/>
        <v>0</v>
      </c>
      <c r="T125" s="137">
        <v>0</v>
      </c>
      <c r="U125" s="138">
        <f t="shared" si="3"/>
        <v>0</v>
      </c>
      <c r="AS125" s="139" t="s">
        <v>216</v>
      </c>
      <c r="AU125" s="139" t="s">
        <v>212</v>
      </c>
      <c r="AV125" s="139" t="s">
        <v>86</v>
      </c>
      <c r="AZ125" s="17" t="s">
        <v>211</v>
      </c>
      <c r="BF125" s="140">
        <f t="shared" si="4"/>
        <v>0</v>
      </c>
      <c r="BG125" s="140">
        <f t="shared" si="5"/>
        <v>0</v>
      </c>
      <c r="BH125" s="140">
        <f t="shared" si="6"/>
        <v>0</v>
      </c>
      <c r="BI125" s="140">
        <f t="shared" si="7"/>
        <v>0</v>
      </c>
      <c r="BJ125" s="140">
        <f t="shared" si="8"/>
        <v>0</v>
      </c>
      <c r="BK125" s="17" t="s">
        <v>84</v>
      </c>
      <c r="BL125" s="140">
        <f t="shared" si="9"/>
        <v>0</v>
      </c>
      <c r="BM125" s="17" t="s">
        <v>216</v>
      </c>
      <c r="BN125" s="139" t="s">
        <v>238</v>
      </c>
    </row>
    <row r="126" spans="2:66" s="1" customFormat="1" ht="62.65" customHeight="1">
      <c r="B126" s="32"/>
      <c r="C126" s="127" t="s">
        <v>229</v>
      </c>
      <c r="D126" s="127" t="s">
        <v>212</v>
      </c>
      <c r="E126" s="128" t="s">
        <v>2102</v>
      </c>
      <c r="F126" s="129" t="s">
        <v>2097</v>
      </c>
      <c r="G126" s="130" t="s">
        <v>2641</v>
      </c>
      <c r="H126" s="130" t="s">
        <v>421</v>
      </c>
      <c r="I126" s="131">
        <v>62</v>
      </c>
      <c r="J126" s="132"/>
      <c r="K126" s="133">
        <f t="shared" si="0"/>
        <v>0</v>
      </c>
      <c r="L126" s="134"/>
      <c r="M126" s="32"/>
      <c r="N126" s="135" t="s">
        <v>1</v>
      </c>
      <c r="O126" s="136" t="s">
        <v>42</v>
      </c>
      <c r="Q126" s="137">
        <f t="shared" si="1"/>
        <v>0</v>
      </c>
      <c r="R126" s="137">
        <v>0</v>
      </c>
      <c r="S126" s="137">
        <f t="shared" si="2"/>
        <v>0</v>
      </c>
      <c r="T126" s="137">
        <v>0</v>
      </c>
      <c r="U126" s="138">
        <f t="shared" si="3"/>
        <v>0</v>
      </c>
      <c r="AS126" s="139" t="s">
        <v>216</v>
      </c>
      <c r="AU126" s="139" t="s">
        <v>212</v>
      </c>
      <c r="AV126" s="139" t="s">
        <v>86</v>
      </c>
      <c r="AZ126" s="17" t="s">
        <v>211</v>
      </c>
      <c r="BF126" s="140">
        <f t="shared" si="4"/>
        <v>0</v>
      </c>
      <c r="BG126" s="140">
        <f t="shared" si="5"/>
        <v>0</v>
      </c>
      <c r="BH126" s="140">
        <f t="shared" si="6"/>
        <v>0</v>
      </c>
      <c r="BI126" s="140">
        <f t="shared" si="7"/>
        <v>0</v>
      </c>
      <c r="BJ126" s="140">
        <f t="shared" si="8"/>
        <v>0</v>
      </c>
      <c r="BK126" s="17" t="s">
        <v>84</v>
      </c>
      <c r="BL126" s="140">
        <f t="shared" si="9"/>
        <v>0</v>
      </c>
      <c r="BM126" s="17" t="s">
        <v>216</v>
      </c>
      <c r="BN126" s="139" t="s">
        <v>8</v>
      </c>
    </row>
    <row r="127" spans="2:66" s="1" customFormat="1" ht="37.9" customHeight="1">
      <c r="B127" s="32"/>
      <c r="C127" s="127" t="s">
        <v>241</v>
      </c>
      <c r="D127" s="127" t="s">
        <v>212</v>
      </c>
      <c r="E127" s="128" t="s">
        <v>2103</v>
      </c>
      <c r="F127" s="129" t="s">
        <v>2104</v>
      </c>
      <c r="G127" s="130" t="s">
        <v>2642</v>
      </c>
      <c r="H127" s="130" t="s">
        <v>421</v>
      </c>
      <c r="I127" s="131">
        <v>4</v>
      </c>
      <c r="J127" s="132"/>
      <c r="K127" s="133">
        <f t="shared" si="0"/>
        <v>0</v>
      </c>
      <c r="L127" s="134"/>
      <c r="M127" s="32"/>
      <c r="N127" s="135" t="s">
        <v>1</v>
      </c>
      <c r="O127" s="136" t="s">
        <v>42</v>
      </c>
      <c r="Q127" s="137">
        <f t="shared" si="1"/>
        <v>0</v>
      </c>
      <c r="R127" s="137">
        <v>0</v>
      </c>
      <c r="S127" s="137">
        <f t="shared" si="2"/>
        <v>0</v>
      </c>
      <c r="T127" s="137">
        <v>0</v>
      </c>
      <c r="U127" s="138">
        <f t="shared" si="3"/>
        <v>0</v>
      </c>
      <c r="AS127" s="139" t="s">
        <v>216</v>
      </c>
      <c r="AU127" s="139" t="s">
        <v>212</v>
      </c>
      <c r="AV127" s="139" t="s">
        <v>86</v>
      </c>
      <c r="AZ127" s="17" t="s">
        <v>211</v>
      </c>
      <c r="BF127" s="140">
        <f t="shared" si="4"/>
        <v>0</v>
      </c>
      <c r="BG127" s="140">
        <f t="shared" si="5"/>
        <v>0</v>
      </c>
      <c r="BH127" s="140">
        <f t="shared" si="6"/>
        <v>0</v>
      </c>
      <c r="BI127" s="140">
        <f t="shared" si="7"/>
        <v>0</v>
      </c>
      <c r="BJ127" s="140">
        <f t="shared" si="8"/>
        <v>0</v>
      </c>
      <c r="BK127" s="17" t="s">
        <v>84</v>
      </c>
      <c r="BL127" s="140">
        <f t="shared" si="9"/>
        <v>0</v>
      </c>
      <c r="BM127" s="17" t="s">
        <v>216</v>
      </c>
      <c r="BN127" s="139" t="s">
        <v>244</v>
      </c>
    </row>
    <row r="128" spans="2:66" s="1" customFormat="1" ht="37.9" customHeight="1">
      <c r="B128" s="32"/>
      <c r="C128" s="127" t="s">
        <v>234</v>
      </c>
      <c r="D128" s="127" t="s">
        <v>212</v>
      </c>
      <c r="E128" s="128" t="s">
        <v>1447</v>
      </c>
      <c r="F128" s="129" t="s">
        <v>2104</v>
      </c>
      <c r="G128" s="130" t="s">
        <v>2643</v>
      </c>
      <c r="H128" s="130" t="s">
        <v>421</v>
      </c>
      <c r="I128" s="131">
        <v>5</v>
      </c>
      <c r="J128" s="132"/>
      <c r="K128" s="133">
        <f t="shared" si="0"/>
        <v>0</v>
      </c>
      <c r="L128" s="134"/>
      <c r="M128" s="32"/>
      <c r="N128" s="135" t="s">
        <v>1</v>
      </c>
      <c r="O128" s="136" t="s">
        <v>42</v>
      </c>
      <c r="Q128" s="137">
        <f t="shared" si="1"/>
        <v>0</v>
      </c>
      <c r="R128" s="137">
        <v>0</v>
      </c>
      <c r="S128" s="137">
        <f t="shared" si="2"/>
        <v>0</v>
      </c>
      <c r="T128" s="137">
        <v>0</v>
      </c>
      <c r="U128" s="138">
        <f t="shared" si="3"/>
        <v>0</v>
      </c>
      <c r="AS128" s="139" t="s">
        <v>216</v>
      </c>
      <c r="AU128" s="139" t="s">
        <v>212</v>
      </c>
      <c r="AV128" s="139" t="s">
        <v>86</v>
      </c>
      <c r="AZ128" s="17" t="s">
        <v>211</v>
      </c>
      <c r="BF128" s="140">
        <f t="shared" si="4"/>
        <v>0</v>
      </c>
      <c r="BG128" s="140">
        <f t="shared" si="5"/>
        <v>0</v>
      </c>
      <c r="BH128" s="140">
        <f t="shared" si="6"/>
        <v>0</v>
      </c>
      <c r="BI128" s="140">
        <f t="shared" si="7"/>
        <v>0</v>
      </c>
      <c r="BJ128" s="140">
        <f t="shared" si="8"/>
        <v>0</v>
      </c>
      <c r="BK128" s="17" t="s">
        <v>84</v>
      </c>
      <c r="BL128" s="140">
        <f t="shared" si="9"/>
        <v>0</v>
      </c>
      <c r="BM128" s="17" t="s">
        <v>216</v>
      </c>
      <c r="BN128" s="139" t="s">
        <v>253</v>
      </c>
    </row>
    <row r="129" spans="2:66" s="1" customFormat="1" ht="37.9" customHeight="1">
      <c r="B129" s="32"/>
      <c r="C129" s="127" t="s">
        <v>255</v>
      </c>
      <c r="D129" s="127" t="s">
        <v>212</v>
      </c>
      <c r="E129" s="128" t="s">
        <v>2105</v>
      </c>
      <c r="F129" s="129" t="s">
        <v>2106</v>
      </c>
      <c r="G129" s="130" t="s">
        <v>2644</v>
      </c>
      <c r="H129" s="130" t="s">
        <v>421</v>
      </c>
      <c r="I129" s="131">
        <v>12</v>
      </c>
      <c r="J129" s="132"/>
      <c r="K129" s="133">
        <f t="shared" si="0"/>
        <v>0</v>
      </c>
      <c r="L129" s="134"/>
      <c r="M129" s="32"/>
      <c r="N129" s="135" t="s">
        <v>1</v>
      </c>
      <c r="O129" s="136" t="s">
        <v>42</v>
      </c>
      <c r="Q129" s="137">
        <f t="shared" si="1"/>
        <v>0</v>
      </c>
      <c r="R129" s="137">
        <v>0</v>
      </c>
      <c r="S129" s="137">
        <f t="shared" si="2"/>
        <v>0</v>
      </c>
      <c r="T129" s="137">
        <v>0</v>
      </c>
      <c r="U129" s="138">
        <f t="shared" si="3"/>
        <v>0</v>
      </c>
      <c r="AS129" s="139" t="s">
        <v>216</v>
      </c>
      <c r="AU129" s="139" t="s">
        <v>212</v>
      </c>
      <c r="AV129" s="139" t="s">
        <v>86</v>
      </c>
      <c r="AZ129" s="17" t="s">
        <v>211</v>
      </c>
      <c r="BF129" s="140">
        <f t="shared" si="4"/>
        <v>0</v>
      </c>
      <c r="BG129" s="140">
        <f t="shared" si="5"/>
        <v>0</v>
      </c>
      <c r="BH129" s="140">
        <f t="shared" si="6"/>
        <v>0</v>
      </c>
      <c r="BI129" s="140">
        <f t="shared" si="7"/>
        <v>0</v>
      </c>
      <c r="BJ129" s="140">
        <f t="shared" si="8"/>
        <v>0</v>
      </c>
      <c r="BK129" s="17" t="s">
        <v>84</v>
      </c>
      <c r="BL129" s="140">
        <f t="shared" si="9"/>
        <v>0</v>
      </c>
      <c r="BM129" s="17" t="s">
        <v>216</v>
      </c>
      <c r="BN129" s="139" t="s">
        <v>258</v>
      </c>
    </row>
    <row r="130" spans="2:66" s="1" customFormat="1" ht="49.15" customHeight="1">
      <c r="B130" s="32"/>
      <c r="C130" s="127" t="s">
        <v>238</v>
      </c>
      <c r="D130" s="127" t="s">
        <v>212</v>
      </c>
      <c r="E130" s="128" t="s">
        <v>1450</v>
      </c>
      <c r="F130" s="129" t="s">
        <v>1451</v>
      </c>
      <c r="G130" s="130"/>
      <c r="H130" s="130" t="s">
        <v>421</v>
      </c>
      <c r="I130" s="131">
        <v>135</v>
      </c>
      <c r="J130" s="132"/>
      <c r="K130" s="133">
        <f t="shared" si="0"/>
        <v>0</v>
      </c>
      <c r="L130" s="134"/>
      <c r="M130" s="32"/>
      <c r="N130" s="135" t="s">
        <v>1</v>
      </c>
      <c r="O130" s="136" t="s">
        <v>42</v>
      </c>
      <c r="Q130" s="137">
        <f t="shared" si="1"/>
        <v>0</v>
      </c>
      <c r="R130" s="137">
        <v>0</v>
      </c>
      <c r="S130" s="137">
        <f t="shared" si="2"/>
        <v>0</v>
      </c>
      <c r="T130" s="137">
        <v>0</v>
      </c>
      <c r="U130" s="138">
        <f t="shared" si="3"/>
        <v>0</v>
      </c>
      <c r="AS130" s="139" t="s">
        <v>216</v>
      </c>
      <c r="AU130" s="139" t="s">
        <v>212</v>
      </c>
      <c r="AV130" s="139" t="s">
        <v>86</v>
      </c>
      <c r="AZ130" s="17" t="s">
        <v>211</v>
      </c>
      <c r="BF130" s="140">
        <f t="shared" si="4"/>
        <v>0</v>
      </c>
      <c r="BG130" s="140">
        <f t="shared" si="5"/>
        <v>0</v>
      </c>
      <c r="BH130" s="140">
        <f t="shared" si="6"/>
        <v>0</v>
      </c>
      <c r="BI130" s="140">
        <f t="shared" si="7"/>
        <v>0</v>
      </c>
      <c r="BJ130" s="140">
        <f t="shared" si="8"/>
        <v>0</v>
      </c>
      <c r="BK130" s="17" t="s">
        <v>84</v>
      </c>
      <c r="BL130" s="140">
        <f t="shared" si="9"/>
        <v>0</v>
      </c>
      <c r="BM130" s="17" t="s">
        <v>216</v>
      </c>
      <c r="BN130" s="139" t="s">
        <v>262</v>
      </c>
    </row>
    <row r="131" spans="2:66" s="1" customFormat="1" ht="33" customHeight="1">
      <c r="B131" s="32"/>
      <c r="C131" s="127" t="s">
        <v>263</v>
      </c>
      <c r="D131" s="127" t="s">
        <v>212</v>
      </c>
      <c r="E131" s="128" t="s">
        <v>2107</v>
      </c>
      <c r="F131" s="129" t="s">
        <v>2108</v>
      </c>
      <c r="G131" s="130" t="s">
        <v>2645</v>
      </c>
      <c r="H131" s="130" t="s">
        <v>421</v>
      </c>
      <c r="I131" s="131">
        <v>35</v>
      </c>
      <c r="J131" s="132"/>
      <c r="K131" s="133">
        <f t="shared" si="0"/>
        <v>0</v>
      </c>
      <c r="L131" s="134"/>
      <c r="M131" s="32"/>
      <c r="N131" s="135" t="s">
        <v>1</v>
      </c>
      <c r="O131" s="136" t="s">
        <v>42</v>
      </c>
      <c r="Q131" s="137">
        <f t="shared" si="1"/>
        <v>0</v>
      </c>
      <c r="R131" s="137">
        <v>0</v>
      </c>
      <c r="S131" s="137">
        <f t="shared" si="2"/>
        <v>0</v>
      </c>
      <c r="T131" s="137">
        <v>0</v>
      </c>
      <c r="U131" s="138">
        <f t="shared" si="3"/>
        <v>0</v>
      </c>
      <c r="AS131" s="139" t="s">
        <v>216</v>
      </c>
      <c r="AU131" s="139" t="s">
        <v>212</v>
      </c>
      <c r="AV131" s="139" t="s">
        <v>86</v>
      </c>
      <c r="AZ131" s="17" t="s">
        <v>211</v>
      </c>
      <c r="BF131" s="140">
        <f t="shared" si="4"/>
        <v>0</v>
      </c>
      <c r="BG131" s="140">
        <f t="shared" si="5"/>
        <v>0</v>
      </c>
      <c r="BH131" s="140">
        <f t="shared" si="6"/>
        <v>0</v>
      </c>
      <c r="BI131" s="140">
        <f t="shared" si="7"/>
        <v>0</v>
      </c>
      <c r="BJ131" s="140">
        <f t="shared" si="8"/>
        <v>0</v>
      </c>
      <c r="BK131" s="17" t="s">
        <v>84</v>
      </c>
      <c r="BL131" s="140">
        <f t="shared" si="9"/>
        <v>0</v>
      </c>
      <c r="BM131" s="17" t="s">
        <v>216</v>
      </c>
      <c r="BN131" s="139" t="s">
        <v>266</v>
      </c>
    </row>
    <row r="132" spans="2:66" s="1" customFormat="1" ht="33" customHeight="1">
      <c r="B132" s="32"/>
      <c r="C132" s="127" t="s">
        <v>8</v>
      </c>
      <c r="D132" s="127" t="s">
        <v>212</v>
      </c>
      <c r="E132" s="128" t="s">
        <v>1452</v>
      </c>
      <c r="F132" s="129" t="s">
        <v>2109</v>
      </c>
      <c r="G132" s="130" t="s">
        <v>2647</v>
      </c>
      <c r="H132" s="130" t="s">
        <v>421</v>
      </c>
      <c r="I132" s="131">
        <v>25</v>
      </c>
      <c r="J132" s="132"/>
      <c r="K132" s="133">
        <f t="shared" si="0"/>
        <v>0</v>
      </c>
      <c r="L132" s="134"/>
      <c r="M132" s="32"/>
      <c r="N132" s="135" t="s">
        <v>1</v>
      </c>
      <c r="O132" s="136" t="s">
        <v>42</v>
      </c>
      <c r="Q132" s="137">
        <f t="shared" si="1"/>
        <v>0</v>
      </c>
      <c r="R132" s="137">
        <v>0</v>
      </c>
      <c r="S132" s="137">
        <f t="shared" si="2"/>
        <v>0</v>
      </c>
      <c r="T132" s="137">
        <v>0</v>
      </c>
      <c r="U132" s="138">
        <f t="shared" si="3"/>
        <v>0</v>
      </c>
      <c r="AS132" s="139" t="s">
        <v>216</v>
      </c>
      <c r="AU132" s="139" t="s">
        <v>212</v>
      </c>
      <c r="AV132" s="139" t="s">
        <v>86</v>
      </c>
      <c r="AZ132" s="17" t="s">
        <v>211</v>
      </c>
      <c r="BF132" s="140">
        <f t="shared" si="4"/>
        <v>0</v>
      </c>
      <c r="BG132" s="140">
        <f t="shared" si="5"/>
        <v>0</v>
      </c>
      <c r="BH132" s="140">
        <f t="shared" si="6"/>
        <v>0</v>
      </c>
      <c r="BI132" s="140">
        <f t="shared" si="7"/>
        <v>0</v>
      </c>
      <c r="BJ132" s="140">
        <f t="shared" si="8"/>
        <v>0</v>
      </c>
      <c r="BK132" s="17" t="s">
        <v>84</v>
      </c>
      <c r="BL132" s="140">
        <f t="shared" si="9"/>
        <v>0</v>
      </c>
      <c r="BM132" s="17" t="s">
        <v>216</v>
      </c>
      <c r="BN132" s="139" t="s">
        <v>269</v>
      </c>
    </row>
    <row r="133" spans="2:66" s="1" customFormat="1" ht="24.2" customHeight="1">
      <c r="B133" s="32"/>
      <c r="C133" s="127" t="s">
        <v>276</v>
      </c>
      <c r="D133" s="127" t="s">
        <v>212</v>
      </c>
      <c r="E133" s="128" t="s">
        <v>2110</v>
      </c>
      <c r="F133" s="129" t="s">
        <v>2111</v>
      </c>
      <c r="G133" s="130"/>
      <c r="H133" s="130" t="s">
        <v>421</v>
      </c>
      <c r="I133" s="131">
        <v>45</v>
      </c>
      <c r="J133" s="132"/>
      <c r="K133" s="133">
        <f t="shared" si="0"/>
        <v>0</v>
      </c>
      <c r="L133" s="134"/>
      <c r="M133" s="32"/>
      <c r="N133" s="135" t="s">
        <v>1</v>
      </c>
      <c r="O133" s="136" t="s">
        <v>42</v>
      </c>
      <c r="Q133" s="137">
        <f t="shared" si="1"/>
        <v>0</v>
      </c>
      <c r="R133" s="137">
        <v>0</v>
      </c>
      <c r="S133" s="137">
        <f t="shared" si="2"/>
        <v>0</v>
      </c>
      <c r="T133" s="137">
        <v>0</v>
      </c>
      <c r="U133" s="138">
        <f t="shared" si="3"/>
        <v>0</v>
      </c>
      <c r="AS133" s="139" t="s">
        <v>216</v>
      </c>
      <c r="AU133" s="139" t="s">
        <v>212</v>
      </c>
      <c r="AV133" s="139" t="s">
        <v>86</v>
      </c>
      <c r="AZ133" s="17" t="s">
        <v>211</v>
      </c>
      <c r="BF133" s="140">
        <f t="shared" si="4"/>
        <v>0</v>
      </c>
      <c r="BG133" s="140">
        <f t="shared" si="5"/>
        <v>0</v>
      </c>
      <c r="BH133" s="140">
        <f t="shared" si="6"/>
        <v>0</v>
      </c>
      <c r="BI133" s="140">
        <f t="shared" si="7"/>
        <v>0</v>
      </c>
      <c r="BJ133" s="140">
        <f t="shared" si="8"/>
        <v>0</v>
      </c>
      <c r="BK133" s="17" t="s">
        <v>84</v>
      </c>
      <c r="BL133" s="140">
        <f t="shared" si="9"/>
        <v>0</v>
      </c>
      <c r="BM133" s="17" t="s">
        <v>216</v>
      </c>
      <c r="BN133" s="139" t="s">
        <v>279</v>
      </c>
    </row>
    <row r="134" spans="2:66" s="1" customFormat="1" ht="24.2" customHeight="1">
      <c r="B134" s="32"/>
      <c r="C134" s="127" t="s">
        <v>244</v>
      </c>
      <c r="D134" s="127" t="s">
        <v>212</v>
      </c>
      <c r="E134" s="128" t="s">
        <v>2112</v>
      </c>
      <c r="F134" s="129" t="s">
        <v>2113</v>
      </c>
      <c r="G134" s="130"/>
      <c r="H134" s="130" t="s">
        <v>421</v>
      </c>
      <c r="I134" s="131">
        <v>20</v>
      </c>
      <c r="J134" s="132"/>
      <c r="K134" s="133">
        <f t="shared" si="0"/>
        <v>0</v>
      </c>
      <c r="L134" s="134"/>
      <c r="M134" s="32"/>
      <c r="N134" s="135" t="s">
        <v>1</v>
      </c>
      <c r="O134" s="136" t="s">
        <v>42</v>
      </c>
      <c r="Q134" s="137">
        <f t="shared" si="1"/>
        <v>0</v>
      </c>
      <c r="R134" s="137">
        <v>0</v>
      </c>
      <c r="S134" s="137">
        <f t="shared" si="2"/>
        <v>0</v>
      </c>
      <c r="T134" s="137">
        <v>0</v>
      </c>
      <c r="U134" s="138">
        <f t="shared" si="3"/>
        <v>0</v>
      </c>
      <c r="AS134" s="139" t="s">
        <v>216</v>
      </c>
      <c r="AU134" s="139" t="s">
        <v>212</v>
      </c>
      <c r="AV134" s="139" t="s">
        <v>86</v>
      </c>
      <c r="AZ134" s="17" t="s">
        <v>211</v>
      </c>
      <c r="BF134" s="140">
        <f t="shared" si="4"/>
        <v>0</v>
      </c>
      <c r="BG134" s="140">
        <f t="shared" si="5"/>
        <v>0</v>
      </c>
      <c r="BH134" s="140">
        <f t="shared" si="6"/>
        <v>0</v>
      </c>
      <c r="BI134" s="140">
        <f t="shared" si="7"/>
        <v>0</v>
      </c>
      <c r="BJ134" s="140">
        <f t="shared" si="8"/>
        <v>0</v>
      </c>
      <c r="BK134" s="17" t="s">
        <v>84</v>
      </c>
      <c r="BL134" s="140">
        <f t="shared" si="9"/>
        <v>0</v>
      </c>
      <c r="BM134" s="17" t="s">
        <v>216</v>
      </c>
      <c r="BN134" s="139" t="s">
        <v>290</v>
      </c>
    </row>
    <row r="135" spans="2:66" s="1" customFormat="1" ht="24.2" customHeight="1">
      <c r="B135" s="32"/>
      <c r="C135" s="127" t="s">
        <v>291</v>
      </c>
      <c r="D135" s="127" t="s">
        <v>212</v>
      </c>
      <c r="E135" s="128" t="s">
        <v>1456</v>
      </c>
      <c r="F135" s="129" t="s">
        <v>1457</v>
      </c>
      <c r="G135" s="130"/>
      <c r="H135" s="130" t="s">
        <v>421</v>
      </c>
      <c r="I135" s="131">
        <v>13</v>
      </c>
      <c r="J135" s="132"/>
      <c r="K135" s="133">
        <f t="shared" si="0"/>
        <v>0</v>
      </c>
      <c r="L135" s="134"/>
      <c r="M135" s="32"/>
      <c r="N135" s="135" t="s">
        <v>1</v>
      </c>
      <c r="O135" s="136" t="s">
        <v>42</v>
      </c>
      <c r="Q135" s="137">
        <f t="shared" si="1"/>
        <v>0</v>
      </c>
      <c r="R135" s="137">
        <v>0</v>
      </c>
      <c r="S135" s="137">
        <f t="shared" si="2"/>
        <v>0</v>
      </c>
      <c r="T135" s="137">
        <v>0</v>
      </c>
      <c r="U135" s="138">
        <f t="shared" si="3"/>
        <v>0</v>
      </c>
      <c r="AS135" s="139" t="s">
        <v>216</v>
      </c>
      <c r="AU135" s="139" t="s">
        <v>212</v>
      </c>
      <c r="AV135" s="139" t="s">
        <v>86</v>
      </c>
      <c r="AZ135" s="17" t="s">
        <v>211</v>
      </c>
      <c r="BF135" s="140">
        <f t="shared" si="4"/>
        <v>0</v>
      </c>
      <c r="BG135" s="140">
        <f t="shared" si="5"/>
        <v>0</v>
      </c>
      <c r="BH135" s="140">
        <f t="shared" si="6"/>
        <v>0</v>
      </c>
      <c r="BI135" s="140">
        <f t="shared" si="7"/>
        <v>0</v>
      </c>
      <c r="BJ135" s="140">
        <f t="shared" si="8"/>
        <v>0</v>
      </c>
      <c r="BK135" s="17" t="s">
        <v>84</v>
      </c>
      <c r="BL135" s="140">
        <f t="shared" si="9"/>
        <v>0</v>
      </c>
      <c r="BM135" s="17" t="s">
        <v>216</v>
      </c>
      <c r="BN135" s="139" t="s">
        <v>294</v>
      </c>
    </row>
    <row r="136" spans="2:66" s="1" customFormat="1" ht="24.2" customHeight="1">
      <c r="B136" s="32"/>
      <c r="C136" s="127" t="s">
        <v>253</v>
      </c>
      <c r="D136" s="127" t="s">
        <v>212</v>
      </c>
      <c r="E136" s="128" t="s">
        <v>1458</v>
      </c>
      <c r="F136" s="129" t="s">
        <v>1459</v>
      </c>
      <c r="G136" s="130"/>
      <c r="H136" s="130" t="s">
        <v>421</v>
      </c>
      <c r="I136" s="131">
        <v>15</v>
      </c>
      <c r="J136" s="132"/>
      <c r="K136" s="133">
        <f t="shared" si="0"/>
        <v>0</v>
      </c>
      <c r="L136" s="134"/>
      <c r="M136" s="32"/>
      <c r="N136" s="135" t="s">
        <v>1</v>
      </c>
      <c r="O136" s="136" t="s">
        <v>42</v>
      </c>
      <c r="Q136" s="137">
        <f t="shared" si="1"/>
        <v>0</v>
      </c>
      <c r="R136" s="137">
        <v>0</v>
      </c>
      <c r="S136" s="137">
        <f t="shared" si="2"/>
        <v>0</v>
      </c>
      <c r="T136" s="137">
        <v>0</v>
      </c>
      <c r="U136" s="138">
        <f t="shared" si="3"/>
        <v>0</v>
      </c>
      <c r="AS136" s="139" t="s">
        <v>216</v>
      </c>
      <c r="AU136" s="139" t="s">
        <v>212</v>
      </c>
      <c r="AV136" s="139" t="s">
        <v>86</v>
      </c>
      <c r="AZ136" s="17" t="s">
        <v>211</v>
      </c>
      <c r="BF136" s="140">
        <f t="shared" si="4"/>
        <v>0</v>
      </c>
      <c r="BG136" s="140">
        <f t="shared" si="5"/>
        <v>0</v>
      </c>
      <c r="BH136" s="140">
        <f t="shared" si="6"/>
        <v>0</v>
      </c>
      <c r="BI136" s="140">
        <f t="shared" si="7"/>
        <v>0</v>
      </c>
      <c r="BJ136" s="140">
        <f t="shared" si="8"/>
        <v>0</v>
      </c>
      <c r="BK136" s="17" t="s">
        <v>84</v>
      </c>
      <c r="BL136" s="140">
        <f t="shared" si="9"/>
        <v>0</v>
      </c>
      <c r="BM136" s="17" t="s">
        <v>216</v>
      </c>
      <c r="BN136" s="139" t="s">
        <v>298</v>
      </c>
    </row>
    <row r="137" spans="2:66" s="1" customFormat="1" ht="24.2" customHeight="1">
      <c r="B137" s="32"/>
      <c r="C137" s="127" t="s">
        <v>299</v>
      </c>
      <c r="D137" s="127" t="s">
        <v>212</v>
      </c>
      <c r="E137" s="128" t="s">
        <v>1460</v>
      </c>
      <c r="F137" s="129" t="s">
        <v>1461</v>
      </c>
      <c r="G137" s="130"/>
      <c r="H137" s="130" t="s">
        <v>421</v>
      </c>
      <c r="I137" s="131">
        <v>15</v>
      </c>
      <c r="J137" s="132"/>
      <c r="K137" s="133">
        <f t="shared" si="0"/>
        <v>0</v>
      </c>
      <c r="L137" s="134"/>
      <c r="M137" s="32"/>
      <c r="N137" s="135" t="s">
        <v>1</v>
      </c>
      <c r="O137" s="136" t="s">
        <v>42</v>
      </c>
      <c r="Q137" s="137">
        <f t="shared" si="1"/>
        <v>0</v>
      </c>
      <c r="R137" s="137">
        <v>0</v>
      </c>
      <c r="S137" s="137">
        <f t="shared" si="2"/>
        <v>0</v>
      </c>
      <c r="T137" s="137">
        <v>0</v>
      </c>
      <c r="U137" s="138">
        <f t="shared" si="3"/>
        <v>0</v>
      </c>
      <c r="AS137" s="139" t="s">
        <v>216</v>
      </c>
      <c r="AU137" s="139" t="s">
        <v>212</v>
      </c>
      <c r="AV137" s="139" t="s">
        <v>86</v>
      </c>
      <c r="AZ137" s="17" t="s">
        <v>211</v>
      </c>
      <c r="BF137" s="140">
        <f t="shared" si="4"/>
        <v>0</v>
      </c>
      <c r="BG137" s="140">
        <f t="shared" si="5"/>
        <v>0</v>
      </c>
      <c r="BH137" s="140">
        <f t="shared" si="6"/>
        <v>0</v>
      </c>
      <c r="BI137" s="140">
        <f t="shared" si="7"/>
        <v>0</v>
      </c>
      <c r="BJ137" s="140">
        <f t="shared" si="8"/>
        <v>0</v>
      </c>
      <c r="BK137" s="17" t="s">
        <v>84</v>
      </c>
      <c r="BL137" s="140">
        <f t="shared" si="9"/>
        <v>0</v>
      </c>
      <c r="BM137" s="17" t="s">
        <v>216</v>
      </c>
      <c r="BN137" s="139" t="s">
        <v>303</v>
      </c>
    </row>
    <row r="138" spans="2:66" s="1" customFormat="1" ht="24.2" customHeight="1">
      <c r="B138" s="32"/>
      <c r="C138" s="127" t="s">
        <v>258</v>
      </c>
      <c r="D138" s="127" t="s">
        <v>212</v>
      </c>
      <c r="E138" s="128" t="s">
        <v>1462</v>
      </c>
      <c r="F138" s="129" t="s">
        <v>2114</v>
      </c>
      <c r="G138" s="130"/>
      <c r="H138" s="130" t="s">
        <v>421</v>
      </c>
      <c r="I138" s="131">
        <v>20</v>
      </c>
      <c r="J138" s="132"/>
      <c r="K138" s="133">
        <f t="shared" si="0"/>
        <v>0</v>
      </c>
      <c r="L138" s="134"/>
      <c r="M138" s="32"/>
      <c r="N138" s="135" t="s">
        <v>1</v>
      </c>
      <c r="O138" s="136" t="s">
        <v>42</v>
      </c>
      <c r="Q138" s="137">
        <f t="shared" si="1"/>
        <v>0</v>
      </c>
      <c r="R138" s="137">
        <v>0</v>
      </c>
      <c r="S138" s="137">
        <f t="shared" si="2"/>
        <v>0</v>
      </c>
      <c r="T138" s="137">
        <v>0</v>
      </c>
      <c r="U138" s="138">
        <f t="shared" si="3"/>
        <v>0</v>
      </c>
      <c r="AS138" s="139" t="s">
        <v>216</v>
      </c>
      <c r="AU138" s="139" t="s">
        <v>212</v>
      </c>
      <c r="AV138" s="139" t="s">
        <v>86</v>
      </c>
      <c r="AZ138" s="17" t="s">
        <v>211</v>
      </c>
      <c r="BF138" s="140">
        <f t="shared" si="4"/>
        <v>0</v>
      </c>
      <c r="BG138" s="140">
        <f t="shared" si="5"/>
        <v>0</v>
      </c>
      <c r="BH138" s="140">
        <f t="shared" si="6"/>
        <v>0</v>
      </c>
      <c r="BI138" s="140">
        <f t="shared" si="7"/>
        <v>0</v>
      </c>
      <c r="BJ138" s="140">
        <f t="shared" si="8"/>
        <v>0</v>
      </c>
      <c r="BK138" s="17" t="s">
        <v>84</v>
      </c>
      <c r="BL138" s="140">
        <f t="shared" si="9"/>
        <v>0</v>
      </c>
      <c r="BM138" s="17" t="s">
        <v>216</v>
      </c>
      <c r="BN138" s="139" t="s">
        <v>308</v>
      </c>
    </row>
    <row r="139" spans="2:66" s="1" customFormat="1" ht="24.2" customHeight="1">
      <c r="B139" s="32"/>
      <c r="C139" s="127" t="s">
        <v>310</v>
      </c>
      <c r="D139" s="127" t="s">
        <v>212</v>
      </c>
      <c r="E139" s="128" t="s">
        <v>2115</v>
      </c>
      <c r="F139" s="129" t="s">
        <v>2116</v>
      </c>
      <c r="G139" s="130"/>
      <c r="H139" s="130" t="s">
        <v>421</v>
      </c>
      <c r="I139" s="131">
        <v>10</v>
      </c>
      <c r="J139" s="132"/>
      <c r="K139" s="133">
        <f t="shared" si="0"/>
        <v>0</v>
      </c>
      <c r="L139" s="134"/>
      <c r="M139" s="32"/>
      <c r="N139" s="135" t="s">
        <v>1</v>
      </c>
      <c r="O139" s="136" t="s">
        <v>42</v>
      </c>
      <c r="Q139" s="137">
        <f t="shared" si="1"/>
        <v>0</v>
      </c>
      <c r="R139" s="137">
        <v>0</v>
      </c>
      <c r="S139" s="137">
        <f t="shared" si="2"/>
        <v>0</v>
      </c>
      <c r="T139" s="137">
        <v>0</v>
      </c>
      <c r="U139" s="138">
        <f t="shared" si="3"/>
        <v>0</v>
      </c>
      <c r="AS139" s="139" t="s">
        <v>216</v>
      </c>
      <c r="AU139" s="139" t="s">
        <v>212</v>
      </c>
      <c r="AV139" s="139" t="s">
        <v>86</v>
      </c>
      <c r="AZ139" s="17" t="s">
        <v>211</v>
      </c>
      <c r="BF139" s="140">
        <f t="shared" si="4"/>
        <v>0</v>
      </c>
      <c r="BG139" s="140">
        <f t="shared" si="5"/>
        <v>0</v>
      </c>
      <c r="BH139" s="140">
        <f t="shared" si="6"/>
        <v>0</v>
      </c>
      <c r="BI139" s="140">
        <f t="shared" si="7"/>
        <v>0</v>
      </c>
      <c r="BJ139" s="140">
        <f t="shared" si="8"/>
        <v>0</v>
      </c>
      <c r="BK139" s="17" t="s">
        <v>84</v>
      </c>
      <c r="BL139" s="140">
        <f t="shared" si="9"/>
        <v>0</v>
      </c>
      <c r="BM139" s="17" t="s">
        <v>216</v>
      </c>
      <c r="BN139" s="139" t="s">
        <v>314</v>
      </c>
    </row>
    <row r="140" spans="2:66" s="1" customFormat="1" ht="24.2" customHeight="1">
      <c r="B140" s="32"/>
      <c r="C140" s="127" t="s">
        <v>262</v>
      </c>
      <c r="D140" s="127" t="s">
        <v>212</v>
      </c>
      <c r="E140" s="128" t="s">
        <v>2117</v>
      </c>
      <c r="F140" s="129" t="s">
        <v>2118</v>
      </c>
      <c r="G140" s="130"/>
      <c r="H140" s="130" t="s">
        <v>421</v>
      </c>
      <c r="I140" s="131">
        <v>35</v>
      </c>
      <c r="J140" s="132"/>
      <c r="K140" s="133">
        <f t="shared" si="0"/>
        <v>0</v>
      </c>
      <c r="L140" s="134"/>
      <c r="M140" s="32"/>
      <c r="N140" s="135" t="s">
        <v>1</v>
      </c>
      <c r="O140" s="136" t="s">
        <v>42</v>
      </c>
      <c r="Q140" s="137">
        <f t="shared" si="1"/>
        <v>0</v>
      </c>
      <c r="R140" s="137">
        <v>0</v>
      </c>
      <c r="S140" s="137">
        <f t="shared" si="2"/>
        <v>0</v>
      </c>
      <c r="T140" s="137">
        <v>0</v>
      </c>
      <c r="U140" s="138">
        <f t="shared" si="3"/>
        <v>0</v>
      </c>
      <c r="AS140" s="139" t="s">
        <v>216</v>
      </c>
      <c r="AU140" s="139" t="s">
        <v>212</v>
      </c>
      <c r="AV140" s="139" t="s">
        <v>86</v>
      </c>
      <c r="AZ140" s="17" t="s">
        <v>211</v>
      </c>
      <c r="BF140" s="140">
        <f t="shared" si="4"/>
        <v>0</v>
      </c>
      <c r="BG140" s="140">
        <f t="shared" si="5"/>
        <v>0</v>
      </c>
      <c r="BH140" s="140">
        <f t="shared" si="6"/>
        <v>0</v>
      </c>
      <c r="BI140" s="140">
        <f t="shared" si="7"/>
        <v>0</v>
      </c>
      <c r="BJ140" s="140">
        <f t="shared" si="8"/>
        <v>0</v>
      </c>
      <c r="BK140" s="17" t="s">
        <v>84</v>
      </c>
      <c r="BL140" s="140">
        <f t="shared" si="9"/>
        <v>0</v>
      </c>
      <c r="BM140" s="17" t="s">
        <v>216</v>
      </c>
      <c r="BN140" s="139" t="s">
        <v>318</v>
      </c>
    </row>
    <row r="141" spans="2:66" s="1" customFormat="1" ht="24.2" customHeight="1">
      <c r="B141" s="32"/>
      <c r="C141" s="127" t="s">
        <v>7</v>
      </c>
      <c r="D141" s="127" t="s">
        <v>212</v>
      </c>
      <c r="E141" s="128" t="s">
        <v>2119</v>
      </c>
      <c r="F141" s="129" t="s">
        <v>2120</v>
      </c>
      <c r="G141" s="130"/>
      <c r="H141" s="130" t="s">
        <v>421</v>
      </c>
      <c r="I141" s="131">
        <v>29</v>
      </c>
      <c r="J141" s="132"/>
      <c r="K141" s="133">
        <f t="shared" si="0"/>
        <v>0</v>
      </c>
      <c r="L141" s="134"/>
      <c r="M141" s="32"/>
      <c r="N141" s="135" t="s">
        <v>1</v>
      </c>
      <c r="O141" s="136" t="s">
        <v>42</v>
      </c>
      <c r="Q141" s="137">
        <f t="shared" si="1"/>
        <v>0</v>
      </c>
      <c r="R141" s="137">
        <v>0</v>
      </c>
      <c r="S141" s="137">
        <f t="shared" si="2"/>
        <v>0</v>
      </c>
      <c r="T141" s="137">
        <v>0</v>
      </c>
      <c r="U141" s="138">
        <f t="shared" si="3"/>
        <v>0</v>
      </c>
      <c r="AS141" s="139" t="s">
        <v>216</v>
      </c>
      <c r="AU141" s="139" t="s">
        <v>212</v>
      </c>
      <c r="AV141" s="139" t="s">
        <v>86</v>
      </c>
      <c r="AZ141" s="17" t="s">
        <v>211</v>
      </c>
      <c r="BF141" s="140">
        <f t="shared" si="4"/>
        <v>0</v>
      </c>
      <c r="BG141" s="140">
        <f t="shared" si="5"/>
        <v>0</v>
      </c>
      <c r="BH141" s="140">
        <f t="shared" si="6"/>
        <v>0</v>
      </c>
      <c r="BI141" s="140">
        <f t="shared" si="7"/>
        <v>0</v>
      </c>
      <c r="BJ141" s="140">
        <f t="shared" si="8"/>
        <v>0</v>
      </c>
      <c r="BK141" s="17" t="s">
        <v>84</v>
      </c>
      <c r="BL141" s="140">
        <f t="shared" si="9"/>
        <v>0</v>
      </c>
      <c r="BM141" s="17" t="s">
        <v>216</v>
      </c>
      <c r="BN141" s="139" t="s">
        <v>323</v>
      </c>
    </row>
    <row r="142" spans="2:66" s="1" customFormat="1" ht="37.9" customHeight="1">
      <c r="B142" s="32"/>
      <c r="C142" s="127" t="s">
        <v>266</v>
      </c>
      <c r="D142" s="127" t="s">
        <v>212</v>
      </c>
      <c r="E142" s="128" t="s">
        <v>2121</v>
      </c>
      <c r="F142" s="129" t="s">
        <v>2122</v>
      </c>
      <c r="G142" s="130"/>
      <c r="H142" s="130" t="s">
        <v>313</v>
      </c>
      <c r="I142" s="131">
        <v>4</v>
      </c>
      <c r="J142" s="132"/>
      <c r="K142" s="133">
        <f t="shared" si="0"/>
        <v>0</v>
      </c>
      <c r="L142" s="134"/>
      <c r="M142" s="32"/>
      <c r="N142" s="135" t="s">
        <v>1</v>
      </c>
      <c r="O142" s="136" t="s">
        <v>42</v>
      </c>
      <c r="Q142" s="137">
        <f t="shared" si="1"/>
        <v>0</v>
      </c>
      <c r="R142" s="137">
        <v>0</v>
      </c>
      <c r="S142" s="137">
        <f t="shared" si="2"/>
        <v>0</v>
      </c>
      <c r="T142" s="137">
        <v>0</v>
      </c>
      <c r="U142" s="138">
        <f t="shared" si="3"/>
        <v>0</v>
      </c>
      <c r="AS142" s="139" t="s">
        <v>216</v>
      </c>
      <c r="AU142" s="139" t="s">
        <v>212</v>
      </c>
      <c r="AV142" s="139" t="s">
        <v>86</v>
      </c>
      <c r="AZ142" s="17" t="s">
        <v>211</v>
      </c>
      <c r="BF142" s="140">
        <f t="shared" si="4"/>
        <v>0</v>
      </c>
      <c r="BG142" s="140">
        <f t="shared" si="5"/>
        <v>0</v>
      </c>
      <c r="BH142" s="140">
        <f t="shared" si="6"/>
        <v>0</v>
      </c>
      <c r="BI142" s="140">
        <f t="shared" si="7"/>
        <v>0</v>
      </c>
      <c r="BJ142" s="140">
        <f t="shared" si="8"/>
        <v>0</v>
      </c>
      <c r="BK142" s="17" t="s">
        <v>84</v>
      </c>
      <c r="BL142" s="140">
        <f t="shared" si="9"/>
        <v>0</v>
      </c>
      <c r="BM142" s="17" t="s">
        <v>216</v>
      </c>
      <c r="BN142" s="139" t="s">
        <v>329</v>
      </c>
    </row>
    <row r="143" spans="2:66" s="1" customFormat="1" ht="37.9" customHeight="1">
      <c r="B143" s="32"/>
      <c r="C143" s="127" t="s">
        <v>333</v>
      </c>
      <c r="D143" s="127" t="s">
        <v>212</v>
      </c>
      <c r="E143" s="128" t="s">
        <v>2123</v>
      </c>
      <c r="F143" s="129" t="s">
        <v>2124</v>
      </c>
      <c r="G143" s="130"/>
      <c r="H143" s="130" t="s">
        <v>313</v>
      </c>
      <c r="I143" s="131">
        <v>1</v>
      </c>
      <c r="J143" s="132"/>
      <c r="K143" s="133">
        <f t="shared" si="0"/>
        <v>0</v>
      </c>
      <c r="L143" s="134"/>
      <c r="M143" s="32"/>
      <c r="N143" s="135" t="s">
        <v>1</v>
      </c>
      <c r="O143" s="136" t="s">
        <v>42</v>
      </c>
      <c r="Q143" s="137">
        <f t="shared" si="1"/>
        <v>0</v>
      </c>
      <c r="R143" s="137">
        <v>0</v>
      </c>
      <c r="S143" s="137">
        <f t="shared" si="2"/>
        <v>0</v>
      </c>
      <c r="T143" s="137">
        <v>0</v>
      </c>
      <c r="U143" s="138">
        <f t="shared" si="3"/>
        <v>0</v>
      </c>
      <c r="AS143" s="139" t="s">
        <v>216</v>
      </c>
      <c r="AU143" s="139" t="s">
        <v>212</v>
      </c>
      <c r="AV143" s="139" t="s">
        <v>86</v>
      </c>
      <c r="AZ143" s="17" t="s">
        <v>211</v>
      </c>
      <c r="BF143" s="140">
        <f t="shared" si="4"/>
        <v>0</v>
      </c>
      <c r="BG143" s="140">
        <f t="shared" si="5"/>
        <v>0</v>
      </c>
      <c r="BH143" s="140">
        <f t="shared" si="6"/>
        <v>0</v>
      </c>
      <c r="BI143" s="140">
        <f t="shared" si="7"/>
        <v>0</v>
      </c>
      <c r="BJ143" s="140">
        <f t="shared" si="8"/>
        <v>0</v>
      </c>
      <c r="BK143" s="17" t="s">
        <v>84</v>
      </c>
      <c r="BL143" s="140">
        <f t="shared" si="9"/>
        <v>0</v>
      </c>
      <c r="BM143" s="17" t="s">
        <v>216</v>
      </c>
      <c r="BN143" s="139" t="s">
        <v>336</v>
      </c>
    </row>
    <row r="144" spans="2:66" s="1" customFormat="1" ht="37.9" customHeight="1">
      <c r="B144" s="32"/>
      <c r="C144" s="127" t="s">
        <v>269</v>
      </c>
      <c r="D144" s="127" t="s">
        <v>212</v>
      </c>
      <c r="E144" s="128" t="s">
        <v>2125</v>
      </c>
      <c r="F144" s="129" t="s">
        <v>2126</v>
      </c>
      <c r="G144" s="130"/>
      <c r="H144" s="130" t="s">
        <v>313</v>
      </c>
      <c r="I144" s="131">
        <v>2</v>
      </c>
      <c r="J144" s="132"/>
      <c r="K144" s="133">
        <f t="shared" si="0"/>
        <v>0</v>
      </c>
      <c r="L144" s="134"/>
      <c r="M144" s="32"/>
      <c r="N144" s="135" t="s">
        <v>1</v>
      </c>
      <c r="O144" s="136" t="s">
        <v>42</v>
      </c>
      <c r="Q144" s="137">
        <f t="shared" si="1"/>
        <v>0</v>
      </c>
      <c r="R144" s="137">
        <v>0</v>
      </c>
      <c r="S144" s="137">
        <f t="shared" si="2"/>
        <v>0</v>
      </c>
      <c r="T144" s="137">
        <v>0</v>
      </c>
      <c r="U144" s="138">
        <f t="shared" si="3"/>
        <v>0</v>
      </c>
      <c r="AS144" s="139" t="s">
        <v>216</v>
      </c>
      <c r="AU144" s="139" t="s">
        <v>212</v>
      </c>
      <c r="AV144" s="139" t="s">
        <v>86</v>
      </c>
      <c r="AZ144" s="17" t="s">
        <v>211</v>
      </c>
      <c r="BF144" s="140">
        <f t="shared" si="4"/>
        <v>0</v>
      </c>
      <c r="BG144" s="140">
        <f t="shared" si="5"/>
        <v>0</v>
      </c>
      <c r="BH144" s="140">
        <f t="shared" si="6"/>
        <v>0</v>
      </c>
      <c r="BI144" s="140">
        <f t="shared" si="7"/>
        <v>0</v>
      </c>
      <c r="BJ144" s="140">
        <f t="shared" si="8"/>
        <v>0</v>
      </c>
      <c r="BK144" s="17" t="s">
        <v>84</v>
      </c>
      <c r="BL144" s="140">
        <f t="shared" si="9"/>
        <v>0</v>
      </c>
      <c r="BM144" s="17" t="s">
        <v>216</v>
      </c>
      <c r="BN144" s="139" t="s">
        <v>339</v>
      </c>
    </row>
    <row r="145" spans="2:66" s="1" customFormat="1" ht="44.25" customHeight="1">
      <c r="B145" s="32"/>
      <c r="C145" s="127" t="s">
        <v>346</v>
      </c>
      <c r="D145" s="127" t="s">
        <v>212</v>
      </c>
      <c r="E145" s="128" t="s">
        <v>2127</v>
      </c>
      <c r="F145" s="129" t="s">
        <v>2128</v>
      </c>
      <c r="G145" s="130"/>
      <c r="H145" s="130" t="s">
        <v>313</v>
      </c>
      <c r="I145" s="131">
        <v>2</v>
      </c>
      <c r="J145" s="132"/>
      <c r="K145" s="133">
        <f t="shared" si="0"/>
        <v>0</v>
      </c>
      <c r="L145" s="134"/>
      <c r="M145" s="32"/>
      <c r="N145" s="135" t="s">
        <v>1</v>
      </c>
      <c r="O145" s="136" t="s">
        <v>42</v>
      </c>
      <c r="Q145" s="137">
        <f t="shared" si="1"/>
        <v>0</v>
      </c>
      <c r="R145" s="137">
        <v>0</v>
      </c>
      <c r="S145" s="137">
        <f t="shared" si="2"/>
        <v>0</v>
      </c>
      <c r="T145" s="137">
        <v>0</v>
      </c>
      <c r="U145" s="138">
        <f t="shared" si="3"/>
        <v>0</v>
      </c>
      <c r="AS145" s="139" t="s">
        <v>216</v>
      </c>
      <c r="AU145" s="139" t="s">
        <v>212</v>
      </c>
      <c r="AV145" s="139" t="s">
        <v>86</v>
      </c>
      <c r="AZ145" s="17" t="s">
        <v>211</v>
      </c>
      <c r="BF145" s="140">
        <f t="shared" si="4"/>
        <v>0</v>
      </c>
      <c r="BG145" s="140">
        <f t="shared" si="5"/>
        <v>0</v>
      </c>
      <c r="BH145" s="140">
        <f t="shared" si="6"/>
        <v>0</v>
      </c>
      <c r="BI145" s="140">
        <f t="shared" si="7"/>
        <v>0</v>
      </c>
      <c r="BJ145" s="140">
        <f t="shared" si="8"/>
        <v>0</v>
      </c>
      <c r="BK145" s="17" t="s">
        <v>84</v>
      </c>
      <c r="BL145" s="140">
        <f t="shared" si="9"/>
        <v>0</v>
      </c>
      <c r="BM145" s="17" t="s">
        <v>216</v>
      </c>
      <c r="BN145" s="139" t="s">
        <v>349</v>
      </c>
    </row>
    <row r="146" spans="2:66" s="1" customFormat="1" ht="24.2" customHeight="1">
      <c r="B146" s="32"/>
      <c r="C146" s="127" t="s">
        <v>279</v>
      </c>
      <c r="D146" s="127" t="s">
        <v>212</v>
      </c>
      <c r="E146" s="128" t="s">
        <v>2129</v>
      </c>
      <c r="F146" s="129" t="s">
        <v>2130</v>
      </c>
      <c r="G146" s="130"/>
      <c r="H146" s="130" t="s">
        <v>313</v>
      </c>
      <c r="I146" s="131">
        <v>2</v>
      </c>
      <c r="J146" s="132"/>
      <c r="K146" s="133">
        <f t="shared" si="0"/>
        <v>0</v>
      </c>
      <c r="L146" s="134"/>
      <c r="M146" s="32"/>
      <c r="N146" s="135" t="s">
        <v>1</v>
      </c>
      <c r="O146" s="136" t="s">
        <v>42</v>
      </c>
      <c r="Q146" s="137">
        <f t="shared" si="1"/>
        <v>0</v>
      </c>
      <c r="R146" s="137">
        <v>0</v>
      </c>
      <c r="S146" s="137">
        <f t="shared" si="2"/>
        <v>0</v>
      </c>
      <c r="T146" s="137">
        <v>0</v>
      </c>
      <c r="U146" s="138">
        <f t="shared" si="3"/>
        <v>0</v>
      </c>
      <c r="AS146" s="139" t="s">
        <v>216</v>
      </c>
      <c r="AU146" s="139" t="s">
        <v>212</v>
      </c>
      <c r="AV146" s="139" t="s">
        <v>86</v>
      </c>
      <c r="AZ146" s="17" t="s">
        <v>211</v>
      </c>
      <c r="BF146" s="140">
        <f t="shared" si="4"/>
        <v>0</v>
      </c>
      <c r="BG146" s="140">
        <f t="shared" si="5"/>
        <v>0</v>
      </c>
      <c r="BH146" s="140">
        <f t="shared" si="6"/>
        <v>0</v>
      </c>
      <c r="BI146" s="140">
        <f t="shared" si="7"/>
        <v>0</v>
      </c>
      <c r="BJ146" s="140">
        <f t="shared" si="8"/>
        <v>0</v>
      </c>
      <c r="BK146" s="17" t="s">
        <v>84</v>
      </c>
      <c r="BL146" s="140">
        <f t="shared" si="9"/>
        <v>0</v>
      </c>
      <c r="BM146" s="17" t="s">
        <v>216</v>
      </c>
      <c r="BN146" s="139" t="s">
        <v>355</v>
      </c>
    </row>
    <row r="147" spans="2:66" s="1" customFormat="1" ht="37.9" customHeight="1">
      <c r="B147" s="32"/>
      <c r="C147" s="127" t="s">
        <v>356</v>
      </c>
      <c r="D147" s="127" t="s">
        <v>212</v>
      </c>
      <c r="E147" s="128" t="s">
        <v>2131</v>
      </c>
      <c r="F147" s="129" t="s">
        <v>2132</v>
      </c>
      <c r="G147" s="130"/>
      <c r="H147" s="130" t="s">
        <v>313</v>
      </c>
      <c r="I147" s="131">
        <v>5</v>
      </c>
      <c r="J147" s="132"/>
      <c r="K147" s="133">
        <f t="shared" si="0"/>
        <v>0</v>
      </c>
      <c r="L147" s="134"/>
      <c r="M147" s="32"/>
      <c r="N147" s="135" t="s">
        <v>1</v>
      </c>
      <c r="O147" s="136" t="s">
        <v>42</v>
      </c>
      <c r="Q147" s="137">
        <f t="shared" si="1"/>
        <v>0</v>
      </c>
      <c r="R147" s="137">
        <v>0</v>
      </c>
      <c r="S147" s="137">
        <f t="shared" si="2"/>
        <v>0</v>
      </c>
      <c r="T147" s="137">
        <v>0</v>
      </c>
      <c r="U147" s="138">
        <f t="shared" si="3"/>
        <v>0</v>
      </c>
      <c r="AS147" s="139" t="s">
        <v>216</v>
      </c>
      <c r="AU147" s="139" t="s">
        <v>212</v>
      </c>
      <c r="AV147" s="139" t="s">
        <v>86</v>
      </c>
      <c r="AZ147" s="17" t="s">
        <v>211</v>
      </c>
      <c r="BF147" s="140">
        <f t="shared" si="4"/>
        <v>0</v>
      </c>
      <c r="BG147" s="140">
        <f t="shared" si="5"/>
        <v>0</v>
      </c>
      <c r="BH147" s="140">
        <f t="shared" si="6"/>
        <v>0</v>
      </c>
      <c r="BI147" s="140">
        <f t="shared" si="7"/>
        <v>0</v>
      </c>
      <c r="BJ147" s="140">
        <f t="shared" si="8"/>
        <v>0</v>
      </c>
      <c r="BK147" s="17" t="s">
        <v>84</v>
      </c>
      <c r="BL147" s="140">
        <f t="shared" si="9"/>
        <v>0</v>
      </c>
      <c r="BM147" s="17" t="s">
        <v>216</v>
      </c>
      <c r="BN147" s="139" t="s">
        <v>359</v>
      </c>
    </row>
    <row r="148" spans="2:66" s="1" customFormat="1" ht="37.9" customHeight="1">
      <c r="B148" s="32"/>
      <c r="C148" s="127" t="s">
        <v>290</v>
      </c>
      <c r="D148" s="127" t="s">
        <v>212</v>
      </c>
      <c r="E148" s="128" t="s">
        <v>2133</v>
      </c>
      <c r="F148" s="129" t="s">
        <v>2134</v>
      </c>
      <c r="G148" s="130"/>
      <c r="H148" s="130" t="s">
        <v>313</v>
      </c>
      <c r="I148" s="131">
        <v>12</v>
      </c>
      <c r="J148" s="132"/>
      <c r="K148" s="133">
        <f t="shared" si="0"/>
        <v>0</v>
      </c>
      <c r="L148" s="134"/>
      <c r="M148" s="32"/>
      <c r="N148" s="135" t="s">
        <v>1</v>
      </c>
      <c r="O148" s="136" t="s">
        <v>42</v>
      </c>
      <c r="Q148" s="137">
        <f t="shared" si="1"/>
        <v>0</v>
      </c>
      <c r="R148" s="137">
        <v>0</v>
      </c>
      <c r="S148" s="137">
        <f t="shared" si="2"/>
        <v>0</v>
      </c>
      <c r="T148" s="137">
        <v>0</v>
      </c>
      <c r="U148" s="138">
        <f t="shared" si="3"/>
        <v>0</v>
      </c>
      <c r="AS148" s="139" t="s">
        <v>216</v>
      </c>
      <c r="AU148" s="139" t="s">
        <v>212</v>
      </c>
      <c r="AV148" s="139" t="s">
        <v>86</v>
      </c>
      <c r="AZ148" s="17" t="s">
        <v>211</v>
      </c>
      <c r="BF148" s="140">
        <f t="shared" si="4"/>
        <v>0</v>
      </c>
      <c r="BG148" s="140">
        <f t="shared" si="5"/>
        <v>0</v>
      </c>
      <c r="BH148" s="140">
        <f t="shared" si="6"/>
        <v>0</v>
      </c>
      <c r="BI148" s="140">
        <f t="shared" si="7"/>
        <v>0</v>
      </c>
      <c r="BJ148" s="140">
        <f t="shared" si="8"/>
        <v>0</v>
      </c>
      <c r="BK148" s="17" t="s">
        <v>84</v>
      </c>
      <c r="BL148" s="140">
        <f t="shared" si="9"/>
        <v>0</v>
      </c>
      <c r="BM148" s="17" t="s">
        <v>216</v>
      </c>
      <c r="BN148" s="139" t="s">
        <v>365</v>
      </c>
    </row>
    <row r="149" spans="2:66" s="1" customFormat="1" ht="37.9" customHeight="1">
      <c r="B149" s="32"/>
      <c r="C149" s="127" t="s">
        <v>370</v>
      </c>
      <c r="D149" s="127" t="s">
        <v>212</v>
      </c>
      <c r="E149" s="128" t="s">
        <v>2135</v>
      </c>
      <c r="F149" s="129" t="s">
        <v>2136</v>
      </c>
      <c r="G149" s="130"/>
      <c r="H149" s="130" t="s">
        <v>313</v>
      </c>
      <c r="I149" s="131">
        <v>5</v>
      </c>
      <c r="J149" s="132"/>
      <c r="K149" s="133">
        <f t="shared" si="0"/>
        <v>0</v>
      </c>
      <c r="L149" s="134"/>
      <c r="M149" s="32"/>
      <c r="N149" s="135" t="s">
        <v>1</v>
      </c>
      <c r="O149" s="136" t="s">
        <v>42</v>
      </c>
      <c r="Q149" s="137">
        <f t="shared" si="1"/>
        <v>0</v>
      </c>
      <c r="R149" s="137">
        <v>0</v>
      </c>
      <c r="S149" s="137">
        <f t="shared" si="2"/>
        <v>0</v>
      </c>
      <c r="T149" s="137">
        <v>0</v>
      </c>
      <c r="U149" s="138">
        <f t="shared" si="3"/>
        <v>0</v>
      </c>
      <c r="AS149" s="139" t="s">
        <v>216</v>
      </c>
      <c r="AU149" s="139" t="s">
        <v>212</v>
      </c>
      <c r="AV149" s="139" t="s">
        <v>86</v>
      </c>
      <c r="AZ149" s="17" t="s">
        <v>211</v>
      </c>
      <c r="BF149" s="140">
        <f t="shared" si="4"/>
        <v>0</v>
      </c>
      <c r="BG149" s="140">
        <f t="shared" si="5"/>
        <v>0</v>
      </c>
      <c r="BH149" s="140">
        <f t="shared" si="6"/>
        <v>0</v>
      </c>
      <c r="BI149" s="140">
        <f t="shared" si="7"/>
        <v>0</v>
      </c>
      <c r="BJ149" s="140">
        <f t="shared" si="8"/>
        <v>0</v>
      </c>
      <c r="BK149" s="17" t="s">
        <v>84</v>
      </c>
      <c r="BL149" s="140">
        <f t="shared" si="9"/>
        <v>0</v>
      </c>
      <c r="BM149" s="17" t="s">
        <v>216</v>
      </c>
      <c r="BN149" s="139" t="s">
        <v>373</v>
      </c>
    </row>
    <row r="150" spans="2:66" s="1" customFormat="1" ht="37.9" customHeight="1">
      <c r="B150" s="32"/>
      <c r="C150" s="127" t="s">
        <v>294</v>
      </c>
      <c r="D150" s="127" t="s">
        <v>212</v>
      </c>
      <c r="E150" s="128" t="s">
        <v>2137</v>
      </c>
      <c r="F150" s="129" t="s">
        <v>2138</v>
      </c>
      <c r="G150" s="130"/>
      <c r="H150" s="130" t="s">
        <v>313</v>
      </c>
      <c r="I150" s="131">
        <v>3</v>
      </c>
      <c r="J150" s="132"/>
      <c r="K150" s="133">
        <f t="shared" si="0"/>
        <v>0</v>
      </c>
      <c r="L150" s="134"/>
      <c r="M150" s="32"/>
      <c r="N150" s="135" t="s">
        <v>1</v>
      </c>
      <c r="O150" s="136" t="s">
        <v>42</v>
      </c>
      <c r="Q150" s="137">
        <f t="shared" si="1"/>
        <v>0</v>
      </c>
      <c r="R150" s="137">
        <v>0</v>
      </c>
      <c r="S150" s="137">
        <f t="shared" si="2"/>
        <v>0</v>
      </c>
      <c r="T150" s="137">
        <v>0</v>
      </c>
      <c r="U150" s="138">
        <f t="shared" si="3"/>
        <v>0</v>
      </c>
      <c r="AS150" s="139" t="s">
        <v>216</v>
      </c>
      <c r="AU150" s="139" t="s">
        <v>212</v>
      </c>
      <c r="AV150" s="139" t="s">
        <v>86</v>
      </c>
      <c r="AZ150" s="17" t="s">
        <v>211</v>
      </c>
      <c r="BF150" s="140">
        <f t="shared" si="4"/>
        <v>0</v>
      </c>
      <c r="BG150" s="140">
        <f t="shared" si="5"/>
        <v>0</v>
      </c>
      <c r="BH150" s="140">
        <f t="shared" si="6"/>
        <v>0</v>
      </c>
      <c r="BI150" s="140">
        <f t="shared" si="7"/>
        <v>0</v>
      </c>
      <c r="BJ150" s="140">
        <f t="shared" si="8"/>
        <v>0</v>
      </c>
      <c r="BK150" s="17" t="s">
        <v>84</v>
      </c>
      <c r="BL150" s="140">
        <f t="shared" si="9"/>
        <v>0</v>
      </c>
      <c r="BM150" s="17" t="s">
        <v>216</v>
      </c>
      <c r="BN150" s="139" t="s">
        <v>389</v>
      </c>
    </row>
    <row r="151" spans="2:66" s="1" customFormat="1" ht="44.25" customHeight="1">
      <c r="B151" s="32"/>
      <c r="C151" s="127" t="s">
        <v>391</v>
      </c>
      <c r="D151" s="127" t="s">
        <v>212</v>
      </c>
      <c r="E151" s="128" t="s">
        <v>2139</v>
      </c>
      <c r="F151" s="129" t="s">
        <v>2140</v>
      </c>
      <c r="G151" s="130"/>
      <c r="H151" s="130" t="s">
        <v>313</v>
      </c>
      <c r="I151" s="131">
        <v>1</v>
      </c>
      <c r="J151" s="132"/>
      <c r="K151" s="133">
        <f t="shared" si="0"/>
        <v>0</v>
      </c>
      <c r="L151" s="134"/>
      <c r="M151" s="32"/>
      <c r="N151" s="135" t="s">
        <v>1</v>
      </c>
      <c r="O151" s="136" t="s">
        <v>42</v>
      </c>
      <c r="Q151" s="137">
        <f t="shared" si="1"/>
        <v>0</v>
      </c>
      <c r="R151" s="137">
        <v>0</v>
      </c>
      <c r="S151" s="137">
        <f t="shared" si="2"/>
        <v>0</v>
      </c>
      <c r="T151" s="137">
        <v>0</v>
      </c>
      <c r="U151" s="138">
        <f t="shared" si="3"/>
        <v>0</v>
      </c>
      <c r="AS151" s="139" t="s">
        <v>216</v>
      </c>
      <c r="AU151" s="139" t="s">
        <v>212</v>
      </c>
      <c r="AV151" s="139" t="s">
        <v>86</v>
      </c>
      <c r="AZ151" s="17" t="s">
        <v>211</v>
      </c>
      <c r="BF151" s="140">
        <f t="shared" si="4"/>
        <v>0</v>
      </c>
      <c r="BG151" s="140">
        <f t="shared" si="5"/>
        <v>0</v>
      </c>
      <c r="BH151" s="140">
        <f t="shared" si="6"/>
        <v>0</v>
      </c>
      <c r="BI151" s="140">
        <f t="shared" si="7"/>
        <v>0</v>
      </c>
      <c r="BJ151" s="140">
        <f t="shared" si="8"/>
        <v>0</v>
      </c>
      <c r="BK151" s="17" t="s">
        <v>84</v>
      </c>
      <c r="BL151" s="140">
        <f t="shared" si="9"/>
        <v>0</v>
      </c>
      <c r="BM151" s="17" t="s">
        <v>216</v>
      </c>
      <c r="BN151" s="139" t="s">
        <v>394</v>
      </c>
    </row>
    <row r="152" spans="2:66" s="1" customFormat="1" ht="33" customHeight="1">
      <c r="B152" s="32"/>
      <c r="C152" s="127" t="s">
        <v>298</v>
      </c>
      <c r="D152" s="127" t="s">
        <v>212</v>
      </c>
      <c r="E152" s="128" t="s">
        <v>2141</v>
      </c>
      <c r="F152" s="129" t="s">
        <v>2142</v>
      </c>
      <c r="G152" s="130"/>
      <c r="H152" s="130" t="s">
        <v>313</v>
      </c>
      <c r="I152" s="131">
        <v>1</v>
      </c>
      <c r="J152" s="132"/>
      <c r="K152" s="133">
        <f t="shared" si="0"/>
        <v>0</v>
      </c>
      <c r="L152" s="134"/>
      <c r="M152" s="32"/>
      <c r="N152" s="135" t="s">
        <v>1</v>
      </c>
      <c r="O152" s="136" t="s">
        <v>42</v>
      </c>
      <c r="Q152" s="137">
        <f t="shared" si="1"/>
        <v>0</v>
      </c>
      <c r="R152" s="137">
        <v>0</v>
      </c>
      <c r="S152" s="137">
        <f t="shared" si="2"/>
        <v>0</v>
      </c>
      <c r="T152" s="137">
        <v>0</v>
      </c>
      <c r="U152" s="138">
        <f t="shared" si="3"/>
        <v>0</v>
      </c>
      <c r="AS152" s="139" t="s">
        <v>216</v>
      </c>
      <c r="AU152" s="139" t="s">
        <v>212</v>
      </c>
      <c r="AV152" s="139" t="s">
        <v>86</v>
      </c>
      <c r="AZ152" s="17" t="s">
        <v>211</v>
      </c>
      <c r="BF152" s="140">
        <f t="shared" si="4"/>
        <v>0</v>
      </c>
      <c r="BG152" s="140">
        <f t="shared" si="5"/>
        <v>0</v>
      </c>
      <c r="BH152" s="140">
        <f t="shared" si="6"/>
        <v>0</v>
      </c>
      <c r="BI152" s="140">
        <f t="shared" si="7"/>
        <v>0</v>
      </c>
      <c r="BJ152" s="140">
        <f t="shared" si="8"/>
        <v>0</v>
      </c>
      <c r="BK152" s="17" t="s">
        <v>84</v>
      </c>
      <c r="BL152" s="140">
        <f t="shared" si="9"/>
        <v>0</v>
      </c>
      <c r="BM152" s="17" t="s">
        <v>216</v>
      </c>
      <c r="BN152" s="139" t="s">
        <v>399</v>
      </c>
    </row>
    <row r="153" spans="2:66" s="1" customFormat="1" ht="21.75" customHeight="1">
      <c r="B153" s="32"/>
      <c r="C153" s="127" t="s">
        <v>401</v>
      </c>
      <c r="D153" s="127" t="s">
        <v>212</v>
      </c>
      <c r="E153" s="128" t="s">
        <v>2143</v>
      </c>
      <c r="F153" s="129" t="s">
        <v>2144</v>
      </c>
      <c r="G153" s="130"/>
      <c r="H153" s="130" t="s">
        <v>313</v>
      </c>
      <c r="I153" s="131">
        <v>17</v>
      </c>
      <c r="J153" s="132"/>
      <c r="K153" s="133">
        <f t="shared" si="0"/>
        <v>0</v>
      </c>
      <c r="L153" s="134"/>
      <c r="M153" s="32"/>
      <c r="N153" s="135" t="s">
        <v>1</v>
      </c>
      <c r="O153" s="136" t="s">
        <v>42</v>
      </c>
      <c r="Q153" s="137">
        <f t="shared" si="1"/>
        <v>0</v>
      </c>
      <c r="R153" s="137">
        <v>0</v>
      </c>
      <c r="S153" s="137">
        <f t="shared" si="2"/>
        <v>0</v>
      </c>
      <c r="T153" s="137">
        <v>0</v>
      </c>
      <c r="U153" s="138">
        <f t="shared" si="3"/>
        <v>0</v>
      </c>
      <c r="AS153" s="139" t="s">
        <v>216</v>
      </c>
      <c r="AU153" s="139" t="s">
        <v>212</v>
      </c>
      <c r="AV153" s="139" t="s">
        <v>86</v>
      </c>
      <c r="AZ153" s="17" t="s">
        <v>211</v>
      </c>
      <c r="BF153" s="140">
        <f t="shared" si="4"/>
        <v>0</v>
      </c>
      <c r="BG153" s="140">
        <f t="shared" si="5"/>
        <v>0</v>
      </c>
      <c r="BH153" s="140">
        <f t="shared" si="6"/>
        <v>0</v>
      </c>
      <c r="BI153" s="140">
        <f t="shared" si="7"/>
        <v>0</v>
      </c>
      <c r="BJ153" s="140">
        <f t="shared" si="8"/>
        <v>0</v>
      </c>
      <c r="BK153" s="17" t="s">
        <v>84</v>
      </c>
      <c r="BL153" s="140">
        <f t="shared" si="9"/>
        <v>0</v>
      </c>
      <c r="BM153" s="17" t="s">
        <v>216</v>
      </c>
      <c r="BN153" s="139" t="s">
        <v>404</v>
      </c>
    </row>
    <row r="154" spans="2:66" s="1" customFormat="1" ht="16.5" customHeight="1">
      <c r="B154" s="32"/>
      <c r="C154" s="127" t="s">
        <v>303</v>
      </c>
      <c r="D154" s="127" t="s">
        <v>212</v>
      </c>
      <c r="E154" s="128" t="s">
        <v>2145</v>
      </c>
      <c r="F154" s="129" t="s">
        <v>2146</v>
      </c>
      <c r="G154" s="130"/>
      <c r="H154" s="130" t="s">
        <v>297</v>
      </c>
      <c r="I154" s="131">
        <v>1.5</v>
      </c>
      <c r="J154" s="132"/>
      <c r="K154" s="133">
        <f t="shared" si="0"/>
        <v>0</v>
      </c>
      <c r="L154" s="134"/>
      <c r="M154" s="32"/>
      <c r="N154" s="135" t="s">
        <v>1</v>
      </c>
      <c r="O154" s="136" t="s">
        <v>42</v>
      </c>
      <c r="Q154" s="137">
        <f t="shared" si="1"/>
        <v>0</v>
      </c>
      <c r="R154" s="137">
        <v>0</v>
      </c>
      <c r="S154" s="137">
        <f t="shared" si="2"/>
        <v>0</v>
      </c>
      <c r="T154" s="137">
        <v>0</v>
      </c>
      <c r="U154" s="138">
        <f t="shared" si="3"/>
        <v>0</v>
      </c>
      <c r="AS154" s="139" t="s">
        <v>216</v>
      </c>
      <c r="AU154" s="139" t="s">
        <v>212</v>
      </c>
      <c r="AV154" s="139" t="s">
        <v>86</v>
      </c>
      <c r="AZ154" s="17" t="s">
        <v>211</v>
      </c>
      <c r="BF154" s="140">
        <f t="shared" si="4"/>
        <v>0</v>
      </c>
      <c r="BG154" s="140">
        <f t="shared" si="5"/>
        <v>0</v>
      </c>
      <c r="BH154" s="140">
        <f t="shared" si="6"/>
        <v>0</v>
      </c>
      <c r="BI154" s="140">
        <f t="shared" si="7"/>
        <v>0</v>
      </c>
      <c r="BJ154" s="140">
        <f t="shared" si="8"/>
        <v>0</v>
      </c>
      <c r="BK154" s="17" t="s">
        <v>84</v>
      </c>
      <c r="BL154" s="140">
        <f t="shared" si="9"/>
        <v>0</v>
      </c>
      <c r="BM154" s="17" t="s">
        <v>216</v>
      </c>
      <c r="BN154" s="139" t="s">
        <v>407</v>
      </c>
    </row>
    <row r="155" spans="2:66" s="1" customFormat="1" ht="16.5" customHeight="1">
      <c r="B155" s="32"/>
      <c r="C155" s="127" t="s">
        <v>409</v>
      </c>
      <c r="D155" s="127" t="s">
        <v>212</v>
      </c>
      <c r="E155" s="128" t="s">
        <v>2147</v>
      </c>
      <c r="F155" s="129" t="s">
        <v>2148</v>
      </c>
      <c r="G155" s="130"/>
      <c r="H155" s="130" t="s">
        <v>297</v>
      </c>
      <c r="I155" s="131">
        <v>0.25</v>
      </c>
      <c r="J155" s="132"/>
      <c r="K155" s="133">
        <f t="shared" si="0"/>
        <v>0</v>
      </c>
      <c r="L155" s="134"/>
      <c r="M155" s="32"/>
      <c r="N155" s="135" t="s">
        <v>1</v>
      </c>
      <c r="O155" s="136" t="s">
        <v>42</v>
      </c>
      <c r="Q155" s="137">
        <f t="shared" si="1"/>
        <v>0</v>
      </c>
      <c r="R155" s="137">
        <v>0</v>
      </c>
      <c r="S155" s="137">
        <f t="shared" si="2"/>
        <v>0</v>
      </c>
      <c r="T155" s="137">
        <v>0</v>
      </c>
      <c r="U155" s="138">
        <f t="shared" si="3"/>
        <v>0</v>
      </c>
      <c r="AS155" s="139" t="s">
        <v>216</v>
      </c>
      <c r="AU155" s="139" t="s">
        <v>212</v>
      </c>
      <c r="AV155" s="139" t="s">
        <v>86</v>
      </c>
      <c r="AZ155" s="17" t="s">
        <v>211</v>
      </c>
      <c r="BF155" s="140">
        <f t="shared" si="4"/>
        <v>0</v>
      </c>
      <c r="BG155" s="140">
        <f t="shared" si="5"/>
        <v>0</v>
      </c>
      <c r="BH155" s="140">
        <f t="shared" si="6"/>
        <v>0</v>
      </c>
      <c r="BI155" s="140">
        <f t="shared" si="7"/>
        <v>0</v>
      </c>
      <c r="BJ155" s="140">
        <f t="shared" si="8"/>
        <v>0</v>
      </c>
      <c r="BK155" s="17" t="s">
        <v>84</v>
      </c>
      <c r="BL155" s="140">
        <f t="shared" si="9"/>
        <v>0</v>
      </c>
      <c r="BM155" s="17" t="s">
        <v>216</v>
      </c>
      <c r="BN155" s="139" t="s">
        <v>413</v>
      </c>
    </row>
    <row r="156" spans="2:66" s="1" customFormat="1" ht="55.5" customHeight="1">
      <c r="B156" s="32"/>
      <c r="C156" s="127" t="s">
        <v>308</v>
      </c>
      <c r="D156" s="127" t="s">
        <v>212</v>
      </c>
      <c r="E156" s="128" t="s">
        <v>2149</v>
      </c>
      <c r="F156" s="129" t="s">
        <v>2150</v>
      </c>
      <c r="G156" s="130"/>
      <c r="H156" s="130" t="s">
        <v>313</v>
      </c>
      <c r="I156" s="131">
        <v>10</v>
      </c>
      <c r="J156" s="132"/>
      <c r="K156" s="133">
        <f t="shared" si="0"/>
        <v>0</v>
      </c>
      <c r="L156" s="134"/>
      <c r="M156" s="32"/>
      <c r="N156" s="135" t="s">
        <v>1</v>
      </c>
      <c r="O156" s="136" t="s">
        <v>42</v>
      </c>
      <c r="Q156" s="137">
        <f t="shared" si="1"/>
        <v>0</v>
      </c>
      <c r="R156" s="137">
        <v>0</v>
      </c>
      <c r="S156" s="137">
        <f t="shared" si="2"/>
        <v>0</v>
      </c>
      <c r="T156" s="137">
        <v>0</v>
      </c>
      <c r="U156" s="138">
        <f t="shared" si="3"/>
        <v>0</v>
      </c>
      <c r="AS156" s="139" t="s">
        <v>216</v>
      </c>
      <c r="AU156" s="139" t="s">
        <v>212</v>
      </c>
      <c r="AV156" s="139" t="s">
        <v>86</v>
      </c>
      <c r="AZ156" s="17" t="s">
        <v>211</v>
      </c>
      <c r="BF156" s="140">
        <f t="shared" si="4"/>
        <v>0</v>
      </c>
      <c r="BG156" s="140">
        <f t="shared" si="5"/>
        <v>0</v>
      </c>
      <c r="BH156" s="140">
        <f t="shared" si="6"/>
        <v>0</v>
      </c>
      <c r="BI156" s="140">
        <f t="shared" si="7"/>
        <v>0</v>
      </c>
      <c r="BJ156" s="140">
        <f t="shared" si="8"/>
        <v>0</v>
      </c>
      <c r="BK156" s="17" t="s">
        <v>84</v>
      </c>
      <c r="BL156" s="140">
        <f t="shared" si="9"/>
        <v>0</v>
      </c>
      <c r="BM156" s="17" t="s">
        <v>216</v>
      </c>
      <c r="BN156" s="139" t="s">
        <v>422</v>
      </c>
    </row>
    <row r="157" spans="2:66" s="1" customFormat="1" ht="24.2" customHeight="1">
      <c r="B157" s="32"/>
      <c r="C157" s="127" t="s">
        <v>425</v>
      </c>
      <c r="D157" s="127" t="s">
        <v>212</v>
      </c>
      <c r="E157" s="128" t="s">
        <v>2151</v>
      </c>
      <c r="F157" s="129" t="s">
        <v>2152</v>
      </c>
      <c r="G157" s="130"/>
      <c r="H157" s="130" t="s">
        <v>313</v>
      </c>
      <c r="I157" s="131">
        <v>10</v>
      </c>
      <c r="J157" s="132"/>
      <c r="K157" s="133">
        <f t="shared" si="0"/>
        <v>0</v>
      </c>
      <c r="L157" s="134"/>
      <c r="M157" s="32"/>
      <c r="N157" s="135" t="s">
        <v>1</v>
      </c>
      <c r="O157" s="136" t="s">
        <v>42</v>
      </c>
      <c r="Q157" s="137">
        <f t="shared" si="1"/>
        <v>0</v>
      </c>
      <c r="R157" s="137">
        <v>0</v>
      </c>
      <c r="S157" s="137">
        <f t="shared" si="2"/>
        <v>0</v>
      </c>
      <c r="T157" s="137">
        <v>0</v>
      </c>
      <c r="U157" s="138">
        <f t="shared" si="3"/>
        <v>0</v>
      </c>
      <c r="AS157" s="139" t="s">
        <v>216</v>
      </c>
      <c r="AU157" s="139" t="s">
        <v>212</v>
      </c>
      <c r="AV157" s="139" t="s">
        <v>86</v>
      </c>
      <c r="AZ157" s="17" t="s">
        <v>211</v>
      </c>
      <c r="BF157" s="140">
        <f t="shared" si="4"/>
        <v>0</v>
      </c>
      <c r="BG157" s="140">
        <f t="shared" si="5"/>
        <v>0</v>
      </c>
      <c r="BH157" s="140">
        <f t="shared" si="6"/>
        <v>0</v>
      </c>
      <c r="BI157" s="140">
        <f t="shared" si="7"/>
        <v>0</v>
      </c>
      <c r="BJ157" s="140">
        <f t="shared" si="8"/>
        <v>0</v>
      </c>
      <c r="BK157" s="17" t="s">
        <v>84</v>
      </c>
      <c r="BL157" s="140">
        <f t="shared" si="9"/>
        <v>0</v>
      </c>
      <c r="BM157" s="17" t="s">
        <v>216</v>
      </c>
      <c r="BN157" s="139" t="s">
        <v>428</v>
      </c>
    </row>
    <row r="158" spans="2:66" s="1" customFormat="1" ht="49.15" customHeight="1">
      <c r="B158" s="32"/>
      <c r="C158" s="127" t="s">
        <v>314</v>
      </c>
      <c r="D158" s="127" t="s">
        <v>212</v>
      </c>
      <c r="E158" s="128" t="s">
        <v>2153</v>
      </c>
      <c r="F158" s="129" t="s">
        <v>2154</v>
      </c>
      <c r="G158" s="130"/>
      <c r="H158" s="130" t="s">
        <v>313</v>
      </c>
      <c r="I158" s="131">
        <v>26</v>
      </c>
      <c r="J158" s="132"/>
      <c r="K158" s="133">
        <f t="shared" si="0"/>
        <v>0</v>
      </c>
      <c r="L158" s="134"/>
      <c r="M158" s="32"/>
      <c r="N158" s="135" t="s">
        <v>1</v>
      </c>
      <c r="O158" s="136" t="s">
        <v>42</v>
      </c>
      <c r="Q158" s="137">
        <f t="shared" si="1"/>
        <v>0</v>
      </c>
      <c r="R158" s="137">
        <v>0</v>
      </c>
      <c r="S158" s="137">
        <f t="shared" si="2"/>
        <v>0</v>
      </c>
      <c r="T158" s="137">
        <v>0</v>
      </c>
      <c r="U158" s="138">
        <f t="shared" si="3"/>
        <v>0</v>
      </c>
      <c r="AS158" s="139" t="s">
        <v>216</v>
      </c>
      <c r="AU158" s="139" t="s">
        <v>212</v>
      </c>
      <c r="AV158" s="139" t="s">
        <v>86</v>
      </c>
      <c r="AZ158" s="17" t="s">
        <v>211</v>
      </c>
      <c r="BF158" s="140">
        <f t="shared" si="4"/>
        <v>0</v>
      </c>
      <c r="BG158" s="140">
        <f t="shared" si="5"/>
        <v>0</v>
      </c>
      <c r="BH158" s="140">
        <f t="shared" si="6"/>
        <v>0</v>
      </c>
      <c r="BI158" s="140">
        <f t="shared" si="7"/>
        <v>0</v>
      </c>
      <c r="BJ158" s="140">
        <f t="shared" si="8"/>
        <v>0</v>
      </c>
      <c r="BK158" s="17" t="s">
        <v>84</v>
      </c>
      <c r="BL158" s="140">
        <f t="shared" si="9"/>
        <v>0</v>
      </c>
      <c r="BM158" s="17" t="s">
        <v>216</v>
      </c>
      <c r="BN158" s="139" t="s">
        <v>437</v>
      </c>
    </row>
    <row r="159" spans="2:66" s="1" customFormat="1" ht="44.25" customHeight="1">
      <c r="B159" s="32"/>
      <c r="C159" s="127" t="s">
        <v>442</v>
      </c>
      <c r="D159" s="127" t="s">
        <v>212</v>
      </c>
      <c r="E159" s="128" t="s">
        <v>2155</v>
      </c>
      <c r="F159" s="129" t="s">
        <v>2156</v>
      </c>
      <c r="G159" s="130"/>
      <c r="H159" s="130" t="s">
        <v>313</v>
      </c>
      <c r="I159" s="131">
        <v>5</v>
      </c>
      <c r="J159" s="132"/>
      <c r="K159" s="133">
        <f t="shared" si="0"/>
        <v>0</v>
      </c>
      <c r="L159" s="134"/>
      <c r="M159" s="32"/>
      <c r="N159" s="135" t="s">
        <v>1</v>
      </c>
      <c r="O159" s="136" t="s">
        <v>42</v>
      </c>
      <c r="Q159" s="137">
        <f t="shared" si="1"/>
        <v>0</v>
      </c>
      <c r="R159" s="137">
        <v>0</v>
      </c>
      <c r="S159" s="137">
        <f t="shared" si="2"/>
        <v>0</v>
      </c>
      <c r="T159" s="137">
        <v>0</v>
      </c>
      <c r="U159" s="138">
        <f t="shared" si="3"/>
        <v>0</v>
      </c>
      <c r="AS159" s="139" t="s">
        <v>216</v>
      </c>
      <c r="AU159" s="139" t="s">
        <v>212</v>
      </c>
      <c r="AV159" s="139" t="s">
        <v>86</v>
      </c>
      <c r="AZ159" s="17" t="s">
        <v>211</v>
      </c>
      <c r="BF159" s="140">
        <f t="shared" si="4"/>
        <v>0</v>
      </c>
      <c r="BG159" s="140">
        <f t="shared" si="5"/>
        <v>0</v>
      </c>
      <c r="BH159" s="140">
        <f t="shared" si="6"/>
        <v>0</v>
      </c>
      <c r="BI159" s="140">
        <f t="shared" si="7"/>
        <v>0</v>
      </c>
      <c r="BJ159" s="140">
        <f t="shared" si="8"/>
        <v>0</v>
      </c>
      <c r="BK159" s="17" t="s">
        <v>84</v>
      </c>
      <c r="BL159" s="140">
        <f t="shared" si="9"/>
        <v>0</v>
      </c>
      <c r="BM159" s="17" t="s">
        <v>216</v>
      </c>
      <c r="BN159" s="139" t="s">
        <v>445</v>
      </c>
    </row>
    <row r="160" spans="2:66" s="1" customFormat="1" ht="55.5" customHeight="1">
      <c r="B160" s="32"/>
      <c r="C160" s="127" t="s">
        <v>318</v>
      </c>
      <c r="D160" s="127" t="s">
        <v>212</v>
      </c>
      <c r="E160" s="128" t="s">
        <v>2157</v>
      </c>
      <c r="F160" s="129" t="s">
        <v>2158</v>
      </c>
      <c r="G160" s="130"/>
      <c r="H160" s="130" t="s">
        <v>313</v>
      </c>
      <c r="I160" s="131">
        <v>5</v>
      </c>
      <c r="J160" s="132"/>
      <c r="K160" s="133">
        <f t="shared" si="0"/>
        <v>0</v>
      </c>
      <c r="L160" s="134"/>
      <c r="M160" s="32"/>
      <c r="N160" s="135" t="s">
        <v>1</v>
      </c>
      <c r="O160" s="136" t="s">
        <v>42</v>
      </c>
      <c r="Q160" s="137">
        <f t="shared" si="1"/>
        <v>0</v>
      </c>
      <c r="R160" s="137">
        <v>0</v>
      </c>
      <c r="S160" s="137">
        <f t="shared" si="2"/>
        <v>0</v>
      </c>
      <c r="T160" s="137">
        <v>0</v>
      </c>
      <c r="U160" s="138">
        <f t="shared" si="3"/>
        <v>0</v>
      </c>
      <c r="AS160" s="139" t="s">
        <v>216</v>
      </c>
      <c r="AU160" s="139" t="s">
        <v>212</v>
      </c>
      <c r="AV160" s="139" t="s">
        <v>86</v>
      </c>
      <c r="AZ160" s="17" t="s">
        <v>211</v>
      </c>
      <c r="BF160" s="140">
        <f t="shared" si="4"/>
        <v>0</v>
      </c>
      <c r="BG160" s="140">
        <f t="shared" si="5"/>
        <v>0</v>
      </c>
      <c r="BH160" s="140">
        <f t="shared" si="6"/>
        <v>0</v>
      </c>
      <c r="BI160" s="140">
        <f t="shared" si="7"/>
        <v>0</v>
      </c>
      <c r="BJ160" s="140">
        <f t="shared" si="8"/>
        <v>0</v>
      </c>
      <c r="BK160" s="17" t="s">
        <v>84</v>
      </c>
      <c r="BL160" s="140">
        <f t="shared" si="9"/>
        <v>0</v>
      </c>
      <c r="BM160" s="17" t="s">
        <v>216</v>
      </c>
      <c r="BN160" s="139" t="s">
        <v>448</v>
      </c>
    </row>
    <row r="161" spans="2:66" s="1" customFormat="1" ht="55.5" customHeight="1">
      <c r="B161" s="32"/>
      <c r="C161" s="127" t="s">
        <v>450</v>
      </c>
      <c r="D161" s="127" t="s">
        <v>212</v>
      </c>
      <c r="E161" s="128" t="s">
        <v>2159</v>
      </c>
      <c r="F161" s="129" t="s">
        <v>2160</v>
      </c>
      <c r="G161" s="130"/>
      <c r="H161" s="130" t="s">
        <v>313</v>
      </c>
      <c r="I161" s="131">
        <v>3</v>
      </c>
      <c r="J161" s="132"/>
      <c r="K161" s="133">
        <f t="shared" si="0"/>
        <v>0</v>
      </c>
      <c r="L161" s="134"/>
      <c r="M161" s="32"/>
      <c r="N161" s="135" t="s">
        <v>1</v>
      </c>
      <c r="O161" s="136" t="s">
        <v>42</v>
      </c>
      <c r="Q161" s="137">
        <f t="shared" si="1"/>
        <v>0</v>
      </c>
      <c r="R161" s="137">
        <v>0</v>
      </c>
      <c r="S161" s="137">
        <f t="shared" si="2"/>
        <v>0</v>
      </c>
      <c r="T161" s="137">
        <v>0</v>
      </c>
      <c r="U161" s="138">
        <f t="shared" si="3"/>
        <v>0</v>
      </c>
      <c r="AS161" s="139" t="s">
        <v>216</v>
      </c>
      <c r="AU161" s="139" t="s">
        <v>212</v>
      </c>
      <c r="AV161" s="139" t="s">
        <v>86</v>
      </c>
      <c r="AZ161" s="17" t="s">
        <v>211</v>
      </c>
      <c r="BF161" s="140">
        <f t="shared" si="4"/>
        <v>0</v>
      </c>
      <c r="BG161" s="140">
        <f t="shared" si="5"/>
        <v>0</v>
      </c>
      <c r="BH161" s="140">
        <f t="shared" si="6"/>
        <v>0</v>
      </c>
      <c r="BI161" s="140">
        <f t="shared" si="7"/>
        <v>0</v>
      </c>
      <c r="BJ161" s="140">
        <f t="shared" si="8"/>
        <v>0</v>
      </c>
      <c r="BK161" s="17" t="s">
        <v>84</v>
      </c>
      <c r="BL161" s="140">
        <f t="shared" si="9"/>
        <v>0</v>
      </c>
      <c r="BM161" s="17" t="s">
        <v>216</v>
      </c>
      <c r="BN161" s="139" t="s">
        <v>453</v>
      </c>
    </row>
    <row r="162" spans="2:66" s="1" customFormat="1" ht="33" customHeight="1">
      <c r="B162" s="32"/>
      <c r="C162" s="127" t="s">
        <v>323</v>
      </c>
      <c r="D162" s="127" t="s">
        <v>212</v>
      </c>
      <c r="E162" s="128" t="s">
        <v>1480</v>
      </c>
      <c r="F162" s="129" t="s">
        <v>2161</v>
      </c>
      <c r="G162" s="129"/>
      <c r="H162" s="130" t="s">
        <v>313</v>
      </c>
      <c r="I162" s="131">
        <v>10</v>
      </c>
      <c r="J162" s="132"/>
      <c r="K162" s="133">
        <f t="shared" si="0"/>
        <v>0</v>
      </c>
      <c r="L162" s="134"/>
      <c r="M162" s="32"/>
      <c r="N162" s="135" t="s">
        <v>1</v>
      </c>
      <c r="O162" s="136" t="s">
        <v>42</v>
      </c>
      <c r="Q162" s="137">
        <f t="shared" si="1"/>
        <v>0</v>
      </c>
      <c r="R162" s="137">
        <v>0</v>
      </c>
      <c r="S162" s="137">
        <f t="shared" si="2"/>
        <v>0</v>
      </c>
      <c r="T162" s="137">
        <v>0</v>
      </c>
      <c r="U162" s="138">
        <f t="shared" si="3"/>
        <v>0</v>
      </c>
      <c r="AS162" s="139" t="s">
        <v>216</v>
      </c>
      <c r="AU162" s="139" t="s">
        <v>212</v>
      </c>
      <c r="AV162" s="139" t="s">
        <v>86</v>
      </c>
      <c r="AZ162" s="17" t="s">
        <v>211</v>
      </c>
      <c r="BF162" s="140">
        <f t="shared" si="4"/>
        <v>0</v>
      </c>
      <c r="BG162" s="140">
        <f t="shared" si="5"/>
        <v>0</v>
      </c>
      <c r="BH162" s="140">
        <f t="shared" si="6"/>
        <v>0</v>
      </c>
      <c r="BI162" s="140">
        <f t="shared" si="7"/>
        <v>0</v>
      </c>
      <c r="BJ162" s="140">
        <f t="shared" si="8"/>
        <v>0</v>
      </c>
      <c r="BK162" s="17" t="s">
        <v>84</v>
      </c>
      <c r="BL162" s="140">
        <f t="shared" si="9"/>
        <v>0</v>
      </c>
      <c r="BM162" s="17" t="s">
        <v>216</v>
      </c>
      <c r="BN162" s="139" t="s">
        <v>457</v>
      </c>
    </row>
    <row r="163" spans="2:66" s="1" customFormat="1" ht="24.2" customHeight="1">
      <c r="B163" s="32"/>
      <c r="C163" s="127" t="s">
        <v>458</v>
      </c>
      <c r="D163" s="127" t="s">
        <v>212</v>
      </c>
      <c r="E163" s="128" t="s">
        <v>2162</v>
      </c>
      <c r="F163" s="129" t="s">
        <v>2163</v>
      </c>
      <c r="G163" s="129"/>
      <c r="H163" s="130" t="s">
        <v>313</v>
      </c>
      <c r="I163" s="131">
        <v>105</v>
      </c>
      <c r="J163" s="132"/>
      <c r="K163" s="133">
        <f t="shared" si="0"/>
        <v>0</v>
      </c>
      <c r="L163" s="134"/>
      <c r="M163" s="32"/>
      <c r="N163" s="135" t="s">
        <v>1</v>
      </c>
      <c r="O163" s="136" t="s">
        <v>42</v>
      </c>
      <c r="Q163" s="137">
        <f t="shared" si="1"/>
        <v>0</v>
      </c>
      <c r="R163" s="137">
        <v>0</v>
      </c>
      <c r="S163" s="137">
        <f t="shared" si="2"/>
        <v>0</v>
      </c>
      <c r="T163" s="137">
        <v>0</v>
      </c>
      <c r="U163" s="138">
        <f t="shared" si="3"/>
        <v>0</v>
      </c>
      <c r="AS163" s="139" t="s">
        <v>216</v>
      </c>
      <c r="AU163" s="139" t="s">
        <v>212</v>
      </c>
      <c r="AV163" s="139" t="s">
        <v>86</v>
      </c>
      <c r="AZ163" s="17" t="s">
        <v>211</v>
      </c>
      <c r="BF163" s="140">
        <f t="shared" si="4"/>
        <v>0</v>
      </c>
      <c r="BG163" s="140">
        <f t="shared" si="5"/>
        <v>0</v>
      </c>
      <c r="BH163" s="140">
        <f t="shared" si="6"/>
        <v>0</v>
      </c>
      <c r="BI163" s="140">
        <f t="shared" si="7"/>
        <v>0</v>
      </c>
      <c r="BJ163" s="140">
        <f t="shared" si="8"/>
        <v>0</v>
      </c>
      <c r="BK163" s="17" t="s">
        <v>84</v>
      </c>
      <c r="BL163" s="140">
        <f t="shared" si="9"/>
        <v>0</v>
      </c>
      <c r="BM163" s="17" t="s">
        <v>216</v>
      </c>
      <c r="BN163" s="139" t="s">
        <v>461</v>
      </c>
    </row>
    <row r="164" spans="2:66" s="1" customFormat="1" ht="24.2" customHeight="1">
      <c r="B164" s="32"/>
      <c r="C164" s="127" t="s">
        <v>329</v>
      </c>
      <c r="D164" s="127" t="s">
        <v>212</v>
      </c>
      <c r="E164" s="128" t="s">
        <v>2164</v>
      </c>
      <c r="F164" s="129" t="s">
        <v>1483</v>
      </c>
      <c r="G164" s="129"/>
      <c r="H164" s="130" t="s">
        <v>313</v>
      </c>
      <c r="I164" s="131">
        <v>1</v>
      </c>
      <c r="J164" s="132"/>
      <c r="K164" s="133">
        <f t="shared" si="0"/>
        <v>0</v>
      </c>
      <c r="L164" s="134"/>
      <c r="M164" s="32"/>
      <c r="N164" s="135" t="s">
        <v>1</v>
      </c>
      <c r="O164" s="136" t="s">
        <v>42</v>
      </c>
      <c r="Q164" s="137">
        <f t="shared" si="1"/>
        <v>0</v>
      </c>
      <c r="R164" s="137">
        <v>0</v>
      </c>
      <c r="S164" s="137">
        <f t="shared" si="2"/>
        <v>0</v>
      </c>
      <c r="T164" s="137">
        <v>0</v>
      </c>
      <c r="U164" s="138">
        <f t="shared" si="3"/>
        <v>0</v>
      </c>
      <c r="AS164" s="139" t="s">
        <v>216</v>
      </c>
      <c r="AU164" s="139" t="s">
        <v>212</v>
      </c>
      <c r="AV164" s="139" t="s">
        <v>86</v>
      </c>
      <c r="AZ164" s="17" t="s">
        <v>211</v>
      </c>
      <c r="BF164" s="140">
        <f t="shared" si="4"/>
        <v>0</v>
      </c>
      <c r="BG164" s="140">
        <f t="shared" si="5"/>
        <v>0</v>
      </c>
      <c r="BH164" s="140">
        <f t="shared" si="6"/>
        <v>0</v>
      </c>
      <c r="BI164" s="140">
        <f t="shared" si="7"/>
        <v>0</v>
      </c>
      <c r="BJ164" s="140">
        <f t="shared" si="8"/>
        <v>0</v>
      </c>
      <c r="BK164" s="17" t="s">
        <v>84</v>
      </c>
      <c r="BL164" s="140">
        <f t="shared" si="9"/>
        <v>0</v>
      </c>
      <c r="BM164" s="17" t="s">
        <v>216</v>
      </c>
      <c r="BN164" s="139" t="s">
        <v>465</v>
      </c>
    </row>
    <row r="165" spans="2:66" s="1" customFormat="1" ht="33" customHeight="1">
      <c r="B165" s="32"/>
      <c r="C165" s="127" t="s">
        <v>467</v>
      </c>
      <c r="D165" s="127" t="s">
        <v>212</v>
      </c>
      <c r="E165" s="128" t="s">
        <v>2165</v>
      </c>
      <c r="F165" s="129" t="s">
        <v>2166</v>
      </c>
      <c r="G165" s="129"/>
      <c r="H165" s="130" t="s">
        <v>313</v>
      </c>
      <c r="I165" s="131">
        <v>4</v>
      </c>
      <c r="J165" s="132"/>
      <c r="K165" s="133">
        <f t="shared" si="0"/>
        <v>0</v>
      </c>
      <c r="L165" s="134"/>
      <c r="M165" s="32"/>
      <c r="N165" s="135" t="s">
        <v>1</v>
      </c>
      <c r="O165" s="136" t="s">
        <v>42</v>
      </c>
      <c r="Q165" s="137">
        <f t="shared" si="1"/>
        <v>0</v>
      </c>
      <c r="R165" s="137">
        <v>0</v>
      </c>
      <c r="S165" s="137">
        <f t="shared" si="2"/>
        <v>0</v>
      </c>
      <c r="T165" s="137">
        <v>0</v>
      </c>
      <c r="U165" s="138">
        <f t="shared" si="3"/>
        <v>0</v>
      </c>
      <c r="AS165" s="139" t="s">
        <v>216</v>
      </c>
      <c r="AU165" s="139" t="s">
        <v>212</v>
      </c>
      <c r="AV165" s="139" t="s">
        <v>86</v>
      </c>
      <c r="AZ165" s="17" t="s">
        <v>211</v>
      </c>
      <c r="BF165" s="140">
        <f t="shared" si="4"/>
        <v>0</v>
      </c>
      <c r="BG165" s="140">
        <f t="shared" si="5"/>
        <v>0</v>
      </c>
      <c r="BH165" s="140">
        <f t="shared" si="6"/>
        <v>0</v>
      </c>
      <c r="BI165" s="140">
        <f t="shared" si="7"/>
        <v>0</v>
      </c>
      <c r="BJ165" s="140">
        <f t="shared" si="8"/>
        <v>0</v>
      </c>
      <c r="BK165" s="17" t="s">
        <v>84</v>
      </c>
      <c r="BL165" s="140">
        <f t="shared" si="9"/>
        <v>0</v>
      </c>
      <c r="BM165" s="17" t="s">
        <v>216</v>
      </c>
      <c r="BN165" s="139" t="s">
        <v>470</v>
      </c>
    </row>
    <row r="166" spans="2:66" s="1" customFormat="1" ht="24.2" customHeight="1">
      <c r="B166" s="32"/>
      <c r="C166" s="127" t="s">
        <v>336</v>
      </c>
      <c r="D166" s="127" t="s">
        <v>212</v>
      </c>
      <c r="E166" s="128" t="s">
        <v>2167</v>
      </c>
      <c r="F166" s="129" t="s">
        <v>2168</v>
      </c>
      <c r="G166" s="129"/>
      <c r="H166" s="130" t="s">
        <v>313</v>
      </c>
      <c r="I166" s="131">
        <v>9</v>
      </c>
      <c r="J166" s="132"/>
      <c r="K166" s="133">
        <f t="shared" si="0"/>
        <v>0</v>
      </c>
      <c r="L166" s="134"/>
      <c r="M166" s="32"/>
      <c r="N166" s="135" t="s">
        <v>1</v>
      </c>
      <c r="O166" s="136" t="s">
        <v>42</v>
      </c>
      <c r="Q166" s="137">
        <f t="shared" si="1"/>
        <v>0</v>
      </c>
      <c r="R166" s="137">
        <v>0</v>
      </c>
      <c r="S166" s="137">
        <f t="shared" si="2"/>
        <v>0</v>
      </c>
      <c r="T166" s="137">
        <v>0</v>
      </c>
      <c r="U166" s="138">
        <f t="shared" si="3"/>
        <v>0</v>
      </c>
      <c r="AS166" s="139" t="s">
        <v>216</v>
      </c>
      <c r="AU166" s="139" t="s">
        <v>212</v>
      </c>
      <c r="AV166" s="139" t="s">
        <v>86</v>
      </c>
      <c r="AZ166" s="17" t="s">
        <v>211</v>
      </c>
      <c r="BF166" s="140">
        <f t="shared" si="4"/>
        <v>0</v>
      </c>
      <c r="BG166" s="140">
        <f t="shared" si="5"/>
        <v>0</v>
      </c>
      <c r="BH166" s="140">
        <f t="shared" si="6"/>
        <v>0</v>
      </c>
      <c r="BI166" s="140">
        <f t="shared" si="7"/>
        <v>0</v>
      </c>
      <c r="BJ166" s="140">
        <f t="shared" si="8"/>
        <v>0</v>
      </c>
      <c r="BK166" s="17" t="s">
        <v>84</v>
      </c>
      <c r="BL166" s="140">
        <f t="shared" si="9"/>
        <v>0</v>
      </c>
      <c r="BM166" s="17" t="s">
        <v>216</v>
      </c>
      <c r="BN166" s="139" t="s">
        <v>474</v>
      </c>
    </row>
    <row r="167" spans="2:66" s="1" customFormat="1" ht="24.2" customHeight="1">
      <c r="B167" s="32"/>
      <c r="C167" s="127" t="s">
        <v>475</v>
      </c>
      <c r="D167" s="127" t="s">
        <v>212</v>
      </c>
      <c r="E167" s="128" t="s">
        <v>2169</v>
      </c>
      <c r="F167" s="129" t="s">
        <v>2170</v>
      </c>
      <c r="G167" s="129"/>
      <c r="H167" s="130" t="s">
        <v>313</v>
      </c>
      <c r="I167" s="131">
        <v>10</v>
      </c>
      <c r="J167" s="132"/>
      <c r="K167" s="133">
        <f t="shared" si="0"/>
        <v>0</v>
      </c>
      <c r="L167" s="134"/>
      <c r="M167" s="32"/>
      <c r="N167" s="181" t="s">
        <v>1</v>
      </c>
      <c r="O167" s="182" t="s">
        <v>42</v>
      </c>
      <c r="P167" s="183"/>
      <c r="Q167" s="184">
        <f t="shared" si="1"/>
        <v>0</v>
      </c>
      <c r="R167" s="184">
        <v>0</v>
      </c>
      <c r="S167" s="184">
        <f t="shared" si="2"/>
        <v>0</v>
      </c>
      <c r="T167" s="184">
        <v>0</v>
      </c>
      <c r="U167" s="185">
        <f t="shared" si="3"/>
        <v>0</v>
      </c>
      <c r="AS167" s="139" t="s">
        <v>216</v>
      </c>
      <c r="AU167" s="139" t="s">
        <v>212</v>
      </c>
      <c r="AV167" s="139" t="s">
        <v>86</v>
      </c>
      <c r="AZ167" s="17" t="s">
        <v>211</v>
      </c>
      <c r="BF167" s="140">
        <f t="shared" si="4"/>
        <v>0</v>
      </c>
      <c r="BG167" s="140">
        <f t="shared" si="5"/>
        <v>0</v>
      </c>
      <c r="BH167" s="140">
        <f t="shared" si="6"/>
        <v>0</v>
      </c>
      <c r="BI167" s="140">
        <f t="shared" si="7"/>
        <v>0</v>
      </c>
      <c r="BJ167" s="140">
        <f t="shared" si="8"/>
        <v>0</v>
      </c>
      <c r="BK167" s="17" t="s">
        <v>84</v>
      </c>
      <c r="BL167" s="140">
        <f t="shared" si="9"/>
        <v>0</v>
      </c>
      <c r="BM167" s="17" t="s">
        <v>216</v>
      </c>
      <c r="BN167" s="139" t="s">
        <v>478</v>
      </c>
    </row>
    <row r="168" spans="2:66" s="1" customFormat="1" ht="6.95" customHeight="1">
      <c r="B168" s="44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32"/>
    </row>
  </sheetData>
  <sheetProtection algorithmName="SHA-512" hashValue="eq2XsFSmqW+aLclNHN1U0V1taO3rfJDn+JZvGFpVRZANytsfVcCZtpwdcI1/htsGHMMC5gHZqOZmCWRd9gVHxw==" saltValue="TDEGN+Tczi5w0Fm/+mA37w==" spinCount="100000" sheet="1" objects="1" scenarios="1" formatColumns="0" formatRows="0" autoFilter="0"/>
  <autoFilter ref="C117:L167" xr:uid="{00000000-0009-0000-0000-000010000000}"/>
  <mergeCells count="9">
    <mergeCell ref="E87:I87"/>
    <mergeCell ref="E108:I108"/>
    <mergeCell ref="E110:I110"/>
    <mergeCell ref="M2:W2"/>
    <mergeCell ref="E7:I7"/>
    <mergeCell ref="E9:I9"/>
    <mergeCell ref="E18:I18"/>
    <mergeCell ref="E27:I27"/>
    <mergeCell ref="E85:I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BM13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129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44" t="str">
        <f>'Rekapitulace stavby'!K6</f>
        <v>24005 - Prirodni koupaci biotop Jilemnice (zadani) - uprava vyberove rizeni</v>
      </c>
      <c r="F7" s="245"/>
      <c r="G7" s="245"/>
      <c r="H7" s="245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40" t="s">
        <v>2171</v>
      </c>
      <c r="F9" s="246"/>
      <c r="G9" s="246"/>
      <c r="H9" s="246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7" t="str">
        <f>'Rekapitulace stavby'!E14</f>
        <v>Vyplň údaj</v>
      </c>
      <c r="F18" s="209"/>
      <c r="G18" s="209"/>
      <c r="H18" s="209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14" t="s">
        <v>1</v>
      </c>
      <c r="F27" s="214"/>
      <c r="G27" s="214"/>
      <c r="H27" s="21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ROUND(J117,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ROUND((SUM(BE117:BE136)),  2)</f>
        <v>0</v>
      </c>
      <c r="I33" s="92">
        <v>0.21</v>
      </c>
      <c r="J33" s="91">
        <f>ROUND(((SUM(BE117:BE136))*I33),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ROUND((SUM(BF117:BF136)),  2)</f>
        <v>0</v>
      </c>
      <c r="I34" s="92">
        <v>0.12</v>
      </c>
      <c r="J34" s="91">
        <f>ROUND(((SUM(BF117:BF136))*I34),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ROUND((SUM(BG117:BG136)),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ROUND((SUM(BH117:BH136)),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ROUND((SUM(BI117:BI136)),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44" t="str">
        <f>E7</f>
        <v>24005 - Prirodni koupaci biotop Jilemnice (zadani) - uprava vyberove rizeni</v>
      </c>
      <c r="F85" s="245"/>
      <c r="G85" s="245"/>
      <c r="H85" s="245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40" t="str">
        <f>E9</f>
        <v>SO 08.5 - Objekkt zázemí ...</v>
      </c>
      <c r="F87" s="246"/>
      <c r="G87" s="246"/>
      <c r="H87" s="246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J117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971</v>
      </c>
      <c r="E97" s="106"/>
      <c r="F97" s="106"/>
      <c r="G97" s="106"/>
      <c r="H97" s="106"/>
      <c r="I97" s="106"/>
      <c r="J97" s="107">
        <f>J118</f>
        <v>0</v>
      </c>
      <c r="L97" s="104"/>
    </row>
    <row r="98" spans="2:12" s="1" customFormat="1" ht="21.75" hidden="1" customHeight="1">
      <c r="B98" s="32"/>
      <c r="L98" s="32"/>
    </row>
    <row r="99" spans="2:12" s="1" customFormat="1" ht="6.95" hidden="1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0" spans="2:12" ht="11.25" hidden="1"/>
    <row r="101" spans="2:12" ht="11.25" hidden="1"/>
    <row r="102" spans="2:12" ht="11.25" hidden="1"/>
    <row r="103" spans="2:12" s="1" customFormat="1" ht="6.95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5" customHeight="1">
      <c r="B104" s="32"/>
      <c r="C104" s="21" t="s">
        <v>197</v>
      </c>
      <c r="L104" s="32"/>
    </row>
    <row r="105" spans="2:12" s="1" customFormat="1" ht="6.95" customHeight="1">
      <c r="B105" s="32"/>
      <c r="L105" s="32"/>
    </row>
    <row r="106" spans="2:12" s="1" customFormat="1" ht="12" customHeight="1">
      <c r="B106" s="32"/>
      <c r="C106" s="27" t="s">
        <v>16</v>
      </c>
      <c r="L106" s="32"/>
    </row>
    <row r="107" spans="2:12" s="1" customFormat="1" ht="26.25" customHeight="1">
      <c r="B107" s="32"/>
      <c r="E107" s="244" t="str">
        <f>E7</f>
        <v>24005 - Prirodni koupaci biotop Jilemnice (zadani) - uprava vyberove rizeni</v>
      </c>
      <c r="F107" s="245"/>
      <c r="G107" s="245"/>
      <c r="H107" s="245"/>
      <c r="L107" s="32"/>
    </row>
    <row r="108" spans="2:12" s="1" customFormat="1" ht="12" customHeight="1">
      <c r="B108" s="32"/>
      <c r="C108" s="27" t="s">
        <v>169</v>
      </c>
      <c r="L108" s="32"/>
    </row>
    <row r="109" spans="2:12" s="1" customFormat="1" ht="16.5" customHeight="1">
      <c r="B109" s="32"/>
      <c r="E109" s="240" t="str">
        <f>E9</f>
        <v>SO 08.5 - Objekkt zázemí ...</v>
      </c>
      <c r="F109" s="246"/>
      <c r="G109" s="246"/>
      <c r="H109" s="246"/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20</v>
      </c>
      <c r="F111" s="25" t="str">
        <f>F12</f>
        <v xml:space="preserve"> </v>
      </c>
      <c r="I111" s="27" t="s">
        <v>22</v>
      </c>
      <c r="J111" s="52" t="str">
        <f>IF(J12="","",J12)</f>
        <v>12. 2. 2024</v>
      </c>
      <c r="L111" s="32"/>
    </row>
    <row r="112" spans="2:12" s="1" customFormat="1" ht="6.95" customHeight="1">
      <c r="B112" s="32"/>
      <c r="L112" s="32"/>
    </row>
    <row r="113" spans="2:65" s="1" customFormat="1" ht="15.2" customHeight="1">
      <c r="B113" s="32"/>
      <c r="C113" s="27" t="s">
        <v>24</v>
      </c>
      <c r="F113" s="25" t="str">
        <f>E15</f>
        <v>Sportovní centrum Jilemnice</v>
      </c>
      <c r="I113" s="27" t="s">
        <v>31</v>
      </c>
      <c r="J113" s="30" t="str">
        <f>E21</f>
        <v>BAPO s.r.o.</v>
      </c>
      <c r="L113" s="32"/>
    </row>
    <row r="114" spans="2:65" s="1" customFormat="1" ht="15.2" customHeight="1">
      <c r="B114" s="32"/>
      <c r="C114" s="27" t="s">
        <v>29</v>
      </c>
      <c r="F114" s="25" t="str">
        <f>IF(E18="","",E18)</f>
        <v>Vyplň údaj</v>
      </c>
      <c r="I114" s="27" t="s">
        <v>35</v>
      </c>
      <c r="J114" s="30" t="str">
        <f>E24</f>
        <v xml:space="preserve"> </v>
      </c>
      <c r="L114" s="32"/>
    </row>
    <row r="115" spans="2:65" s="1" customFormat="1" ht="10.35" customHeight="1">
      <c r="B115" s="32"/>
      <c r="L115" s="32"/>
    </row>
    <row r="116" spans="2:65" s="9" customFormat="1" ht="29.25" customHeight="1">
      <c r="B116" s="108"/>
      <c r="C116" s="109" t="s">
        <v>198</v>
      </c>
      <c r="D116" s="110" t="s">
        <v>62</v>
      </c>
      <c r="E116" s="110" t="s">
        <v>58</v>
      </c>
      <c r="F116" s="110" t="s">
        <v>59</v>
      </c>
      <c r="G116" s="110" t="s">
        <v>199</v>
      </c>
      <c r="H116" s="110" t="s">
        <v>200</v>
      </c>
      <c r="I116" s="110" t="s">
        <v>201</v>
      </c>
      <c r="J116" s="111" t="s">
        <v>173</v>
      </c>
      <c r="K116" s="112" t="s">
        <v>202</v>
      </c>
      <c r="L116" s="108"/>
      <c r="M116" s="59" t="s">
        <v>1</v>
      </c>
      <c r="N116" s="60" t="s">
        <v>41</v>
      </c>
      <c r="O116" s="60" t="s">
        <v>203</v>
      </c>
      <c r="P116" s="60" t="s">
        <v>204</v>
      </c>
      <c r="Q116" s="60" t="s">
        <v>205</v>
      </c>
      <c r="R116" s="60" t="s">
        <v>206</v>
      </c>
      <c r="S116" s="60" t="s">
        <v>207</v>
      </c>
      <c r="T116" s="61" t="s">
        <v>208</v>
      </c>
    </row>
    <row r="117" spans="2:65" s="1" customFormat="1" ht="22.9" customHeight="1">
      <c r="B117" s="32"/>
      <c r="C117" s="64" t="s">
        <v>209</v>
      </c>
      <c r="J117" s="113">
        <f>BK117</f>
        <v>0</v>
      </c>
      <c r="L117" s="32"/>
      <c r="M117" s="62"/>
      <c r="N117" s="53"/>
      <c r="O117" s="53"/>
      <c r="P117" s="114">
        <f>P118</f>
        <v>0</v>
      </c>
      <c r="Q117" s="53"/>
      <c r="R117" s="114">
        <f>R118</f>
        <v>0</v>
      </c>
      <c r="S117" s="53"/>
      <c r="T117" s="115">
        <f>T118</f>
        <v>0</v>
      </c>
      <c r="AT117" s="17" t="s">
        <v>76</v>
      </c>
      <c r="AU117" s="17" t="s">
        <v>175</v>
      </c>
      <c r="BK117" s="116">
        <f>BK118</f>
        <v>0</v>
      </c>
    </row>
    <row r="118" spans="2:65" s="10" customFormat="1" ht="25.9" customHeight="1">
      <c r="B118" s="117"/>
      <c r="D118" s="118" t="s">
        <v>76</v>
      </c>
      <c r="E118" s="119" t="s">
        <v>58</v>
      </c>
      <c r="F118" s="119" t="s">
        <v>59</v>
      </c>
      <c r="I118" s="120"/>
      <c r="J118" s="121">
        <f>BK118</f>
        <v>0</v>
      </c>
      <c r="L118" s="117"/>
      <c r="M118" s="122"/>
      <c r="P118" s="123">
        <f>SUM(P119:P136)</f>
        <v>0</v>
      </c>
      <c r="R118" s="123">
        <f>SUM(R119:R136)</f>
        <v>0</v>
      </c>
      <c r="T118" s="124">
        <f>SUM(T119:T136)</f>
        <v>0</v>
      </c>
      <c r="AR118" s="118" t="s">
        <v>84</v>
      </c>
      <c r="AT118" s="125" t="s">
        <v>76</v>
      </c>
      <c r="AU118" s="125" t="s">
        <v>77</v>
      </c>
      <c r="AY118" s="118" t="s">
        <v>211</v>
      </c>
      <c r="BK118" s="126">
        <f>SUM(BK119:BK136)</f>
        <v>0</v>
      </c>
    </row>
    <row r="119" spans="2:65" s="1" customFormat="1" ht="66.75" customHeight="1">
      <c r="B119" s="32"/>
      <c r="C119" s="127" t="s">
        <v>84</v>
      </c>
      <c r="D119" s="127" t="s">
        <v>212</v>
      </c>
      <c r="E119" s="128" t="s">
        <v>978</v>
      </c>
      <c r="F119" s="129" t="s">
        <v>2172</v>
      </c>
      <c r="G119" s="130" t="s">
        <v>313</v>
      </c>
      <c r="H119" s="131">
        <v>3</v>
      </c>
      <c r="I119" s="132"/>
      <c r="J119" s="133">
        <f t="shared" ref="J119:J136" si="0">ROUND(I119*H119,2)</f>
        <v>0</v>
      </c>
      <c r="K119" s="134"/>
      <c r="L119" s="32"/>
      <c r="M119" s="135" t="s">
        <v>1</v>
      </c>
      <c r="N119" s="136" t="s">
        <v>42</v>
      </c>
      <c r="P119" s="137">
        <f t="shared" ref="P119:P136" si="1">O119*H119</f>
        <v>0</v>
      </c>
      <c r="Q119" s="137">
        <v>0</v>
      </c>
      <c r="R119" s="137">
        <f t="shared" ref="R119:R136" si="2">Q119*H119</f>
        <v>0</v>
      </c>
      <c r="S119" s="137">
        <v>0</v>
      </c>
      <c r="T119" s="138">
        <f t="shared" ref="T119:T136" si="3">S119*H119</f>
        <v>0</v>
      </c>
      <c r="AR119" s="139" t="s">
        <v>216</v>
      </c>
      <c r="AT119" s="139" t="s">
        <v>212</v>
      </c>
      <c r="AU119" s="139" t="s">
        <v>84</v>
      </c>
      <c r="AY119" s="17" t="s">
        <v>211</v>
      </c>
      <c r="BE119" s="140">
        <f t="shared" ref="BE119:BE136" si="4">IF(N119="základní",J119,0)</f>
        <v>0</v>
      </c>
      <c r="BF119" s="140">
        <f t="shared" ref="BF119:BF136" si="5">IF(N119="snížená",J119,0)</f>
        <v>0</v>
      </c>
      <c r="BG119" s="140">
        <f t="shared" ref="BG119:BG136" si="6">IF(N119="zákl. přenesená",J119,0)</f>
        <v>0</v>
      </c>
      <c r="BH119" s="140">
        <f t="shared" ref="BH119:BH136" si="7">IF(N119="sníž. přenesená",J119,0)</f>
        <v>0</v>
      </c>
      <c r="BI119" s="140">
        <f t="shared" ref="BI119:BI136" si="8">IF(N119="nulová",J119,0)</f>
        <v>0</v>
      </c>
      <c r="BJ119" s="17" t="s">
        <v>84</v>
      </c>
      <c r="BK119" s="140">
        <f t="shared" ref="BK119:BK136" si="9">ROUND(I119*H119,2)</f>
        <v>0</v>
      </c>
      <c r="BL119" s="17" t="s">
        <v>216</v>
      </c>
      <c r="BM119" s="139" t="s">
        <v>86</v>
      </c>
    </row>
    <row r="120" spans="2:65" s="1" customFormat="1" ht="66.75" customHeight="1">
      <c r="B120" s="32"/>
      <c r="C120" s="127" t="s">
        <v>86</v>
      </c>
      <c r="D120" s="127" t="s">
        <v>212</v>
      </c>
      <c r="E120" s="128" t="s">
        <v>980</v>
      </c>
      <c r="F120" s="129" t="s">
        <v>2173</v>
      </c>
      <c r="G120" s="130" t="s">
        <v>313</v>
      </c>
      <c r="H120" s="131">
        <v>3</v>
      </c>
      <c r="I120" s="132"/>
      <c r="J120" s="133">
        <f t="shared" si="0"/>
        <v>0</v>
      </c>
      <c r="K120" s="134"/>
      <c r="L120" s="32"/>
      <c r="M120" s="135" t="s">
        <v>1</v>
      </c>
      <c r="N120" s="136" t="s">
        <v>42</v>
      </c>
      <c r="P120" s="137">
        <f t="shared" si="1"/>
        <v>0</v>
      </c>
      <c r="Q120" s="137">
        <v>0</v>
      </c>
      <c r="R120" s="137">
        <f t="shared" si="2"/>
        <v>0</v>
      </c>
      <c r="S120" s="137">
        <v>0</v>
      </c>
      <c r="T120" s="138">
        <f t="shared" si="3"/>
        <v>0</v>
      </c>
      <c r="AR120" s="139" t="s">
        <v>216</v>
      </c>
      <c r="AT120" s="139" t="s">
        <v>212</v>
      </c>
      <c r="AU120" s="139" t="s">
        <v>84</v>
      </c>
      <c r="AY120" s="17" t="s">
        <v>211</v>
      </c>
      <c r="BE120" s="140">
        <f t="shared" si="4"/>
        <v>0</v>
      </c>
      <c r="BF120" s="140">
        <f t="shared" si="5"/>
        <v>0</v>
      </c>
      <c r="BG120" s="140">
        <f t="shared" si="6"/>
        <v>0</v>
      </c>
      <c r="BH120" s="140">
        <f t="shared" si="7"/>
        <v>0</v>
      </c>
      <c r="BI120" s="140">
        <f t="shared" si="8"/>
        <v>0</v>
      </c>
      <c r="BJ120" s="17" t="s">
        <v>84</v>
      </c>
      <c r="BK120" s="140">
        <f t="shared" si="9"/>
        <v>0</v>
      </c>
      <c r="BL120" s="17" t="s">
        <v>216</v>
      </c>
      <c r="BM120" s="139" t="s">
        <v>216</v>
      </c>
    </row>
    <row r="121" spans="2:65" s="1" customFormat="1" ht="16.5" customHeight="1">
      <c r="B121" s="32"/>
      <c r="C121" s="127" t="s">
        <v>226</v>
      </c>
      <c r="D121" s="127" t="s">
        <v>212</v>
      </c>
      <c r="E121" s="128" t="s">
        <v>1427</v>
      </c>
      <c r="F121" s="129" t="s">
        <v>2174</v>
      </c>
      <c r="G121" s="130" t="s">
        <v>313</v>
      </c>
      <c r="H121" s="131">
        <v>3</v>
      </c>
      <c r="I121" s="132"/>
      <c r="J121" s="133">
        <f t="shared" si="0"/>
        <v>0</v>
      </c>
      <c r="K121" s="134"/>
      <c r="L121" s="32"/>
      <c r="M121" s="135" t="s">
        <v>1</v>
      </c>
      <c r="N121" s="136" t="s">
        <v>42</v>
      </c>
      <c r="P121" s="137">
        <f t="shared" si="1"/>
        <v>0</v>
      </c>
      <c r="Q121" s="137">
        <v>0</v>
      </c>
      <c r="R121" s="137">
        <f t="shared" si="2"/>
        <v>0</v>
      </c>
      <c r="S121" s="137">
        <v>0</v>
      </c>
      <c r="T121" s="138">
        <f t="shared" si="3"/>
        <v>0</v>
      </c>
      <c r="AR121" s="139" t="s">
        <v>216</v>
      </c>
      <c r="AT121" s="139" t="s">
        <v>212</v>
      </c>
      <c r="AU121" s="139" t="s">
        <v>84</v>
      </c>
      <c r="AY121" s="17" t="s">
        <v>211</v>
      </c>
      <c r="BE121" s="140">
        <f t="shared" si="4"/>
        <v>0</v>
      </c>
      <c r="BF121" s="140">
        <f t="shared" si="5"/>
        <v>0</v>
      </c>
      <c r="BG121" s="140">
        <f t="shared" si="6"/>
        <v>0</v>
      </c>
      <c r="BH121" s="140">
        <f t="shared" si="7"/>
        <v>0</v>
      </c>
      <c r="BI121" s="140">
        <f t="shared" si="8"/>
        <v>0</v>
      </c>
      <c r="BJ121" s="17" t="s">
        <v>84</v>
      </c>
      <c r="BK121" s="140">
        <f t="shared" si="9"/>
        <v>0</v>
      </c>
      <c r="BL121" s="17" t="s">
        <v>216</v>
      </c>
      <c r="BM121" s="139" t="s">
        <v>229</v>
      </c>
    </row>
    <row r="122" spans="2:65" s="1" customFormat="1" ht="37.9" customHeight="1">
      <c r="B122" s="32"/>
      <c r="C122" s="127" t="s">
        <v>216</v>
      </c>
      <c r="D122" s="127" t="s">
        <v>212</v>
      </c>
      <c r="E122" s="128" t="s">
        <v>1429</v>
      </c>
      <c r="F122" s="129" t="s">
        <v>2175</v>
      </c>
      <c r="G122" s="130" t="s">
        <v>313</v>
      </c>
      <c r="H122" s="131">
        <v>6</v>
      </c>
      <c r="I122" s="132"/>
      <c r="J122" s="133">
        <f t="shared" si="0"/>
        <v>0</v>
      </c>
      <c r="K122" s="134"/>
      <c r="L122" s="32"/>
      <c r="M122" s="135" t="s">
        <v>1</v>
      </c>
      <c r="N122" s="136" t="s">
        <v>42</v>
      </c>
      <c r="P122" s="137">
        <f t="shared" si="1"/>
        <v>0</v>
      </c>
      <c r="Q122" s="137">
        <v>0</v>
      </c>
      <c r="R122" s="137">
        <f t="shared" si="2"/>
        <v>0</v>
      </c>
      <c r="S122" s="137">
        <v>0</v>
      </c>
      <c r="T122" s="138">
        <f t="shared" si="3"/>
        <v>0</v>
      </c>
      <c r="AR122" s="139" t="s">
        <v>216</v>
      </c>
      <c r="AT122" s="139" t="s">
        <v>212</v>
      </c>
      <c r="AU122" s="139" t="s">
        <v>84</v>
      </c>
      <c r="AY122" s="17" t="s">
        <v>211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7" t="s">
        <v>84</v>
      </c>
      <c r="BK122" s="140">
        <f t="shared" si="9"/>
        <v>0</v>
      </c>
      <c r="BL122" s="17" t="s">
        <v>216</v>
      </c>
      <c r="BM122" s="139" t="s">
        <v>234</v>
      </c>
    </row>
    <row r="123" spans="2:65" s="1" customFormat="1" ht="16.5" customHeight="1">
      <c r="B123" s="32"/>
      <c r="C123" s="127" t="s">
        <v>235</v>
      </c>
      <c r="D123" s="127" t="s">
        <v>212</v>
      </c>
      <c r="E123" s="128" t="s">
        <v>1431</v>
      </c>
      <c r="F123" s="129" t="s">
        <v>2176</v>
      </c>
      <c r="G123" s="130" t="s">
        <v>313</v>
      </c>
      <c r="H123" s="131">
        <v>3</v>
      </c>
      <c r="I123" s="132"/>
      <c r="J123" s="133">
        <f t="shared" si="0"/>
        <v>0</v>
      </c>
      <c r="K123" s="134"/>
      <c r="L123" s="32"/>
      <c r="M123" s="135" t="s">
        <v>1</v>
      </c>
      <c r="N123" s="136" t="s">
        <v>42</v>
      </c>
      <c r="P123" s="137">
        <f t="shared" si="1"/>
        <v>0</v>
      </c>
      <c r="Q123" s="137">
        <v>0</v>
      </c>
      <c r="R123" s="137">
        <f t="shared" si="2"/>
        <v>0</v>
      </c>
      <c r="S123" s="137">
        <v>0</v>
      </c>
      <c r="T123" s="138">
        <f t="shared" si="3"/>
        <v>0</v>
      </c>
      <c r="AR123" s="139" t="s">
        <v>216</v>
      </c>
      <c r="AT123" s="139" t="s">
        <v>212</v>
      </c>
      <c r="AU123" s="139" t="s">
        <v>84</v>
      </c>
      <c r="AY123" s="17" t="s">
        <v>211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7" t="s">
        <v>84</v>
      </c>
      <c r="BK123" s="140">
        <f t="shared" si="9"/>
        <v>0</v>
      </c>
      <c r="BL123" s="17" t="s">
        <v>216</v>
      </c>
      <c r="BM123" s="139" t="s">
        <v>238</v>
      </c>
    </row>
    <row r="124" spans="2:65" s="1" customFormat="1" ht="66.75" customHeight="1">
      <c r="B124" s="32"/>
      <c r="C124" s="127" t="s">
        <v>229</v>
      </c>
      <c r="D124" s="127" t="s">
        <v>212</v>
      </c>
      <c r="E124" s="128" t="s">
        <v>2177</v>
      </c>
      <c r="F124" s="129" t="s">
        <v>2178</v>
      </c>
      <c r="G124" s="130" t="s">
        <v>313</v>
      </c>
      <c r="H124" s="131">
        <v>1</v>
      </c>
      <c r="I124" s="132"/>
      <c r="J124" s="133">
        <f t="shared" si="0"/>
        <v>0</v>
      </c>
      <c r="K124" s="134"/>
      <c r="L124" s="32"/>
      <c r="M124" s="135" t="s">
        <v>1</v>
      </c>
      <c r="N124" s="136" t="s">
        <v>42</v>
      </c>
      <c r="P124" s="137">
        <f t="shared" si="1"/>
        <v>0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216</v>
      </c>
      <c r="AT124" s="139" t="s">
        <v>212</v>
      </c>
      <c r="AU124" s="139" t="s">
        <v>84</v>
      </c>
      <c r="AY124" s="17" t="s">
        <v>211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84</v>
      </c>
      <c r="BK124" s="140">
        <f t="shared" si="9"/>
        <v>0</v>
      </c>
      <c r="BL124" s="17" t="s">
        <v>216</v>
      </c>
      <c r="BM124" s="139" t="s">
        <v>8</v>
      </c>
    </row>
    <row r="125" spans="2:65" s="1" customFormat="1" ht="16.5" customHeight="1">
      <c r="B125" s="32"/>
      <c r="C125" s="127" t="s">
        <v>241</v>
      </c>
      <c r="D125" s="127" t="s">
        <v>212</v>
      </c>
      <c r="E125" s="128" t="s">
        <v>2179</v>
      </c>
      <c r="F125" s="129" t="s">
        <v>2180</v>
      </c>
      <c r="G125" s="130" t="s">
        <v>313</v>
      </c>
      <c r="H125" s="131">
        <v>1</v>
      </c>
      <c r="I125" s="132"/>
      <c r="J125" s="133">
        <f t="shared" si="0"/>
        <v>0</v>
      </c>
      <c r="K125" s="134"/>
      <c r="L125" s="32"/>
      <c r="M125" s="135" t="s">
        <v>1</v>
      </c>
      <c r="N125" s="136" t="s">
        <v>42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216</v>
      </c>
      <c r="AT125" s="139" t="s">
        <v>212</v>
      </c>
      <c r="AU125" s="139" t="s">
        <v>84</v>
      </c>
      <c r="AY125" s="17" t="s">
        <v>211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84</v>
      </c>
      <c r="BK125" s="140">
        <f t="shared" si="9"/>
        <v>0</v>
      </c>
      <c r="BL125" s="17" t="s">
        <v>216</v>
      </c>
      <c r="BM125" s="139" t="s">
        <v>244</v>
      </c>
    </row>
    <row r="126" spans="2:65" s="1" customFormat="1" ht="76.349999999999994" customHeight="1">
      <c r="B126" s="32"/>
      <c r="C126" s="127" t="s">
        <v>234</v>
      </c>
      <c r="D126" s="127" t="s">
        <v>212</v>
      </c>
      <c r="E126" s="128" t="s">
        <v>2181</v>
      </c>
      <c r="F126" s="129" t="s">
        <v>2182</v>
      </c>
      <c r="G126" s="130" t="s">
        <v>313</v>
      </c>
      <c r="H126" s="131">
        <v>1</v>
      </c>
      <c r="I126" s="132"/>
      <c r="J126" s="133">
        <f t="shared" si="0"/>
        <v>0</v>
      </c>
      <c r="K126" s="134"/>
      <c r="L126" s="32"/>
      <c r="M126" s="135" t="s">
        <v>1</v>
      </c>
      <c r="N126" s="136" t="s">
        <v>42</v>
      </c>
      <c r="P126" s="137">
        <f t="shared" si="1"/>
        <v>0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216</v>
      </c>
      <c r="AT126" s="139" t="s">
        <v>212</v>
      </c>
      <c r="AU126" s="139" t="s">
        <v>84</v>
      </c>
      <c r="AY126" s="17" t="s">
        <v>211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84</v>
      </c>
      <c r="BK126" s="140">
        <f t="shared" si="9"/>
        <v>0</v>
      </c>
      <c r="BL126" s="17" t="s">
        <v>216</v>
      </c>
      <c r="BM126" s="139" t="s">
        <v>253</v>
      </c>
    </row>
    <row r="127" spans="2:65" s="1" customFormat="1" ht="49.15" customHeight="1">
      <c r="B127" s="32"/>
      <c r="C127" s="127" t="s">
        <v>255</v>
      </c>
      <c r="D127" s="127" t="s">
        <v>212</v>
      </c>
      <c r="E127" s="128" t="s">
        <v>2183</v>
      </c>
      <c r="F127" s="129" t="s">
        <v>2184</v>
      </c>
      <c r="G127" s="130" t="s">
        <v>313</v>
      </c>
      <c r="H127" s="131">
        <v>1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42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216</v>
      </c>
      <c r="AT127" s="139" t="s">
        <v>212</v>
      </c>
      <c r="AU127" s="139" t="s">
        <v>84</v>
      </c>
      <c r="AY127" s="17" t="s">
        <v>211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84</v>
      </c>
      <c r="BK127" s="140">
        <f t="shared" si="9"/>
        <v>0</v>
      </c>
      <c r="BL127" s="17" t="s">
        <v>216</v>
      </c>
      <c r="BM127" s="139" t="s">
        <v>258</v>
      </c>
    </row>
    <row r="128" spans="2:65" s="1" customFormat="1" ht="16.5" customHeight="1">
      <c r="B128" s="32"/>
      <c r="C128" s="127" t="s">
        <v>238</v>
      </c>
      <c r="D128" s="127" t="s">
        <v>212</v>
      </c>
      <c r="E128" s="128" t="s">
        <v>2185</v>
      </c>
      <c r="F128" s="129" t="s">
        <v>2186</v>
      </c>
      <c r="G128" s="130" t="s">
        <v>313</v>
      </c>
      <c r="H128" s="131">
        <v>1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42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216</v>
      </c>
      <c r="AT128" s="139" t="s">
        <v>212</v>
      </c>
      <c r="AU128" s="139" t="s">
        <v>84</v>
      </c>
      <c r="AY128" s="17" t="s">
        <v>211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84</v>
      </c>
      <c r="BK128" s="140">
        <f t="shared" si="9"/>
        <v>0</v>
      </c>
      <c r="BL128" s="17" t="s">
        <v>216</v>
      </c>
      <c r="BM128" s="139" t="s">
        <v>262</v>
      </c>
    </row>
    <row r="129" spans="2:65" s="1" customFormat="1" ht="16.5" customHeight="1">
      <c r="B129" s="32"/>
      <c r="C129" s="127" t="s">
        <v>263</v>
      </c>
      <c r="D129" s="127" t="s">
        <v>212</v>
      </c>
      <c r="E129" s="128" t="s">
        <v>2187</v>
      </c>
      <c r="F129" s="129" t="s">
        <v>2188</v>
      </c>
      <c r="G129" s="130" t="s">
        <v>313</v>
      </c>
      <c r="H129" s="131">
        <v>1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42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216</v>
      </c>
      <c r="AT129" s="139" t="s">
        <v>212</v>
      </c>
      <c r="AU129" s="139" t="s">
        <v>84</v>
      </c>
      <c r="AY129" s="17" t="s">
        <v>211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84</v>
      </c>
      <c r="BK129" s="140">
        <f t="shared" si="9"/>
        <v>0</v>
      </c>
      <c r="BL129" s="17" t="s">
        <v>216</v>
      </c>
      <c r="BM129" s="139" t="s">
        <v>266</v>
      </c>
    </row>
    <row r="130" spans="2:65" s="1" customFormat="1" ht="24.2" customHeight="1">
      <c r="B130" s="32"/>
      <c r="C130" s="127" t="s">
        <v>8</v>
      </c>
      <c r="D130" s="127" t="s">
        <v>212</v>
      </c>
      <c r="E130" s="128" t="s">
        <v>2189</v>
      </c>
      <c r="F130" s="129" t="s">
        <v>2190</v>
      </c>
      <c r="G130" s="130" t="s">
        <v>313</v>
      </c>
      <c r="H130" s="131">
        <v>1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42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216</v>
      </c>
      <c r="AT130" s="139" t="s">
        <v>212</v>
      </c>
      <c r="AU130" s="139" t="s">
        <v>84</v>
      </c>
      <c r="AY130" s="17" t="s">
        <v>211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84</v>
      </c>
      <c r="BK130" s="140">
        <f t="shared" si="9"/>
        <v>0</v>
      </c>
      <c r="BL130" s="17" t="s">
        <v>216</v>
      </c>
      <c r="BM130" s="139" t="s">
        <v>269</v>
      </c>
    </row>
    <row r="131" spans="2:65" s="1" customFormat="1" ht="24.2" customHeight="1">
      <c r="B131" s="32"/>
      <c r="C131" s="127" t="s">
        <v>276</v>
      </c>
      <c r="D131" s="127" t="s">
        <v>212</v>
      </c>
      <c r="E131" s="128" t="s">
        <v>2191</v>
      </c>
      <c r="F131" s="129" t="s">
        <v>2192</v>
      </c>
      <c r="G131" s="130" t="s">
        <v>313</v>
      </c>
      <c r="H131" s="131">
        <v>1</v>
      </c>
      <c r="I131" s="132"/>
      <c r="J131" s="133">
        <f t="shared" si="0"/>
        <v>0</v>
      </c>
      <c r="K131" s="134"/>
      <c r="L131" s="32"/>
      <c r="M131" s="135" t="s">
        <v>1</v>
      </c>
      <c r="N131" s="136" t="s">
        <v>42</v>
      </c>
      <c r="P131" s="137">
        <f t="shared" si="1"/>
        <v>0</v>
      </c>
      <c r="Q131" s="137">
        <v>0</v>
      </c>
      <c r="R131" s="137">
        <f t="shared" si="2"/>
        <v>0</v>
      </c>
      <c r="S131" s="137">
        <v>0</v>
      </c>
      <c r="T131" s="138">
        <f t="shared" si="3"/>
        <v>0</v>
      </c>
      <c r="AR131" s="139" t="s">
        <v>216</v>
      </c>
      <c r="AT131" s="139" t="s">
        <v>212</v>
      </c>
      <c r="AU131" s="139" t="s">
        <v>84</v>
      </c>
      <c r="AY131" s="17" t="s">
        <v>211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84</v>
      </c>
      <c r="BK131" s="140">
        <f t="shared" si="9"/>
        <v>0</v>
      </c>
      <c r="BL131" s="17" t="s">
        <v>216</v>
      </c>
      <c r="BM131" s="139" t="s">
        <v>279</v>
      </c>
    </row>
    <row r="132" spans="2:65" s="1" customFormat="1" ht="21.75" customHeight="1">
      <c r="B132" s="32"/>
      <c r="C132" s="127" t="s">
        <v>244</v>
      </c>
      <c r="D132" s="127" t="s">
        <v>212</v>
      </c>
      <c r="E132" s="128" t="s">
        <v>2193</v>
      </c>
      <c r="F132" s="129" t="s">
        <v>2194</v>
      </c>
      <c r="G132" s="130" t="s">
        <v>1417</v>
      </c>
      <c r="H132" s="131">
        <v>1</v>
      </c>
      <c r="I132" s="132"/>
      <c r="J132" s="133">
        <f t="shared" si="0"/>
        <v>0</v>
      </c>
      <c r="K132" s="134"/>
      <c r="L132" s="32"/>
      <c r="M132" s="135" t="s">
        <v>1</v>
      </c>
      <c r="N132" s="136" t="s">
        <v>42</v>
      </c>
      <c r="P132" s="137">
        <f t="shared" si="1"/>
        <v>0</v>
      </c>
      <c r="Q132" s="137">
        <v>0</v>
      </c>
      <c r="R132" s="137">
        <f t="shared" si="2"/>
        <v>0</v>
      </c>
      <c r="S132" s="137">
        <v>0</v>
      </c>
      <c r="T132" s="138">
        <f t="shared" si="3"/>
        <v>0</v>
      </c>
      <c r="AR132" s="139" t="s">
        <v>216</v>
      </c>
      <c r="AT132" s="139" t="s">
        <v>212</v>
      </c>
      <c r="AU132" s="139" t="s">
        <v>84</v>
      </c>
      <c r="AY132" s="17" t="s">
        <v>211</v>
      </c>
      <c r="BE132" s="140">
        <f t="shared" si="4"/>
        <v>0</v>
      </c>
      <c r="BF132" s="140">
        <f t="shared" si="5"/>
        <v>0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7" t="s">
        <v>84</v>
      </c>
      <c r="BK132" s="140">
        <f t="shared" si="9"/>
        <v>0</v>
      </c>
      <c r="BL132" s="17" t="s">
        <v>216</v>
      </c>
      <c r="BM132" s="139" t="s">
        <v>290</v>
      </c>
    </row>
    <row r="133" spans="2:65" s="1" customFormat="1" ht="16.5" customHeight="1">
      <c r="B133" s="32"/>
      <c r="C133" s="127" t="s">
        <v>291</v>
      </c>
      <c r="D133" s="127" t="s">
        <v>212</v>
      </c>
      <c r="E133" s="128" t="s">
        <v>2195</v>
      </c>
      <c r="F133" s="129" t="s">
        <v>2196</v>
      </c>
      <c r="G133" s="130" t="s">
        <v>1417</v>
      </c>
      <c r="H133" s="131">
        <v>1</v>
      </c>
      <c r="I133" s="132"/>
      <c r="J133" s="133">
        <f t="shared" si="0"/>
        <v>0</v>
      </c>
      <c r="K133" s="134"/>
      <c r="L133" s="32"/>
      <c r="M133" s="135" t="s">
        <v>1</v>
      </c>
      <c r="N133" s="136" t="s">
        <v>42</v>
      </c>
      <c r="P133" s="137">
        <f t="shared" si="1"/>
        <v>0</v>
      </c>
      <c r="Q133" s="137">
        <v>0</v>
      </c>
      <c r="R133" s="137">
        <f t="shared" si="2"/>
        <v>0</v>
      </c>
      <c r="S133" s="137">
        <v>0</v>
      </c>
      <c r="T133" s="138">
        <f t="shared" si="3"/>
        <v>0</v>
      </c>
      <c r="AR133" s="139" t="s">
        <v>216</v>
      </c>
      <c r="AT133" s="139" t="s">
        <v>212</v>
      </c>
      <c r="AU133" s="139" t="s">
        <v>84</v>
      </c>
      <c r="AY133" s="17" t="s">
        <v>211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7" t="s">
        <v>84</v>
      </c>
      <c r="BK133" s="140">
        <f t="shared" si="9"/>
        <v>0</v>
      </c>
      <c r="BL133" s="17" t="s">
        <v>216</v>
      </c>
      <c r="BM133" s="139" t="s">
        <v>294</v>
      </c>
    </row>
    <row r="134" spans="2:65" s="1" customFormat="1" ht="16.5" customHeight="1">
      <c r="B134" s="32"/>
      <c r="C134" s="127" t="s">
        <v>253</v>
      </c>
      <c r="D134" s="127" t="s">
        <v>212</v>
      </c>
      <c r="E134" s="128" t="s">
        <v>2197</v>
      </c>
      <c r="F134" s="129" t="s">
        <v>2198</v>
      </c>
      <c r="G134" s="130" t="s">
        <v>1417</v>
      </c>
      <c r="H134" s="131">
        <v>1</v>
      </c>
      <c r="I134" s="132"/>
      <c r="J134" s="133">
        <f t="shared" si="0"/>
        <v>0</v>
      </c>
      <c r="K134" s="134"/>
      <c r="L134" s="32"/>
      <c r="M134" s="135" t="s">
        <v>1</v>
      </c>
      <c r="N134" s="136" t="s">
        <v>42</v>
      </c>
      <c r="P134" s="137">
        <f t="shared" si="1"/>
        <v>0</v>
      </c>
      <c r="Q134" s="137">
        <v>0</v>
      </c>
      <c r="R134" s="137">
        <f t="shared" si="2"/>
        <v>0</v>
      </c>
      <c r="S134" s="137">
        <v>0</v>
      </c>
      <c r="T134" s="138">
        <f t="shared" si="3"/>
        <v>0</v>
      </c>
      <c r="AR134" s="139" t="s">
        <v>216</v>
      </c>
      <c r="AT134" s="139" t="s">
        <v>212</v>
      </c>
      <c r="AU134" s="139" t="s">
        <v>84</v>
      </c>
      <c r="AY134" s="17" t="s">
        <v>211</v>
      </c>
      <c r="BE134" s="140">
        <f t="shared" si="4"/>
        <v>0</v>
      </c>
      <c r="BF134" s="140">
        <f t="shared" si="5"/>
        <v>0</v>
      </c>
      <c r="BG134" s="140">
        <f t="shared" si="6"/>
        <v>0</v>
      </c>
      <c r="BH134" s="140">
        <f t="shared" si="7"/>
        <v>0</v>
      </c>
      <c r="BI134" s="140">
        <f t="shared" si="8"/>
        <v>0</v>
      </c>
      <c r="BJ134" s="17" t="s">
        <v>84</v>
      </c>
      <c r="BK134" s="140">
        <f t="shared" si="9"/>
        <v>0</v>
      </c>
      <c r="BL134" s="17" t="s">
        <v>216</v>
      </c>
      <c r="BM134" s="139" t="s">
        <v>298</v>
      </c>
    </row>
    <row r="135" spans="2:65" s="1" customFormat="1" ht="16.5" customHeight="1">
      <c r="B135" s="32"/>
      <c r="C135" s="127" t="s">
        <v>299</v>
      </c>
      <c r="D135" s="127" t="s">
        <v>212</v>
      </c>
      <c r="E135" s="128" t="s">
        <v>2199</v>
      </c>
      <c r="F135" s="129" t="s">
        <v>2200</v>
      </c>
      <c r="G135" s="130" t="s">
        <v>1417</v>
      </c>
      <c r="H135" s="131">
        <v>1</v>
      </c>
      <c r="I135" s="132"/>
      <c r="J135" s="133">
        <f t="shared" si="0"/>
        <v>0</v>
      </c>
      <c r="K135" s="134"/>
      <c r="L135" s="32"/>
      <c r="M135" s="135" t="s">
        <v>1</v>
      </c>
      <c r="N135" s="136" t="s">
        <v>42</v>
      </c>
      <c r="P135" s="137">
        <f t="shared" si="1"/>
        <v>0</v>
      </c>
      <c r="Q135" s="137">
        <v>0</v>
      </c>
      <c r="R135" s="137">
        <f t="shared" si="2"/>
        <v>0</v>
      </c>
      <c r="S135" s="137">
        <v>0</v>
      </c>
      <c r="T135" s="138">
        <f t="shared" si="3"/>
        <v>0</v>
      </c>
      <c r="AR135" s="139" t="s">
        <v>216</v>
      </c>
      <c r="AT135" s="139" t="s">
        <v>212</v>
      </c>
      <c r="AU135" s="139" t="s">
        <v>84</v>
      </c>
      <c r="AY135" s="17" t="s">
        <v>211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7" t="s">
        <v>84</v>
      </c>
      <c r="BK135" s="140">
        <f t="shared" si="9"/>
        <v>0</v>
      </c>
      <c r="BL135" s="17" t="s">
        <v>216</v>
      </c>
      <c r="BM135" s="139" t="s">
        <v>303</v>
      </c>
    </row>
    <row r="136" spans="2:65" s="1" customFormat="1" ht="16.5" customHeight="1">
      <c r="B136" s="32"/>
      <c r="C136" s="127" t="s">
        <v>258</v>
      </c>
      <c r="D136" s="127" t="s">
        <v>212</v>
      </c>
      <c r="E136" s="128" t="s">
        <v>2201</v>
      </c>
      <c r="F136" s="129" t="s">
        <v>2202</v>
      </c>
      <c r="G136" s="130" t="s">
        <v>1417</v>
      </c>
      <c r="H136" s="131">
        <v>1</v>
      </c>
      <c r="I136" s="132"/>
      <c r="J136" s="133">
        <f t="shared" si="0"/>
        <v>0</v>
      </c>
      <c r="K136" s="134"/>
      <c r="L136" s="32"/>
      <c r="M136" s="181" t="s">
        <v>1</v>
      </c>
      <c r="N136" s="182" t="s">
        <v>42</v>
      </c>
      <c r="O136" s="183"/>
      <c r="P136" s="184">
        <f t="shared" si="1"/>
        <v>0</v>
      </c>
      <c r="Q136" s="184">
        <v>0</v>
      </c>
      <c r="R136" s="184">
        <f t="shared" si="2"/>
        <v>0</v>
      </c>
      <c r="S136" s="184">
        <v>0</v>
      </c>
      <c r="T136" s="185">
        <f t="shared" si="3"/>
        <v>0</v>
      </c>
      <c r="AR136" s="139" t="s">
        <v>216</v>
      </c>
      <c r="AT136" s="139" t="s">
        <v>212</v>
      </c>
      <c r="AU136" s="139" t="s">
        <v>84</v>
      </c>
      <c r="AY136" s="17" t="s">
        <v>211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7" t="s">
        <v>84</v>
      </c>
      <c r="BK136" s="140">
        <f t="shared" si="9"/>
        <v>0</v>
      </c>
      <c r="BL136" s="17" t="s">
        <v>216</v>
      </c>
      <c r="BM136" s="139" t="s">
        <v>308</v>
      </c>
    </row>
    <row r="137" spans="2:65" s="1" customFormat="1" ht="6.95" customHeight="1">
      <c r="B137" s="44"/>
      <c r="C137" s="45"/>
      <c r="D137" s="45"/>
      <c r="E137" s="45"/>
      <c r="F137" s="45"/>
      <c r="G137" s="45"/>
      <c r="H137" s="45"/>
      <c r="I137" s="45"/>
      <c r="J137" s="45"/>
      <c r="K137" s="45"/>
      <c r="L137" s="32"/>
    </row>
  </sheetData>
  <sheetProtection algorithmName="SHA-512" hashValue="QqlnMMQz1djRAQo6Hbm7LT51xEHMz+KEPxNJ9Z0ME55UKkG2GN+zrfDajloY+rjevsisAAb1lhYh5PsCt31S0g==" saltValue="hmoH6RClsU+GGTZ0VleTcwm5U4jq6J/qtlZCX0Axi3reS6OU/MMC24guQ1mBU2fkhlw+ZRvVXqeMmh6akAitwA==" spinCount="100000" sheet="1" objects="1" scenarios="1" formatColumns="0" formatRows="0" autoFilter="0"/>
  <autoFilter ref="C116:K136" xr:uid="{00000000-0009-0000-0000-000011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BM12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131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44" t="str">
        <f>'Rekapitulace stavby'!K6</f>
        <v>24005 - Prirodni koupaci biotop Jilemnice (zadani) - uprava vyberove rizeni</v>
      </c>
      <c r="F7" s="245"/>
      <c r="G7" s="245"/>
      <c r="H7" s="245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40" t="s">
        <v>2203</v>
      </c>
      <c r="F9" s="246"/>
      <c r="G9" s="246"/>
      <c r="H9" s="246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7" t="str">
        <f>'Rekapitulace stavby'!E14</f>
        <v>Vyplň údaj</v>
      </c>
      <c r="F18" s="209"/>
      <c r="G18" s="209"/>
      <c r="H18" s="209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14" t="s">
        <v>1</v>
      </c>
      <c r="F27" s="214"/>
      <c r="G27" s="214"/>
      <c r="H27" s="21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ROUND(J117,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ROUND((SUM(BE117:BE126)),  2)</f>
        <v>0</v>
      </c>
      <c r="I33" s="92">
        <v>0.21</v>
      </c>
      <c r="J33" s="91">
        <f>ROUND(((SUM(BE117:BE126))*I33),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ROUND((SUM(BF117:BF126)),  2)</f>
        <v>0</v>
      </c>
      <c r="I34" s="92">
        <v>0.12</v>
      </c>
      <c r="J34" s="91">
        <f>ROUND(((SUM(BF117:BF126))*I34),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ROUND((SUM(BG117:BG126)),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ROUND((SUM(BH117:BH126)),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ROUND((SUM(BI117:BI126)),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44" t="str">
        <f>E7</f>
        <v>24005 - Prirodni koupaci biotop Jilemnice (zadani) - uprava vyberove rizeni</v>
      </c>
      <c r="F85" s="245"/>
      <c r="G85" s="245"/>
      <c r="H85" s="245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40" t="str">
        <f>E9</f>
        <v>SO 08.6 - Objekkt zázemí ...</v>
      </c>
      <c r="F87" s="246"/>
      <c r="G87" s="246"/>
      <c r="H87" s="246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J117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971</v>
      </c>
      <c r="E97" s="106"/>
      <c r="F97" s="106"/>
      <c r="G97" s="106"/>
      <c r="H97" s="106"/>
      <c r="I97" s="106"/>
      <c r="J97" s="107">
        <f>J118</f>
        <v>0</v>
      </c>
      <c r="L97" s="104"/>
    </row>
    <row r="98" spans="2:12" s="1" customFormat="1" ht="21.75" hidden="1" customHeight="1">
      <c r="B98" s="32"/>
      <c r="L98" s="32"/>
    </row>
    <row r="99" spans="2:12" s="1" customFormat="1" ht="6.95" hidden="1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0" spans="2:12" ht="11.25" hidden="1"/>
    <row r="101" spans="2:12" ht="11.25" hidden="1"/>
    <row r="102" spans="2:12" ht="11.25" hidden="1"/>
    <row r="103" spans="2:12" s="1" customFormat="1" ht="6.95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5" customHeight="1">
      <c r="B104" s="32"/>
      <c r="C104" s="21" t="s">
        <v>197</v>
      </c>
      <c r="L104" s="32"/>
    </row>
    <row r="105" spans="2:12" s="1" customFormat="1" ht="6.95" customHeight="1">
      <c r="B105" s="32"/>
      <c r="L105" s="32"/>
    </row>
    <row r="106" spans="2:12" s="1" customFormat="1" ht="12" customHeight="1">
      <c r="B106" s="32"/>
      <c r="C106" s="27" t="s">
        <v>16</v>
      </c>
      <c r="L106" s="32"/>
    </row>
    <row r="107" spans="2:12" s="1" customFormat="1" ht="26.25" customHeight="1">
      <c r="B107" s="32"/>
      <c r="E107" s="244" t="str">
        <f>E7</f>
        <v>24005 - Prirodni koupaci biotop Jilemnice (zadani) - uprava vyberove rizeni</v>
      </c>
      <c r="F107" s="245"/>
      <c r="G107" s="245"/>
      <c r="H107" s="245"/>
      <c r="L107" s="32"/>
    </row>
    <row r="108" spans="2:12" s="1" customFormat="1" ht="12" customHeight="1">
      <c r="B108" s="32"/>
      <c r="C108" s="27" t="s">
        <v>169</v>
      </c>
      <c r="L108" s="32"/>
    </row>
    <row r="109" spans="2:12" s="1" customFormat="1" ht="16.5" customHeight="1">
      <c r="B109" s="32"/>
      <c r="E109" s="240" t="str">
        <f>E9</f>
        <v>SO 08.6 - Objekkt zázemí ...</v>
      </c>
      <c r="F109" s="246"/>
      <c r="G109" s="246"/>
      <c r="H109" s="246"/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20</v>
      </c>
      <c r="F111" s="25" t="str">
        <f>F12</f>
        <v xml:space="preserve"> </v>
      </c>
      <c r="I111" s="27" t="s">
        <v>22</v>
      </c>
      <c r="J111" s="52" t="str">
        <f>IF(J12="","",J12)</f>
        <v>12. 2. 2024</v>
      </c>
      <c r="L111" s="32"/>
    </row>
    <row r="112" spans="2:12" s="1" customFormat="1" ht="6.95" customHeight="1">
      <c r="B112" s="32"/>
      <c r="L112" s="32"/>
    </row>
    <row r="113" spans="2:65" s="1" customFormat="1" ht="15.2" customHeight="1">
      <c r="B113" s="32"/>
      <c r="C113" s="27" t="s">
        <v>24</v>
      </c>
      <c r="F113" s="25" t="str">
        <f>E15</f>
        <v>Sportovní centrum Jilemnice</v>
      </c>
      <c r="I113" s="27" t="s">
        <v>31</v>
      </c>
      <c r="J113" s="30" t="str">
        <f>E21</f>
        <v>BAPO s.r.o.</v>
      </c>
      <c r="L113" s="32"/>
    </row>
    <row r="114" spans="2:65" s="1" customFormat="1" ht="15.2" customHeight="1">
      <c r="B114" s="32"/>
      <c r="C114" s="27" t="s">
        <v>29</v>
      </c>
      <c r="F114" s="25" t="str">
        <f>IF(E18="","",E18)</f>
        <v>Vyplň údaj</v>
      </c>
      <c r="I114" s="27" t="s">
        <v>35</v>
      </c>
      <c r="J114" s="30" t="str">
        <f>E24</f>
        <v xml:space="preserve"> </v>
      </c>
      <c r="L114" s="32"/>
    </row>
    <row r="115" spans="2:65" s="1" customFormat="1" ht="10.35" customHeight="1">
      <c r="B115" s="32"/>
      <c r="L115" s="32"/>
    </row>
    <row r="116" spans="2:65" s="9" customFormat="1" ht="29.25" customHeight="1">
      <c r="B116" s="108"/>
      <c r="C116" s="109" t="s">
        <v>198</v>
      </c>
      <c r="D116" s="110" t="s">
        <v>62</v>
      </c>
      <c r="E116" s="110" t="s">
        <v>58</v>
      </c>
      <c r="F116" s="110" t="s">
        <v>59</v>
      </c>
      <c r="G116" s="110" t="s">
        <v>199</v>
      </c>
      <c r="H116" s="110" t="s">
        <v>200</v>
      </c>
      <c r="I116" s="110" t="s">
        <v>201</v>
      </c>
      <c r="J116" s="111" t="s">
        <v>173</v>
      </c>
      <c r="K116" s="112" t="s">
        <v>202</v>
      </c>
      <c r="L116" s="108"/>
      <c r="M116" s="59" t="s">
        <v>1</v>
      </c>
      <c r="N116" s="60" t="s">
        <v>41</v>
      </c>
      <c r="O116" s="60" t="s">
        <v>203</v>
      </c>
      <c r="P116" s="60" t="s">
        <v>204</v>
      </c>
      <c r="Q116" s="60" t="s">
        <v>205</v>
      </c>
      <c r="R116" s="60" t="s">
        <v>206</v>
      </c>
      <c r="S116" s="60" t="s">
        <v>207</v>
      </c>
      <c r="T116" s="61" t="s">
        <v>208</v>
      </c>
    </row>
    <row r="117" spans="2:65" s="1" customFormat="1" ht="22.9" customHeight="1">
      <c r="B117" s="32"/>
      <c r="C117" s="64" t="s">
        <v>209</v>
      </c>
      <c r="J117" s="113">
        <f>BK117</f>
        <v>0</v>
      </c>
      <c r="L117" s="32"/>
      <c r="M117" s="62"/>
      <c r="N117" s="53"/>
      <c r="O117" s="53"/>
      <c r="P117" s="114">
        <f>P118</f>
        <v>0</v>
      </c>
      <c r="Q117" s="53"/>
      <c r="R117" s="114">
        <f>R118</f>
        <v>0</v>
      </c>
      <c r="S117" s="53"/>
      <c r="T117" s="115">
        <f>T118</f>
        <v>0</v>
      </c>
      <c r="AT117" s="17" t="s">
        <v>76</v>
      </c>
      <c r="AU117" s="17" t="s">
        <v>175</v>
      </c>
      <c r="BK117" s="116">
        <f>BK118</f>
        <v>0</v>
      </c>
    </row>
    <row r="118" spans="2:65" s="10" customFormat="1" ht="25.9" customHeight="1">
      <c r="B118" s="117"/>
      <c r="D118" s="118" t="s">
        <v>76</v>
      </c>
      <c r="E118" s="119" t="s">
        <v>58</v>
      </c>
      <c r="F118" s="119" t="s">
        <v>59</v>
      </c>
      <c r="I118" s="120"/>
      <c r="J118" s="121">
        <f>BK118</f>
        <v>0</v>
      </c>
      <c r="L118" s="117"/>
      <c r="M118" s="122"/>
      <c r="P118" s="123">
        <f>SUM(P119:P126)</f>
        <v>0</v>
      </c>
      <c r="R118" s="123">
        <f>SUM(R119:R126)</f>
        <v>0</v>
      </c>
      <c r="T118" s="124">
        <f>SUM(T119:T126)</f>
        <v>0</v>
      </c>
      <c r="AR118" s="118" t="s">
        <v>84</v>
      </c>
      <c r="AT118" s="125" t="s">
        <v>76</v>
      </c>
      <c r="AU118" s="125" t="s">
        <v>77</v>
      </c>
      <c r="AY118" s="118" t="s">
        <v>211</v>
      </c>
      <c r="BK118" s="126">
        <f>SUM(BK119:BK126)</f>
        <v>0</v>
      </c>
    </row>
    <row r="119" spans="2:65" s="1" customFormat="1" ht="37.9" customHeight="1">
      <c r="B119" s="32"/>
      <c r="C119" s="127" t="s">
        <v>84</v>
      </c>
      <c r="D119" s="127" t="s">
        <v>212</v>
      </c>
      <c r="E119" s="128" t="s">
        <v>978</v>
      </c>
      <c r="F119" s="129" t="s">
        <v>2204</v>
      </c>
      <c r="G119" s="130" t="s">
        <v>313</v>
      </c>
      <c r="H119" s="131">
        <v>5</v>
      </c>
      <c r="I119" s="132"/>
      <c r="J119" s="133">
        <f t="shared" ref="J119:J126" si="0">ROUND(I119*H119,2)</f>
        <v>0</v>
      </c>
      <c r="K119" s="134"/>
      <c r="L119" s="32"/>
      <c r="M119" s="135" t="s">
        <v>1</v>
      </c>
      <c r="N119" s="136" t="s">
        <v>42</v>
      </c>
      <c r="P119" s="137">
        <f t="shared" ref="P119:P126" si="1">O119*H119</f>
        <v>0</v>
      </c>
      <c r="Q119" s="137">
        <v>0</v>
      </c>
      <c r="R119" s="137">
        <f t="shared" ref="R119:R126" si="2">Q119*H119</f>
        <v>0</v>
      </c>
      <c r="S119" s="137">
        <v>0</v>
      </c>
      <c r="T119" s="138">
        <f t="shared" ref="T119:T126" si="3">S119*H119</f>
        <v>0</v>
      </c>
      <c r="AR119" s="139" t="s">
        <v>216</v>
      </c>
      <c r="AT119" s="139" t="s">
        <v>212</v>
      </c>
      <c r="AU119" s="139" t="s">
        <v>84</v>
      </c>
      <c r="AY119" s="17" t="s">
        <v>211</v>
      </c>
      <c r="BE119" s="140">
        <f t="shared" ref="BE119:BE126" si="4">IF(N119="základní",J119,0)</f>
        <v>0</v>
      </c>
      <c r="BF119" s="140">
        <f t="shared" ref="BF119:BF126" si="5">IF(N119="snížená",J119,0)</f>
        <v>0</v>
      </c>
      <c r="BG119" s="140">
        <f t="shared" ref="BG119:BG126" si="6">IF(N119="zákl. přenesená",J119,0)</f>
        <v>0</v>
      </c>
      <c r="BH119" s="140">
        <f t="shared" ref="BH119:BH126" si="7">IF(N119="sníž. přenesená",J119,0)</f>
        <v>0</v>
      </c>
      <c r="BI119" s="140">
        <f t="shared" ref="BI119:BI126" si="8">IF(N119="nulová",J119,0)</f>
        <v>0</v>
      </c>
      <c r="BJ119" s="17" t="s">
        <v>84</v>
      </c>
      <c r="BK119" s="140">
        <f t="shared" ref="BK119:BK126" si="9">ROUND(I119*H119,2)</f>
        <v>0</v>
      </c>
      <c r="BL119" s="17" t="s">
        <v>216</v>
      </c>
      <c r="BM119" s="139" t="s">
        <v>86</v>
      </c>
    </row>
    <row r="120" spans="2:65" s="1" customFormat="1" ht="37.9" customHeight="1">
      <c r="B120" s="32"/>
      <c r="C120" s="127" t="s">
        <v>86</v>
      </c>
      <c r="D120" s="127" t="s">
        <v>212</v>
      </c>
      <c r="E120" s="128" t="s">
        <v>980</v>
      </c>
      <c r="F120" s="129" t="s">
        <v>2205</v>
      </c>
      <c r="G120" s="130" t="s">
        <v>313</v>
      </c>
      <c r="H120" s="131">
        <v>16</v>
      </c>
      <c r="I120" s="132"/>
      <c r="J120" s="133">
        <f t="shared" si="0"/>
        <v>0</v>
      </c>
      <c r="K120" s="134"/>
      <c r="L120" s="32"/>
      <c r="M120" s="135" t="s">
        <v>1</v>
      </c>
      <c r="N120" s="136" t="s">
        <v>42</v>
      </c>
      <c r="P120" s="137">
        <f t="shared" si="1"/>
        <v>0</v>
      </c>
      <c r="Q120" s="137">
        <v>0</v>
      </c>
      <c r="R120" s="137">
        <f t="shared" si="2"/>
        <v>0</v>
      </c>
      <c r="S120" s="137">
        <v>0</v>
      </c>
      <c r="T120" s="138">
        <f t="shared" si="3"/>
        <v>0</v>
      </c>
      <c r="AR120" s="139" t="s">
        <v>216</v>
      </c>
      <c r="AT120" s="139" t="s">
        <v>212</v>
      </c>
      <c r="AU120" s="139" t="s">
        <v>84</v>
      </c>
      <c r="AY120" s="17" t="s">
        <v>211</v>
      </c>
      <c r="BE120" s="140">
        <f t="shared" si="4"/>
        <v>0</v>
      </c>
      <c r="BF120" s="140">
        <f t="shared" si="5"/>
        <v>0</v>
      </c>
      <c r="BG120" s="140">
        <f t="shared" si="6"/>
        <v>0</v>
      </c>
      <c r="BH120" s="140">
        <f t="shared" si="7"/>
        <v>0</v>
      </c>
      <c r="BI120" s="140">
        <f t="shared" si="8"/>
        <v>0</v>
      </c>
      <c r="BJ120" s="17" t="s">
        <v>84</v>
      </c>
      <c r="BK120" s="140">
        <f t="shared" si="9"/>
        <v>0</v>
      </c>
      <c r="BL120" s="17" t="s">
        <v>216</v>
      </c>
      <c r="BM120" s="139" t="s">
        <v>216</v>
      </c>
    </row>
    <row r="121" spans="2:65" s="1" customFormat="1" ht="44.25" customHeight="1">
      <c r="B121" s="32"/>
      <c r="C121" s="127" t="s">
        <v>226</v>
      </c>
      <c r="D121" s="127" t="s">
        <v>212</v>
      </c>
      <c r="E121" s="128" t="s">
        <v>1427</v>
      </c>
      <c r="F121" s="129" t="s">
        <v>2206</v>
      </c>
      <c r="G121" s="130" t="s">
        <v>313</v>
      </c>
      <c r="H121" s="131">
        <v>6</v>
      </c>
      <c r="I121" s="132"/>
      <c r="J121" s="133">
        <f t="shared" si="0"/>
        <v>0</v>
      </c>
      <c r="K121" s="134"/>
      <c r="L121" s="32"/>
      <c r="M121" s="135" t="s">
        <v>1</v>
      </c>
      <c r="N121" s="136" t="s">
        <v>42</v>
      </c>
      <c r="P121" s="137">
        <f t="shared" si="1"/>
        <v>0</v>
      </c>
      <c r="Q121" s="137">
        <v>0</v>
      </c>
      <c r="R121" s="137">
        <f t="shared" si="2"/>
        <v>0</v>
      </c>
      <c r="S121" s="137">
        <v>0</v>
      </c>
      <c r="T121" s="138">
        <f t="shared" si="3"/>
        <v>0</v>
      </c>
      <c r="AR121" s="139" t="s">
        <v>216</v>
      </c>
      <c r="AT121" s="139" t="s">
        <v>212</v>
      </c>
      <c r="AU121" s="139" t="s">
        <v>84</v>
      </c>
      <c r="AY121" s="17" t="s">
        <v>211</v>
      </c>
      <c r="BE121" s="140">
        <f t="shared" si="4"/>
        <v>0</v>
      </c>
      <c r="BF121" s="140">
        <f t="shared" si="5"/>
        <v>0</v>
      </c>
      <c r="BG121" s="140">
        <f t="shared" si="6"/>
        <v>0</v>
      </c>
      <c r="BH121" s="140">
        <f t="shared" si="7"/>
        <v>0</v>
      </c>
      <c r="BI121" s="140">
        <f t="shared" si="8"/>
        <v>0</v>
      </c>
      <c r="BJ121" s="17" t="s">
        <v>84</v>
      </c>
      <c r="BK121" s="140">
        <f t="shared" si="9"/>
        <v>0</v>
      </c>
      <c r="BL121" s="17" t="s">
        <v>216</v>
      </c>
      <c r="BM121" s="139" t="s">
        <v>229</v>
      </c>
    </row>
    <row r="122" spans="2:65" s="1" customFormat="1" ht="44.25" customHeight="1">
      <c r="B122" s="32"/>
      <c r="C122" s="127" t="s">
        <v>216</v>
      </c>
      <c r="D122" s="127" t="s">
        <v>212</v>
      </c>
      <c r="E122" s="128" t="s">
        <v>1429</v>
      </c>
      <c r="F122" s="129" t="s">
        <v>2207</v>
      </c>
      <c r="G122" s="130" t="s">
        <v>313</v>
      </c>
      <c r="H122" s="131">
        <v>3</v>
      </c>
      <c r="I122" s="132"/>
      <c r="J122" s="133">
        <f t="shared" si="0"/>
        <v>0</v>
      </c>
      <c r="K122" s="134"/>
      <c r="L122" s="32"/>
      <c r="M122" s="135" t="s">
        <v>1</v>
      </c>
      <c r="N122" s="136" t="s">
        <v>42</v>
      </c>
      <c r="P122" s="137">
        <f t="shared" si="1"/>
        <v>0</v>
      </c>
      <c r="Q122" s="137">
        <v>0</v>
      </c>
      <c r="R122" s="137">
        <f t="shared" si="2"/>
        <v>0</v>
      </c>
      <c r="S122" s="137">
        <v>0</v>
      </c>
      <c r="T122" s="138">
        <f t="shared" si="3"/>
        <v>0</v>
      </c>
      <c r="AR122" s="139" t="s">
        <v>216</v>
      </c>
      <c r="AT122" s="139" t="s">
        <v>212</v>
      </c>
      <c r="AU122" s="139" t="s">
        <v>84</v>
      </c>
      <c r="AY122" s="17" t="s">
        <v>211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7" t="s">
        <v>84</v>
      </c>
      <c r="BK122" s="140">
        <f t="shared" si="9"/>
        <v>0</v>
      </c>
      <c r="BL122" s="17" t="s">
        <v>216</v>
      </c>
      <c r="BM122" s="139" t="s">
        <v>234</v>
      </c>
    </row>
    <row r="123" spans="2:65" s="1" customFormat="1" ht="37.9" customHeight="1">
      <c r="B123" s="32"/>
      <c r="C123" s="127" t="s">
        <v>235</v>
      </c>
      <c r="D123" s="127" t="s">
        <v>212</v>
      </c>
      <c r="E123" s="128" t="s">
        <v>1431</v>
      </c>
      <c r="F123" s="129" t="s">
        <v>1428</v>
      </c>
      <c r="G123" s="130" t="s">
        <v>313</v>
      </c>
      <c r="H123" s="131">
        <v>8</v>
      </c>
      <c r="I123" s="132"/>
      <c r="J123" s="133">
        <f t="shared" si="0"/>
        <v>0</v>
      </c>
      <c r="K123" s="134"/>
      <c r="L123" s="32"/>
      <c r="M123" s="135" t="s">
        <v>1</v>
      </c>
      <c r="N123" s="136" t="s">
        <v>42</v>
      </c>
      <c r="P123" s="137">
        <f t="shared" si="1"/>
        <v>0</v>
      </c>
      <c r="Q123" s="137">
        <v>0</v>
      </c>
      <c r="R123" s="137">
        <f t="shared" si="2"/>
        <v>0</v>
      </c>
      <c r="S123" s="137">
        <v>0</v>
      </c>
      <c r="T123" s="138">
        <f t="shared" si="3"/>
        <v>0</v>
      </c>
      <c r="AR123" s="139" t="s">
        <v>216</v>
      </c>
      <c r="AT123" s="139" t="s">
        <v>212</v>
      </c>
      <c r="AU123" s="139" t="s">
        <v>84</v>
      </c>
      <c r="AY123" s="17" t="s">
        <v>211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7" t="s">
        <v>84</v>
      </c>
      <c r="BK123" s="140">
        <f t="shared" si="9"/>
        <v>0</v>
      </c>
      <c r="BL123" s="17" t="s">
        <v>216</v>
      </c>
      <c r="BM123" s="139" t="s">
        <v>238</v>
      </c>
    </row>
    <row r="124" spans="2:65" s="1" customFormat="1" ht="44.25" customHeight="1">
      <c r="B124" s="32"/>
      <c r="C124" s="127" t="s">
        <v>229</v>
      </c>
      <c r="D124" s="127" t="s">
        <v>212</v>
      </c>
      <c r="E124" s="128" t="s">
        <v>2177</v>
      </c>
      <c r="F124" s="129" t="s">
        <v>2208</v>
      </c>
      <c r="G124" s="130" t="s">
        <v>313</v>
      </c>
      <c r="H124" s="131">
        <v>1</v>
      </c>
      <c r="I124" s="132"/>
      <c r="J124" s="133">
        <f t="shared" si="0"/>
        <v>0</v>
      </c>
      <c r="K124" s="134"/>
      <c r="L124" s="32"/>
      <c r="M124" s="135" t="s">
        <v>1</v>
      </c>
      <c r="N124" s="136" t="s">
        <v>42</v>
      </c>
      <c r="P124" s="137">
        <f t="shared" si="1"/>
        <v>0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216</v>
      </c>
      <c r="AT124" s="139" t="s">
        <v>212</v>
      </c>
      <c r="AU124" s="139" t="s">
        <v>84</v>
      </c>
      <c r="AY124" s="17" t="s">
        <v>211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84</v>
      </c>
      <c r="BK124" s="140">
        <f t="shared" si="9"/>
        <v>0</v>
      </c>
      <c r="BL124" s="17" t="s">
        <v>216</v>
      </c>
      <c r="BM124" s="139" t="s">
        <v>8</v>
      </c>
    </row>
    <row r="125" spans="2:65" s="1" customFormat="1" ht="49.15" customHeight="1">
      <c r="B125" s="32"/>
      <c r="C125" s="127" t="s">
        <v>241</v>
      </c>
      <c r="D125" s="127" t="s">
        <v>212</v>
      </c>
      <c r="E125" s="128" t="s">
        <v>2179</v>
      </c>
      <c r="F125" s="129" t="s">
        <v>2209</v>
      </c>
      <c r="G125" s="130" t="s">
        <v>313</v>
      </c>
      <c r="H125" s="131">
        <v>2</v>
      </c>
      <c r="I125" s="132"/>
      <c r="J125" s="133">
        <f t="shared" si="0"/>
        <v>0</v>
      </c>
      <c r="K125" s="134"/>
      <c r="L125" s="32"/>
      <c r="M125" s="135" t="s">
        <v>1</v>
      </c>
      <c r="N125" s="136" t="s">
        <v>42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216</v>
      </c>
      <c r="AT125" s="139" t="s">
        <v>212</v>
      </c>
      <c r="AU125" s="139" t="s">
        <v>84</v>
      </c>
      <c r="AY125" s="17" t="s">
        <v>211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84</v>
      </c>
      <c r="BK125" s="140">
        <f t="shared" si="9"/>
        <v>0</v>
      </c>
      <c r="BL125" s="17" t="s">
        <v>216</v>
      </c>
      <c r="BM125" s="139" t="s">
        <v>244</v>
      </c>
    </row>
    <row r="126" spans="2:65" s="1" customFormat="1" ht="37.9" customHeight="1">
      <c r="B126" s="32"/>
      <c r="C126" s="127" t="s">
        <v>234</v>
      </c>
      <c r="D126" s="127" t="s">
        <v>212</v>
      </c>
      <c r="E126" s="128" t="s">
        <v>2181</v>
      </c>
      <c r="F126" s="129" t="s">
        <v>2210</v>
      </c>
      <c r="G126" s="130" t="s">
        <v>313</v>
      </c>
      <c r="H126" s="131">
        <v>4</v>
      </c>
      <c r="I126" s="132"/>
      <c r="J126" s="133">
        <f t="shared" si="0"/>
        <v>0</v>
      </c>
      <c r="K126" s="134"/>
      <c r="L126" s="32"/>
      <c r="M126" s="181" t="s">
        <v>1</v>
      </c>
      <c r="N126" s="182" t="s">
        <v>42</v>
      </c>
      <c r="O126" s="183"/>
      <c r="P126" s="184">
        <f t="shared" si="1"/>
        <v>0</v>
      </c>
      <c r="Q126" s="184">
        <v>0</v>
      </c>
      <c r="R126" s="184">
        <f t="shared" si="2"/>
        <v>0</v>
      </c>
      <c r="S126" s="184">
        <v>0</v>
      </c>
      <c r="T126" s="185">
        <f t="shared" si="3"/>
        <v>0</v>
      </c>
      <c r="AR126" s="139" t="s">
        <v>216</v>
      </c>
      <c r="AT126" s="139" t="s">
        <v>212</v>
      </c>
      <c r="AU126" s="139" t="s">
        <v>84</v>
      </c>
      <c r="AY126" s="17" t="s">
        <v>211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84</v>
      </c>
      <c r="BK126" s="140">
        <f t="shared" si="9"/>
        <v>0</v>
      </c>
      <c r="BL126" s="17" t="s">
        <v>216</v>
      </c>
      <c r="BM126" s="139" t="s">
        <v>253</v>
      </c>
    </row>
    <row r="127" spans="2:65" s="1" customFormat="1" ht="6.95" customHeight="1">
      <c r="B127" s="44"/>
      <c r="C127" s="45"/>
      <c r="D127" s="45"/>
      <c r="E127" s="45"/>
      <c r="F127" s="45"/>
      <c r="G127" s="45"/>
      <c r="H127" s="45"/>
      <c r="I127" s="45"/>
      <c r="J127" s="45"/>
      <c r="K127" s="45"/>
      <c r="L127" s="32"/>
    </row>
  </sheetData>
  <sheetProtection algorithmName="SHA-512" hashValue="JWsB3yyLCIJz4IRTZJNghB7t7ErLWg8U8kSaMKb5BxX7/Zt4r23VCKubkvFH/cOXtKCOJeaq6P4S+5aMkZjXJQ==" saltValue="iMnVwkkXPtkV4pQ+dnA28Ap7IZDhF6NYbqvR7hUojJC9w5V8LzDfma012JY4r4bo0RuhOFmQEL0g2hbl/yJCGg==" spinCount="100000" sheet="1" objects="1" scenarios="1" formatColumns="0" formatRows="0" autoFilter="0"/>
  <autoFilter ref="C116:K126" xr:uid="{00000000-0009-0000-0000-000012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68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85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44" t="str">
        <f>'Rekapitulace stavby'!K6</f>
        <v>24005 - Prirodni koupaci biotop Jilemnice (zadani) - uprava vyberove rizeni</v>
      </c>
      <c r="F7" s="245"/>
      <c r="G7" s="245"/>
      <c r="H7" s="245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40" t="s">
        <v>170</v>
      </c>
      <c r="F9" s="246"/>
      <c r="G9" s="246"/>
      <c r="H9" s="246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7" t="str">
        <f>'Rekapitulace stavby'!E14</f>
        <v>Vyplň údaj</v>
      </c>
      <c r="F18" s="209"/>
      <c r="G18" s="209"/>
      <c r="H18" s="209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14" t="s">
        <v>1</v>
      </c>
      <c r="F27" s="214"/>
      <c r="G27" s="214"/>
      <c r="H27" s="21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ROUND(J137,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ROUND((SUM(BE137:BE685)),  2)</f>
        <v>0</v>
      </c>
      <c r="I33" s="92">
        <v>0.21</v>
      </c>
      <c r="J33" s="91">
        <f>ROUND(((SUM(BE137:BE685))*I33),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ROUND((SUM(BF137:BF685)),  2)</f>
        <v>0</v>
      </c>
      <c r="I34" s="92">
        <v>0.12</v>
      </c>
      <c r="J34" s="91">
        <f>ROUND(((SUM(BF137:BF685))*I34),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ROUND((SUM(BG137:BG685)),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ROUND((SUM(BH137:BH685)),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ROUND((SUM(BI137:BI685)),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44" t="str">
        <f>E7</f>
        <v>24005 - Prirodni koupaci biotop Jilemnice (zadani) - uprava vyberove rizeni</v>
      </c>
      <c r="F85" s="245"/>
      <c r="G85" s="245"/>
      <c r="H85" s="245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40" t="str">
        <f>E9</f>
        <v>SO 01 - Přírodní koupací ...</v>
      </c>
      <c r="F87" s="246"/>
      <c r="G87" s="246"/>
      <c r="H87" s="246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J137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176</v>
      </c>
      <c r="E97" s="106"/>
      <c r="F97" s="106"/>
      <c r="G97" s="106"/>
      <c r="H97" s="106"/>
      <c r="I97" s="106"/>
      <c r="J97" s="107">
        <f>J138</f>
        <v>0</v>
      </c>
      <c r="L97" s="104"/>
    </row>
    <row r="98" spans="2:12" s="8" customFormat="1" ht="24.95" hidden="1" customHeight="1">
      <c r="B98" s="104"/>
      <c r="D98" s="105" t="s">
        <v>177</v>
      </c>
      <c r="E98" s="106"/>
      <c r="F98" s="106"/>
      <c r="G98" s="106"/>
      <c r="H98" s="106"/>
      <c r="I98" s="106"/>
      <c r="J98" s="107">
        <f>J190</f>
        <v>0</v>
      </c>
      <c r="L98" s="104"/>
    </row>
    <row r="99" spans="2:12" s="8" customFormat="1" ht="24.95" hidden="1" customHeight="1">
      <c r="B99" s="104"/>
      <c r="D99" s="105" t="s">
        <v>178</v>
      </c>
      <c r="E99" s="106"/>
      <c r="F99" s="106"/>
      <c r="G99" s="106"/>
      <c r="H99" s="106"/>
      <c r="I99" s="106"/>
      <c r="J99" s="107">
        <f>J195</f>
        <v>0</v>
      </c>
      <c r="L99" s="104"/>
    </row>
    <row r="100" spans="2:12" s="8" customFormat="1" ht="24.95" hidden="1" customHeight="1">
      <c r="B100" s="104"/>
      <c r="D100" s="105" t="s">
        <v>179</v>
      </c>
      <c r="E100" s="106"/>
      <c r="F100" s="106"/>
      <c r="G100" s="106"/>
      <c r="H100" s="106"/>
      <c r="I100" s="106"/>
      <c r="J100" s="107">
        <f>J206</f>
        <v>0</v>
      </c>
      <c r="L100" s="104"/>
    </row>
    <row r="101" spans="2:12" s="8" customFormat="1" ht="24.95" hidden="1" customHeight="1">
      <c r="B101" s="104"/>
      <c r="D101" s="105" t="s">
        <v>180</v>
      </c>
      <c r="E101" s="106"/>
      <c r="F101" s="106"/>
      <c r="G101" s="106"/>
      <c r="H101" s="106"/>
      <c r="I101" s="106"/>
      <c r="J101" s="107">
        <f>J298</f>
        <v>0</v>
      </c>
      <c r="L101" s="104"/>
    </row>
    <row r="102" spans="2:12" s="8" customFormat="1" ht="24.95" hidden="1" customHeight="1">
      <c r="B102" s="104"/>
      <c r="D102" s="105" t="s">
        <v>181</v>
      </c>
      <c r="E102" s="106"/>
      <c r="F102" s="106"/>
      <c r="G102" s="106"/>
      <c r="H102" s="106"/>
      <c r="I102" s="106"/>
      <c r="J102" s="107">
        <f>J343</f>
        <v>0</v>
      </c>
      <c r="L102" s="104"/>
    </row>
    <row r="103" spans="2:12" s="8" customFormat="1" ht="24.95" hidden="1" customHeight="1">
      <c r="B103" s="104"/>
      <c r="D103" s="105" t="s">
        <v>182</v>
      </c>
      <c r="E103" s="106"/>
      <c r="F103" s="106"/>
      <c r="G103" s="106"/>
      <c r="H103" s="106"/>
      <c r="I103" s="106"/>
      <c r="J103" s="107">
        <f>J348</f>
        <v>0</v>
      </c>
      <c r="L103" s="104"/>
    </row>
    <row r="104" spans="2:12" s="8" customFormat="1" ht="24.95" hidden="1" customHeight="1">
      <c r="B104" s="104"/>
      <c r="D104" s="105" t="s">
        <v>183</v>
      </c>
      <c r="E104" s="106"/>
      <c r="F104" s="106"/>
      <c r="G104" s="106"/>
      <c r="H104" s="106"/>
      <c r="I104" s="106"/>
      <c r="J104" s="107">
        <f>J389</f>
        <v>0</v>
      </c>
      <c r="L104" s="104"/>
    </row>
    <row r="105" spans="2:12" s="8" customFormat="1" ht="24.95" hidden="1" customHeight="1">
      <c r="B105" s="104"/>
      <c r="D105" s="105" t="s">
        <v>184</v>
      </c>
      <c r="E105" s="106"/>
      <c r="F105" s="106"/>
      <c r="G105" s="106"/>
      <c r="H105" s="106"/>
      <c r="I105" s="106"/>
      <c r="J105" s="107">
        <f>J395</f>
        <v>0</v>
      </c>
      <c r="L105" s="104"/>
    </row>
    <row r="106" spans="2:12" s="8" customFormat="1" ht="24.95" hidden="1" customHeight="1">
      <c r="B106" s="104"/>
      <c r="D106" s="105" t="s">
        <v>185</v>
      </c>
      <c r="E106" s="106"/>
      <c r="F106" s="106"/>
      <c r="G106" s="106"/>
      <c r="H106" s="106"/>
      <c r="I106" s="106"/>
      <c r="J106" s="107">
        <f>J403</f>
        <v>0</v>
      </c>
      <c r="L106" s="104"/>
    </row>
    <row r="107" spans="2:12" s="8" customFormat="1" ht="24.95" hidden="1" customHeight="1">
      <c r="B107" s="104"/>
      <c r="D107" s="105" t="s">
        <v>186</v>
      </c>
      <c r="E107" s="106"/>
      <c r="F107" s="106"/>
      <c r="G107" s="106"/>
      <c r="H107" s="106"/>
      <c r="I107" s="106"/>
      <c r="J107" s="107">
        <f>J426</f>
        <v>0</v>
      </c>
      <c r="L107" s="104"/>
    </row>
    <row r="108" spans="2:12" s="8" customFormat="1" ht="24.95" hidden="1" customHeight="1">
      <c r="B108" s="104"/>
      <c r="D108" s="105" t="s">
        <v>187</v>
      </c>
      <c r="E108" s="106"/>
      <c r="F108" s="106"/>
      <c r="G108" s="106"/>
      <c r="H108" s="106"/>
      <c r="I108" s="106"/>
      <c r="J108" s="107">
        <f>J428</f>
        <v>0</v>
      </c>
      <c r="L108" s="104"/>
    </row>
    <row r="109" spans="2:12" s="8" customFormat="1" ht="24.95" hidden="1" customHeight="1">
      <c r="B109" s="104"/>
      <c r="D109" s="105" t="s">
        <v>188</v>
      </c>
      <c r="E109" s="106"/>
      <c r="F109" s="106"/>
      <c r="G109" s="106"/>
      <c r="H109" s="106"/>
      <c r="I109" s="106"/>
      <c r="J109" s="107">
        <f>J432</f>
        <v>0</v>
      </c>
      <c r="L109" s="104"/>
    </row>
    <row r="110" spans="2:12" s="8" customFormat="1" ht="24.95" hidden="1" customHeight="1">
      <c r="B110" s="104"/>
      <c r="D110" s="105" t="s">
        <v>189</v>
      </c>
      <c r="E110" s="106"/>
      <c r="F110" s="106"/>
      <c r="G110" s="106"/>
      <c r="H110" s="106"/>
      <c r="I110" s="106"/>
      <c r="J110" s="107">
        <f>J434</f>
        <v>0</v>
      </c>
      <c r="L110" s="104"/>
    </row>
    <row r="111" spans="2:12" s="8" customFormat="1" ht="24.95" hidden="1" customHeight="1">
      <c r="B111" s="104"/>
      <c r="D111" s="105" t="s">
        <v>190</v>
      </c>
      <c r="E111" s="106"/>
      <c r="F111" s="106"/>
      <c r="G111" s="106"/>
      <c r="H111" s="106"/>
      <c r="I111" s="106"/>
      <c r="J111" s="107">
        <f>J441</f>
        <v>0</v>
      </c>
      <c r="L111" s="104"/>
    </row>
    <row r="112" spans="2:12" s="8" customFormat="1" ht="24.95" hidden="1" customHeight="1">
      <c r="B112" s="104"/>
      <c r="D112" s="105" t="s">
        <v>191</v>
      </c>
      <c r="E112" s="106"/>
      <c r="F112" s="106"/>
      <c r="G112" s="106"/>
      <c r="H112" s="106"/>
      <c r="I112" s="106"/>
      <c r="J112" s="107">
        <f>J444</f>
        <v>0</v>
      </c>
      <c r="L112" s="104"/>
    </row>
    <row r="113" spans="2:12" s="8" customFormat="1" ht="24.95" hidden="1" customHeight="1">
      <c r="B113" s="104"/>
      <c r="D113" s="105" t="s">
        <v>192</v>
      </c>
      <c r="E113" s="106"/>
      <c r="F113" s="106"/>
      <c r="G113" s="106"/>
      <c r="H113" s="106"/>
      <c r="I113" s="106"/>
      <c r="J113" s="107">
        <f>J446</f>
        <v>0</v>
      </c>
      <c r="L113" s="104"/>
    </row>
    <row r="114" spans="2:12" s="8" customFormat="1" ht="24.95" hidden="1" customHeight="1">
      <c r="B114" s="104"/>
      <c r="D114" s="105" t="s">
        <v>193</v>
      </c>
      <c r="E114" s="106"/>
      <c r="F114" s="106"/>
      <c r="G114" s="106"/>
      <c r="H114" s="106"/>
      <c r="I114" s="106"/>
      <c r="J114" s="107">
        <f>J644</f>
        <v>0</v>
      </c>
      <c r="L114" s="104"/>
    </row>
    <row r="115" spans="2:12" s="8" customFormat="1" ht="24.95" hidden="1" customHeight="1">
      <c r="B115" s="104"/>
      <c r="D115" s="105" t="s">
        <v>194</v>
      </c>
      <c r="E115" s="106"/>
      <c r="F115" s="106"/>
      <c r="G115" s="106"/>
      <c r="H115" s="106"/>
      <c r="I115" s="106"/>
      <c r="J115" s="107">
        <f>J658</f>
        <v>0</v>
      </c>
      <c r="L115" s="104"/>
    </row>
    <row r="116" spans="2:12" s="8" customFormat="1" ht="24.95" hidden="1" customHeight="1">
      <c r="B116" s="104"/>
      <c r="D116" s="105" t="s">
        <v>195</v>
      </c>
      <c r="E116" s="106"/>
      <c r="F116" s="106"/>
      <c r="G116" s="106"/>
      <c r="H116" s="106"/>
      <c r="I116" s="106"/>
      <c r="J116" s="107">
        <f>J662</f>
        <v>0</v>
      </c>
      <c r="L116" s="104"/>
    </row>
    <row r="117" spans="2:12" s="8" customFormat="1" ht="24.95" hidden="1" customHeight="1">
      <c r="B117" s="104"/>
      <c r="D117" s="105" t="s">
        <v>196</v>
      </c>
      <c r="E117" s="106"/>
      <c r="F117" s="106"/>
      <c r="G117" s="106"/>
      <c r="H117" s="106"/>
      <c r="I117" s="106"/>
      <c r="J117" s="107">
        <f>J667</f>
        <v>0</v>
      </c>
      <c r="L117" s="104"/>
    </row>
    <row r="118" spans="2:12" s="1" customFormat="1" ht="21.75" hidden="1" customHeight="1">
      <c r="B118" s="32"/>
      <c r="L118" s="32"/>
    </row>
    <row r="119" spans="2:12" s="1" customFormat="1" ht="6.95" hidden="1" customHeight="1">
      <c r="B119" s="44"/>
      <c r="C119" s="45"/>
      <c r="D119" s="45"/>
      <c r="E119" s="45"/>
      <c r="F119" s="45"/>
      <c r="G119" s="45"/>
      <c r="H119" s="45"/>
      <c r="I119" s="45"/>
      <c r="J119" s="45"/>
      <c r="K119" s="45"/>
      <c r="L119" s="32"/>
    </row>
    <row r="120" spans="2:12" ht="11.25" hidden="1"/>
    <row r="121" spans="2:12" ht="11.25" hidden="1"/>
    <row r="122" spans="2:12" ht="11.25" hidden="1"/>
    <row r="123" spans="2:12" s="1" customFormat="1" ht="6.95" customHeight="1">
      <c r="B123" s="46"/>
      <c r="C123" s="47"/>
      <c r="D123" s="47"/>
      <c r="E123" s="47"/>
      <c r="F123" s="47"/>
      <c r="G123" s="47"/>
      <c r="H123" s="47"/>
      <c r="I123" s="47"/>
      <c r="J123" s="47"/>
      <c r="K123" s="47"/>
      <c r="L123" s="32"/>
    </row>
    <row r="124" spans="2:12" s="1" customFormat="1" ht="24.95" customHeight="1">
      <c r="B124" s="32"/>
      <c r="C124" s="21" t="s">
        <v>197</v>
      </c>
      <c r="L124" s="32"/>
    </row>
    <row r="125" spans="2:12" s="1" customFormat="1" ht="6.95" customHeight="1">
      <c r="B125" s="32"/>
      <c r="L125" s="32"/>
    </row>
    <row r="126" spans="2:12" s="1" customFormat="1" ht="12" customHeight="1">
      <c r="B126" s="32"/>
      <c r="C126" s="27" t="s">
        <v>16</v>
      </c>
      <c r="L126" s="32"/>
    </row>
    <row r="127" spans="2:12" s="1" customFormat="1" ht="26.25" customHeight="1">
      <c r="B127" s="32"/>
      <c r="E127" s="244" t="str">
        <f>E7</f>
        <v>24005 - Prirodni koupaci biotop Jilemnice (zadani) - uprava vyberove rizeni</v>
      </c>
      <c r="F127" s="245"/>
      <c r="G127" s="245"/>
      <c r="H127" s="245"/>
      <c r="L127" s="32"/>
    </row>
    <row r="128" spans="2:12" s="1" customFormat="1" ht="12" customHeight="1">
      <c r="B128" s="32"/>
      <c r="C128" s="27" t="s">
        <v>169</v>
      </c>
      <c r="L128" s="32"/>
    </row>
    <row r="129" spans="2:65" s="1" customFormat="1" ht="16.5" customHeight="1">
      <c r="B129" s="32"/>
      <c r="E129" s="240" t="str">
        <f>E9</f>
        <v>SO 01 - Přírodní koupací ...</v>
      </c>
      <c r="F129" s="246"/>
      <c r="G129" s="246"/>
      <c r="H129" s="246"/>
      <c r="L129" s="32"/>
    </row>
    <row r="130" spans="2:65" s="1" customFormat="1" ht="6.95" customHeight="1">
      <c r="B130" s="32"/>
      <c r="L130" s="32"/>
    </row>
    <row r="131" spans="2:65" s="1" customFormat="1" ht="12" customHeight="1">
      <c r="B131" s="32"/>
      <c r="C131" s="27" t="s">
        <v>20</v>
      </c>
      <c r="F131" s="25" t="str">
        <f>F12</f>
        <v xml:space="preserve"> </v>
      </c>
      <c r="I131" s="27" t="s">
        <v>22</v>
      </c>
      <c r="J131" s="52" t="str">
        <f>IF(J12="","",J12)</f>
        <v>12. 2. 2024</v>
      </c>
      <c r="L131" s="32"/>
    </row>
    <row r="132" spans="2:65" s="1" customFormat="1" ht="6.95" customHeight="1">
      <c r="B132" s="32"/>
      <c r="L132" s="32"/>
    </row>
    <row r="133" spans="2:65" s="1" customFormat="1" ht="15.2" customHeight="1">
      <c r="B133" s="32"/>
      <c r="C133" s="27" t="s">
        <v>24</v>
      </c>
      <c r="F133" s="25" t="str">
        <f>E15</f>
        <v>Sportovní centrum Jilemnice</v>
      </c>
      <c r="I133" s="27" t="s">
        <v>31</v>
      </c>
      <c r="J133" s="30" t="str">
        <f>E21</f>
        <v>BAPO s.r.o.</v>
      </c>
      <c r="L133" s="32"/>
    </row>
    <row r="134" spans="2:65" s="1" customFormat="1" ht="15.2" customHeight="1">
      <c r="B134" s="32"/>
      <c r="C134" s="27" t="s">
        <v>29</v>
      </c>
      <c r="F134" s="25" t="str">
        <f>IF(E18="","",E18)</f>
        <v>Vyplň údaj</v>
      </c>
      <c r="I134" s="27" t="s">
        <v>35</v>
      </c>
      <c r="J134" s="30" t="str">
        <f>E24</f>
        <v xml:space="preserve"> </v>
      </c>
      <c r="L134" s="32"/>
    </row>
    <row r="135" spans="2:65" s="1" customFormat="1" ht="10.35" customHeight="1">
      <c r="B135" s="32"/>
      <c r="L135" s="32"/>
    </row>
    <row r="136" spans="2:65" s="9" customFormat="1" ht="29.25" customHeight="1">
      <c r="B136" s="108"/>
      <c r="C136" s="109" t="s">
        <v>198</v>
      </c>
      <c r="D136" s="110" t="s">
        <v>62</v>
      </c>
      <c r="E136" s="110" t="s">
        <v>58</v>
      </c>
      <c r="F136" s="110" t="s">
        <v>59</v>
      </c>
      <c r="G136" s="110" t="s">
        <v>199</v>
      </c>
      <c r="H136" s="110" t="s">
        <v>200</v>
      </c>
      <c r="I136" s="110" t="s">
        <v>201</v>
      </c>
      <c r="J136" s="111" t="s">
        <v>173</v>
      </c>
      <c r="K136" s="112" t="s">
        <v>202</v>
      </c>
      <c r="L136" s="108"/>
      <c r="M136" s="59" t="s">
        <v>1</v>
      </c>
      <c r="N136" s="60" t="s">
        <v>41</v>
      </c>
      <c r="O136" s="60" t="s">
        <v>203</v>
      </c>
      <c r="P136" s="60" t="s">
        <v>204</v>
      </c>
      <c r="Q136" s="60" t="s">
        <v>205</v>
      </c>
      <c r="R136" s="60" t="s">
        <v>206</v>
      </c>
      <c r="S136" s="60" t="s">
        <v>207</v>
      </c>
      <c r="T136" s="61" t="s">
        <v>208</v>
      </c>
    </row>
    <row r="137" spans="2:65" s="1" customFormat="1" ht="22.9" customHeight="1">
      <c r="B137" s="32"/>
      <c r="C137" s="64" t="s">
        <v>209</v>
      </c>
      <c r="J137" s="113">
        <f>BK137</f>
        <v>0</v>
      </c>
      <c r="L137" s="32"/>
      <c r="M137" s="62"/>
      <c r="N137" s="53"/>
      <c r="O137" s="53"/>
      <c r="P137" s="114">
        <f>P138+P190+P195+P206+P298+P343+P348+P389+P395+P403+P426+P428+P432+P434+P441+P444+P446+P644+P658+P662+P667</f>
        <v>0</v>
      </c>
      <c r="Q137" s="53"/>
      <c r="R137" s="114">
        <f>R138+R190+R195+R206+R298+R343+R348+R389+R395+R403+R426+R428+R432+R434+R441+R444+R446+R644+R658+R662+R667</f>
        <v>0</v>
      </c>
      <c r="S137" s="53"/>
      <c r="T137" s="115">
        <f>T138+T190+T195+T206+T298+T343+T348+T389+T395+T403+T426+T428+T432+T434+T441+T444+T446+T644+T658+T662+T667</f>
        <v>0</v>
      </c>
      <c r="AT137" s="17" t="s">
        <v>76</v>
      </c>
      <c r="AU137" s="17" t="s">
        <v>175</v>
      </c>
      <c r="BK137" s="116">
        <f>BK138+BK190+BK195+BK206+BK298+BK343+BK348+BK389+BK395+BK403+BK426+BK428+BK432+BK434+BK441+BK444+BK446+BK644+BK658+BK662+BK667</f>
        <v>0</v>
      </c>
    </row>
    <row r="138" spans="2:65" s="10" customFormat="1" ht="25.9" customHeight="1">
      <c r="B138" s="117"/>
      <c r="D138" s="118" t="s">
        <v>76</v>
      </c>
      <c r="E138" s="119" t="s">
        <v>84</v>
      </c>
      <c r="F138" s="119" t="s">
        <v>210</v>
      </c>
      <c r="I138" s="120"/>
      <c r="J138" s="121">
        <f>BK138</f>
        <v>0</v>
      </c>
      <c r="L138" s="117"/>
      <c r="M138" s="122"/>
      <c r="P138" s="123">
        <f>SUM(P139:P189)</f>
        <v>0</v>
      </c>
      <c r="R138" s="123">
        <f>SUM(R139:R189)</f>
        <v>0</v>
      </c>
      <c r="T138" s="124">
        <f>SUM(T139:T189)</f>
        <v>0</v>
      </c>
      <c r="AR138" s="118" t="s">
        <v>84</v>
      </c>
      <c r="AT138" s="125" t="s">
        <v>76</v>
      </c>
      <c r="AU138" s="125" t="s">
        <v>77</v>
      </c>
      <c r="AY138" s="118" t="s">
        <v>211</v>
      </c>
      <c r="BK138" s="126">
        <f>SUM(BK139:BK189)</f>
        <v>0</v>
      </c>
    </row>
    <row r="139" spans="2:65" s="1" customFormat="1" ht="24.2" customHeight="1">
      <c r="B139" s="32"/>
      <c r="C139" s="127" t="s">
        <v>84</v>
      </c>
      <c r="D139" s="127" t="s">
        <v>212</v>
      </c>
      <c r="E139" s="128" t="s">
        <v>213</v>
      </c>
      <c r="F139" s="129" t="s">
        <v>214</v>
      </c>
      <c r="G139" s="130" t="s">
        <v>215</v>
      </c>
      <c r="H139" s="131">
        <v>606.4</v>
      </c>
      <c r="I139" s="132"/>
      <c r="J139" s="133">
        <f>ROUND(I139*H139,2)</f>
        <v>0</v>
      </c>
      <c r="K139" s="134"/>
      <c r="L139" s="32"/>
      <c r="M139" s="135" t="s">
        <v>1</v>
      </c>
      <c r="N139" s="136" t="s">
        <v>42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216</v>
      </c>
      <c r="AT139" s="139" t="s">
        <v>212</v>
      </c>
      <c r="AU139" s="139" t="s">
        <v>84</v>
      </c>
      <c r="AY139" s="17" t="s">
        <v>211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7" t="s">
        <v>84</v>
      </c>
      <c r="BK139" s="140">
        <f>ROUND(I139*H139,2)</f>
        <v>0</v>
      </c>
      <c r="BL139" s="17" t="s">
        <v>216</v>
      </c>
      <c r="BM139" s="139" t="s">
        <v>86</v>
      </c>
    </row>
    <row r="140" spans="2:65" s="11" customFormat="1" ht="11.25">
      <c r="B140" s="141"/>
      <c r="D140" s="142" t="s">
        <v>217</v>
      </c>
      <c r="E140" s="143" t="s">
        <v>1</v>
      </c>
      <c r="F140" s="144" t="s">
        <v>218</v>
      </c>
      <c r="H140" s="143" t="s">
        <v>1</v>
      </c>
      <c r="I140" s="145"/>
      <c r="L140" s="141"/>
      <c r="M140" s="146"/>
      <c r="T140" s="147"/>
      <c r="AT140" s="143" t="s">
        <v>217</v>
      </c>
      <c r="AU140" s="143" t="s">
        <v>84</v>
      </c>
      <c r="AV140" s="11" t="s">
        <v>84</v>
      </c>
      <c r="AW140" s="11" t="s">
        <v>34</v>
      </c>
      <c r="AX140" s="11" t="s">
        <v>77</v>
      </c>
      <c r="AY140" s="143" t="s">
        <v>211</v>
      </c>
    </row>
    <row r="141" spans="2:65" s="12" customFormat="1" ht="11.25">
      <c r="B141" s="148"/>
      <c r="D141" s="142" t="s">
        <v>217</v>
      </c>
      <c r="E141" s="149" t="s">
        <v>1</v>
      </c>
      <c r="F141" s="150" t="s">
        <v>219</v>
      </c>
      <c r="H141" s="151">
        <v>275.2</v>
      </c>
      <c r="I141" s="152"/>
      <c r="L141" s="148"/>
      <c r="M141" s="153"/>
      <c r="T141" s="154"/>
      <c r="AT141" s="149" t="s">
        <v>217</v>
      </c>
      <c r="AU141" s="149" t="s">
        <v>84</v>
      </c>
      <c r="AV141" s="12" t="s">
        <v>86</v>
      </c>
      <c r="AW141" s="12" t="s">
        <v>34</v>
      </c>
      <c r="AX141" s="12" t="s">
        <v>77</v>
      </c>
      <c r="AY141" s="149" t="s">
        <v>211</v>
      </c>
    </row>
    <row r="142" spans="2:65" s="12" customFormat="1" ht="11.25">
      <c r="B142" s="148"/>
      <c r="D142" s="142" t="s">
        <v>217</v>
      </c>
      <c r="E142" s="149" t="s">
        <v>1</v>
      </c>
      <c r="F142" s="150" t="s">
        <v>220</v>
      </c>
      <c r="H142" s="151">
        <v>211.2</v>
      </c>
      <c r="I142" s="152"/>
      <c r="L142" s="148"/>
      <c r="M142" s="153"/>
      <c r="T142" s="154"/>
      <c r="AT142" s="149" t="s">
        <v>217</v>
      </c>
      <c r="AU142" s="149" t="s">
        <v>84</v>
      </c>
      <c r="AV142" s="12" t="s">
        <v>86</v>
      </c>
      <c r="AW142" s="12" t="s">
        <v>34</v>
      </c>
      <c r="AX142" s="12" t="s">
        <v>77</v>
      </c>
      <c r="AY142" s="149" t="s">
        <v>211</v>
      </c>
    </row>
    <row r="143" spans="2:65" s="12" customFormat="1" ht="11.25">
      <c r="B143" s="148"/>
      <c r="D143" s="142" t="s">
        <v>217</v>
      </c>
      <c r="E143" s="149" t="s">
        <v>1</v>
      </c>
      <c r="F143" s="150" t="s">
        <v>221</v>
      </c>
      <c r="H143" s="151">
        <v>120</v>
      </c>
      <c r="I143" s="152"/>
      <c r="L143" s="148"/>
      <c r="M143" s="153"/>
      <c r="T143" s="154"/>
      <c r="AT143" s="149" t="s">
        <v>217</v>
      </c>
      <c r="AU143" s="149" t="s">
        <v>84</v>
      </c>
      <c r="AV143" s="12" t="s">
        <v>86</v>
      </c>
      <c r="AW143" s="12" t="s">
        <v>34</v>
      </c>
      <c r="AX143" s="12" t="s">
        <v>77</v>
      </c>
      <c r="AY143" s="149" t="s">
        <v>211</v>
      </c>
    </row>
    <row r="144" spans="2:65" s="13" customFormat="1" ht="11.25">
      <c r="B144" s="155"/>
      <c r="D144" s="142" t="s">
        <v>217</v>
      </c>
      <c r="E144" s="156" t="s">
        <v>1</v>
      </c>
      <c r="F144" s="157" t="s">
        <v>222</v>
      </c>
      <c r="H144" s="158">
        <v>606.4</v>
      </c>
      <c r="I144" s="159"/>
      <c r="L144" s="155"/>
      <c r="M144" s="160"/>
      <c r="T144" s="161"/>
      <c r="AT144" s="156" t="s">
        <v>217</v>
      </c>
      <c r="AU144" s="156" t="s">
        <v>84</v>
      </c>
      <c r="AV144" s="13" t="s">
        <v>216</v>
      </c>
      <c r="AW144" s="13" t="s">
        <v>34</v>
      </c>
      <c r="AX144" s="13" t="s">
        <v>84</v>
      </c>
      <c r="AY144" s="156" t="s">
        <v>211</v>
      </c>
    </row>
    <row r="145" spans="2:65" s="1" customFormat="1" ht="37.9" customHeight="1">
      <c r="B145" s="32"/>
      <c r="C145" s="127" t="s">
        <v>86</v>
      </c>
      <c r="D145" s="127" t="s">
        <v>212</v>
      </c>
      <c r="E145" s="128" t="s">
        <v>223</v>
      </c>
      <c r="F145" s="129" t="s">
        <v>224</v>
      </c>
      <c r="G145" s="130" t="s">
        <v>215</v>
      </c>
      <c r="H145" s="131">
        <v>606.4</v>
      </c>
      <c r="I145" s="132"/>
      <c r="J145" s="133">
        <f>ROUND(I145*H145,2)</f>
        <v>0</v>
      </c>
      <c r="K145" s="134"/>
      <c r="L145" s="32"/>
      <c r="M145" s="135" t="s">
        <v>1</v>
      </c>
      <c r="N145" s="136" t="s">
        <v>42</v>
      </c>
      <c r="P145" s="137">
        <f>O145*H145</f>
        <v>0</v>
      </c>
      <c r="Q145" s="137">
        <v>0</v>
      </c>
      <c r="R145" s="137">
        <f>Q145*H145</f>
        <v>0</v>
      </c>
      <c r="S145" s="137">
        <v>0</v>
      </c>
      <c r="T145" s="138">
        <f>S145*H145</f>
        <v>0</v>
      </c>
      <c r="AR145" s="139" t="s">
        <v>216</v>
      </c>
      <c r="AT145" s="139" t="s">
        <v>212</v>
      </c>
      <c r="AU145" s="139" t="s">
        <v>84</v>
      </c>
      <c r="AY145" s="17" t="s">
        <v>211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7" t="s">
        <v>84</v>
      </c>
      <c r="BK145" s="140">
        <f>ROUND(I145*H145,2)</f>
        <v>0</v>
      </c>
      <c r="BL145" s="17" t="s">
        <v>216</v>
      </c>
      <c r="BM145" s="139" t="s">
        <v>216</v>
      </c>
    </row>
    <row r="146" spans="2:65" s="11" customFormat="1" ht="11.25">
      <c r="B146" s="141"/>
      <c r="D146" s="142" t="s">
        <v>217</v>
      </c>
      <c r="E146" s="143" t="s">
        <v>1</v>
      </c>
      <c r="F146" s="144" t="s">
        <v>218</v>
      </c>
      <c r="H146" s="143" t="s">
        <v>1</v>
      </c>
      <c r="I146" s="145"/>
      <c r="L146" s="141"/>
      <c r="M146" s="146"/>
      <c r="T146" s="147"/>
      <c r="AT146" s="143" t="s">
        <v>217</v>
      </c>
      <c r="AU146" s="143" t="s">
        <v>84</v>
      </c>
      <c r="AV146" s="11" t="s">
        <v>84</v>
      </c>
      <c r="AW146" s="11" t="s">
        <v>34</v>
      </c>
      <c r="AX146" s="11" t="s">
        <v>77</v>
      </c>
      <c r="AY146" s="143" t="s">
        <v>211</v>
      </c>
    </row>
    <row r="147" spans="2:65" s="12" customFormat="1" ht="11.25">
      <c r="B147" s="148"/>
      <c r="D147" s="142" t="s">
        <v>217</v>
      </c>
      <c r="E147" s="149" t="s">
        <v>1</v>
      </c>
      <c r="F147" s="150" t="s">
        <v>225</v>
      </c>
      <c r="H147" s="151">
        <v>606.4</v>
      </c>
      <c r="I147" s="152"/>
      <c r="L147" s="148"/>
      <c r="M147" s="153"/>
      <c r="T147" s="154"/>
      <c r="AT147" s="149" t="s">
        <v>217</v>
      </c>
      <c r="AU147" s="149" t="s">
        <v>84</v>
      </c>
      <c r="AV147" s="12" t="s">
        <v>86</v>
      </c>
      <c r="AW147" s="12" t="s">
        <v>34</v>
      </c>
      <c r="AX147" s="12" t="s">
        <v>77</v>
      </c>
      <c r="AY147" s="149" t="s">
        <v>211</v>
      </c>
    </row>
    <row r="148" spans="2:65" s="13" customFormat="1" ht="11.25">
      <c r="B148" s="155"/>
      <c r="D148" s="142" t="s">
        <v>217</v>
      </c>
      <c r="E148" s="156" t="s">
        <v>1</v>
      </c>
      <c r="F148" s="157" t="s">
        <v>222</v>
      </c>
      <c r="H148" s="158">
        <v>606.4</v>
      </c>
      <c r="I148" s="159"/>
      <c r="L148" s="155"/>
      <c r="M148" s="160"/>
      <c r="T148" s="161"/>
      <c r="AT148" s="156" t="s">
        <v>217</v>
      </c>
      <c r="AU148" s="156" t="s">
        <v>84</v>
      </c>
      <c r="AV148" s="13" t="s">
        <v>216</v>
      </c>
      <c r="AW148" s="13" t="s">
        <v>34</v>
      </c>
      <c r="AX148" s="13" t="s">
        <v>84</v>
      </c>
      <c r="AY148" s="156" t="s">
        <v>211</v>
      </c>
    </row>
    <row r="149" spans="2:65" s="1" customFormat="1" ht="21.75" customHeight="1">
      <c r="B149" s="32"/>
      <c r="C149" s="127" t="s">
        <v>226</v>
      </c>
      <c r="D149" s="127" t="s">
        <v>212</v>
      </c>
      <c r="E149" s="128" t="s">
        <v>227</v>
      </c>
      <c r="F149" s="129" t="s">
        <v>228</v>
      </c>
      <c r="G149" s="130" t="s">
        <v>215</v>
      </c>
      <c r="H149" s="131">
        <v>128.69999999999999</v>
      </c>
      <c r="I149" s="132"/>
      <c r="J149" s="133">
        <f>ROUND(I149*H149,2)</f>
        <v>0</v>
      </c>
      <c r="K149" s="134"/>
      <c r="L149" s="32"/>
      <c r="M149" s="135" t="s">
        <v>1</v>
      </c>
      <c r="N149" s="136" t="s">
        <v>42</v>
      </c>
      <c r="P149" s="137">
        <f>O149*H149</f>
        <v>0</v>
      </c>
      <c r="Q149" s="137">
        <v>0</v>
      </c>
      <c r="R149" s="137">
        <f>Q149*H149</f>
        <v>0</v>
      </c>
      <c r="S149" s="137">
        <v>0</v>
      </c>
      <c r="T149" s="138">
        <f>S149*H149</f>
        <v>0</v>
      </c>
      <c r="AR149" s="139" t="s">
        <v>216</v>
      </c>
      <c r="AT149" s="139" t="s">
        <v>212</v>
      </c>
      <c r="AU149" s="139" t="s">
        <v>84</v>
      </c>
      <c r="AY149" s="17" t="s">
        <v>211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7" t="s">
        <v>84</v>
      </c>
      <c r="BK149" s="140">
        <f>ROUND(I149*H149,2)</f>
        <v>0</v>
      </c>
      <c r="BL149" s="17" t="s">
        <v>216</v>
      </c>
      <c r="BM149" s="139" t="s">
        <v>229</v>
      </c>
    </row>
    <row r="150" spans="2:65" s="11" customFormat="1" ht="11.25">
      <c r="B150" s="141"/>
      <c r="D150" s="142" t="s">
        <v>217</v>
      </c>
      <c r="E150" s="143" t="s">
        <v>1</v>
      </c>
      <c r="F150" s="144" t="s">
        <v>230</v>
      </c>
      <c r="H150" s="143" t="s">
        <v>1</v>
      </c>
      <c r="I150" s="145"/>
      <c r="L150" s="141"/>
      <c r="M150" s="146"/>
      <c r="T150" s="147"/>
      <c r="AT150" s="143" t="s">
        <v>217</v>
      </c>
      <c r="AU150" s="143" t="s">
        <v>84</v>
      </c>
      <c r="AV150" s="11" t="s">
        <v>84</v>
      </c>
      <c r="AW150" s="11" t="s">
        <v>34</v>
      </c>
      <c r="AX150" s="11" t="s">
        <v>77</v>
      </c>
      <c r="AY150" s="143" t="s">
        <v>211</v>
      </c>
    </row>
    <row r="151" spans="2:65" s="12" customFormat="1" ht="11.25">
      <c r="B151" s="148"/>
      <c r="D151" s="142" t="s">
        <v>217</v>
      </c>
      <c r="E151" s="149" t="s">
        <v>1</v>
      </c>
      <c r="F151" s="150" t="s">
        <v>231</v>
      </c>
      <c r="H151" s="151">
        <v>128.69999999999999</v>
      </c>
      <c r="I151" s="152"/>
      <c r="L151" s="148"/>
      <c r="M151" s="153"/>
      <c r="T151" s="154"/>
      <c r="AT151" s="149" t="s">
        <v>217</v>
      </c>
      <c r="AU151" s="149" t="s">
        <v>84</v>
      </c>
      <c r="AV151" s="12" t="s">
        <v>86</v>
      </c>
      <c r="AW151" s="12" t="s">
        <v>34</v>
      </c>
      <c r="AX151" s="12" t="s">
        <v>77</v>
      </c>
      <c r="AY151" s="149" t="s">
        <v>211</v>
      </c>
    </row>
    <row r="152" spans="2:65" s="13" customFormat="1" ht="11.25">
      <c r="B152" s="155"/>
      <c r="D152" s="142" t="s">
        <v>217</v>
      </c>
      <c r="E152" s="156" t="s">
        <v>1</v>
      </c>
      <c r="F152" s="157" t="s">
        <v>222</v>
      </c>
      <c r="H152" s="158">
        <v>128.69999999999999</v>
      </c>
      <c r="I152" s="159"/>
      <c r="L152" s="155"/>
      <c r="M152" s="160"/>
      <c r="T152" s="161"/>
      <c r="AT152" s="156" t="s">
        <v>217</v>
      </c>
      <c r="AU152" s="156" t="s">
        <v>84</v>
      </c>
      <c r="AV152" s="13" t="s">
        <v>216</v>
      </c>
      <c r="AW152" s="13" t="s">
        <v>34</v>
      </c>
      <c r="AX152" s="13" t="s">
        <v>84</v>
      </c>
      <c r="AY152" s="156" t="s">
        <v>211</v>
      </c>
    </row>
    <row r="153" spans="2:65" s="1" customFormat="1" ht="21.75" customHeight="1">
      <c r="B153" s="32"/>
      <c r="C153" s="127" t="s">
        <v>216</v>
      </c>
      <c r="D153" s="127" t="s">
        <v>212</v>
      </c>
      <c r="E153" s="128" t="s">
        <v>232</v>
      </c>
      <c r="F153" s="129" t="s">
        <v>233</v>
      </c>
      <c r="G153" s="130" t="s">
        <v>215</v>
      </c>
      <c r="H153" s="131">
        <v>128.69999999999999</v>
      </c>
      <c r="I153" s="132"/>
      <c r="J153" s="133">
        <f>ROUND(I153*H153,2)</f>
        <v>0</v>
      </c>
      <c r="K153" s="134"/>
      <c r="L153" s="32"/>
      <c r="M153" s="135" t="s">
        <v>1</v>
      </c>
      <c r="N153" s="136" t="s">
        <v>42</v>
      </c>
      <c r="P153" s="137">
        <f>O153*H153</f>
        <v>0</v>
      </c>
      <c r="Q153" s="137">
        <v>0</v>
      </c>
      <c r="R153" s="137">
        <f>Q153*H153</f>
        <v>0</v>
      </c>
      <c r="S153" s="137">
        <v>0</v>
      </c>
      <c r="T153" s="138">
        <f>S153*H153</f>
        <v>0</v>
      </c>
      <c r="AR153" s="139" t="s">
        <v>216</v>
      </c>
      <c r="AT153" s="139" t="s">
        <v>212</v>
      </c>
      <c r="AU153" s="139" t="s">
        <v>84</v>
      </c>
      <c r="AY153" s="17" t="s">
        <v>211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7" t="s">
        <v>84</v>
      </c>
      <c r="BK153" s="140">
        <f>ROUND(I153*H153,2)</f>
        <v>0</v>
      </c>
      <c r="BL153" s="17" t="s">
        <v>216</v>
      </c>
      <c r="BM153" s="139" t="s">
        <v>234</v>
      </c>
    </row>
    <row r="154" spans="2:65" s="1" customFormat="1" ht="21.75" customHeight="1">
      <c r="B154" s="32"/>
      <c r="C154" s="127" t="s">
        <v>235</v>
      </c>
      <c r="D154" s="127" t="s">
        <v>212</v>
      </c>
      <c r="E154" s="128" t="s">
        <v>236</v>
      </c>
      <c r="F154" s="129" t="s">
        <v>237</v>
      </c>
      <c r="G154" s="130" t="s">
        <v>215</v>
      </c>
      <c r="H154" s="131">
        <v>25.893000000000001</v>
      </c>
      <c r="I154" s="132"/>
      <c r="J154" s="133">
        <f>ROUND(I154*H154,2)</f>
        <v>0</v>
      </c>
      <c r="K154" s="134"/>
      <c r="L154" s="32"/>
      <c r="M154" s="135" t="s">
        <v>1</v>
      </c>
      <c r="N154" s="136" t="s">
        <v>42</v>
      </c>
      <c r="P154" s="137">
        <f>O154*H154</f>
        <v>0</v>
      </c>
      <c r="Q154" s="137">
        <v>0</v>
      </c>
      <c r="R154" s="137">
        <f>Q154*H154</f>
        <v>0</v>
      </c>
      <c r="S154" s="137">
        <v>0</v>
      </c>
      <c r="T154" s="138">
        <f>S154*H154</f>
        <v>0</v>
      </c>
      <c r="AR154" s="139" t="s">
        <v>216</v>
      </c>
      <c r="AT154" s="139" t="s">
        <v>212</v>
      </c>
      <c r="AU154" s="139" t="s">
        <v>84</v>
      </c>
      <c r="AY154" s="17" t="s">
        <v>211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s="17" t="s">
        <v>84</v>
      </c>
      <c r="BK154" s="140">
        <f>ROUND(I154*H154,2)</f>
        <v>0</v>
      </c>
      <c r="BL154" s="17" t="s">
        <v>216</v>
      </c>
      <c r="BM154" s="139" t="s">
        <v>238</v>
      </c>
    </row>
    <row r="155" spans="2:65" s="1" customFormat="1" ht="21.75" customHeight="1">
      <c r="B155" s="32"/>
      <c r="C155" s="127" t="s">
        <v>229</v>
      </c>
      <c r="D155" s="127" t="s">
        <v>212</v>
      </c>
      <c r="E155" s="128" t="s">
        <v>239</v>
      </c>
      <c r="F155" s="129" t="s">
        <v>240</v>
      </c>
      <c r="G155" s="130" t="s">
        <v>215</v>
      </c>
      <c r="H155" s="131">
        <v>25.893000000000001</v>
      </c>
      <c r="I155" s="132"/>
      <c r="J155" s="133">
        <f>ROUND(I155*H155,2)</f>
        <v>0</v>
      </c>
      <c r="K155" s="134"/>
      <c r="L155" s="32"/>
      <c r="M155" s="135" t="s">
        <v>1</v>
      </c>
      <c r="N155" s="136" t="s">
        <v>42</v>
      </c>
      <c r="P155" s="137">
        <f>O155*H155</f>
        <v>0</v>
      </c>
      <c r="Q155" s="137">
        <v>0</v>
      </c>
      <c r="R155" s="137">
        <f>Q155*H155</f>
        <v>0</v>
      </c>
      <c r="S155" s="137">
        <v>0</v>
      </c>
      <c r="T155" s="138">
        <f>S155*H155</f>
        <v>0</v>
      </c>
      <c r="AR155" s="139" t="s">
        <v>216</v>
      </c>
      <c r="AT155" s="139" t="s">
        <v>212</v>
      </c>
      <c r="AU155" s="139" t="s">
        <v>84</v>
      </c>
      <c r="AY155" s="17" t="s">
        <v>211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7" t="s">
        <v>84</v>
      </c>
      <c r="BK155" s="140">
        <f>ROUND(I155*H155,2)</f>
        <v>0</v>
      </c>
      <c r="BL155" s="17" t="s">
        <v>216</v>
      </c>
      <c r="BM155" s="139" t="s">
        <v>8</v>
      </c>
    </row>
    <row r="156" spans="2:65" s="1" customFormat="1" ht="21.75" customHeight="1">
      <c r="B156" s="32"/>
      <c r="C156" s="127" t="s">
        <v>241</v>
      </c>
      <c r="D156" s="127" t="s">
        <v>212</v>
      </c>
      <c r="E156" s="128" t="s">
        <v>242</v>
      </c>
      <c r="F156" s="129" t="s">
        <v>243</v>
      </c>
      <c r="G156" s="130" t="s">
        <v>215</v>
      </c>
      <c r="H156" s="131">
        <v>431.2</v>
      </c>
      <c r="I156" s="132"/>
      <c r="J156" s="133">
        <f>ROUND(I156*H156,2)</f>
        <v>0</v>
      </c>
      <c r="K156" s="134"/>
      <c r="L156" s="32"/>
      <c r="M156" s="135" t="s">
        <v>1</v>
      </c>
      <c r="N156" s="136" t="s">
        <v>42</v>
      </c>
      <c r="P156" s="137">
        <f>O156*H156</f>
        <v>0</v>
      </c>
      <c r="Q156" s="137">
        <v>0</v>
      </c>
      <c r="R156" s="137">
        <f>Q156*H156</f>
        <v>0</v>
      </c>
      <c r="S156" s="137">
        <v>0</v>
      </c>
      <c r="T156" s="138">
        <f>S156*H156</f>
        <v>0</v>
      </c>
      <c r="AR156" s="139" t="s">
        <v>216</v>
      </c>
      <c r="AT156" s="139" t="s">
        <v>212</v>
      </c>
      <c r="AU156" s="139" t="s">
        <v>84</v>
      </c>
      <c r="AY156" s="17" t="s">
        <v>211</v>
      </c>
      <c r="BE156" s="140">
        <f>IF(N156="základní",J156,0)</f>
        <v>0</v>
      </c>
      <c r="BF156" s="140">
        <f>IF(N156="snížená",J156,0)</f>
        <v>0</v>
      </c>
      <c r="BG156" s="140">
        <f>IF(N156="zákl. přenesená",J156,0)</f>
        <v>0</v>
      </c>
      <c r="BH156" s="140">
        <f>IF(N156="sníž. přenesená",J156,0)</f>
        <v>0</v>
      </c>
      <c r="BI156" s="140">
        <f>IF(N156="nulová",J156,0)</f>
        <v>0</v>
      </c>
      <c r="BJ156" s="17" t="s">
        <v>84</v>
      </c>
      <c r="BK156" s="140">
        <f>ROUND(I156*H156,2)</f>
        <v>0</v>
      </c>
      <c r="BL156" s="17" t="s">
        <v>216</v>
      </c>
      <c r="BM156" s="139" t="s">
        <v>244</v>
      </c>
    </row>
    <row r="157" spans="2:65" s="11" customFormat="1" ht="11.25">
      <c r="B157" s="141"/>
      <c r="D157" s="142" t="s">
        <v>217</v>
      </c>
      <c r="E157" s="143" t="s">
        <v>1</v>
      </c>
      <c r="F157" s="144" t="s">
        <v>245</v>
      </c>
      <c r="H157" s="143" t="s">
        <v>1</v>
      </c>
      <c r="I157" s="145"/>
      <c r="L157" s="141"/>
      <c r="M157" s="146"/>
      <c r="T157" s="147"/>
      <c r="AT157" s="143" t="s">
        <v>217</v>
      </c>
      <c r="AU157" s="143" t="s">
        <v>84</v>
      </c>
      <c r="AV157" s="11" t="s">
        <v>84</v>
      </c>
      <c r="AW157" s="11" t="s">
        <v>34</v>
      </c>
      <c r="AX157" s="11" t="s">
        <v>77</v>
      </c>
      <c r="AY157" s="143" t="s">
        <v>211</v>
      </c>
    </row>
    <row r="158" spans="2:65" s="12" customFormat="1" ht="11.25">
      <c r="B158" s="148"/>
      <c r="D158" s="142" t="s">
        <v>217</v>
      </c>
      <c r="E158" s="149" t="s">
        <v>1</v>
      </c>
      <c r="F158" s="150" t="s">
        <v>246</v>
      </c>
      <c r="H158" s="151">
        <v>242</v>
      </c>
      <c r="I158" s="152"/>
      <c r="L158" s="148"/>
      <c r="M158" s="153"/>
      <c r="T158" s="154"/>
      <c r="AT158" s="149" t="s">
        <v>217</v>
      </c>
      <c r="AU158" s="149" t="s">
        <v>84</v>
      </c>
      <c r="AV158" s="12" t="s">
        <v>86</v>
      </c>
      <c r="AW158" s="12" t="s">
        <v>34</v>
      </c>
      <c r="AX158" s="12" t="s">
        <v>77</v>
      </c>
      <c r="AY158" s="149" t="s">
        <v>211</v>
      </c>
    </row>
    <row r="159" spans="2:65" s="12" customFormat="1" ht="11.25">
      <c r="B159" s="148"/>
      <c r="D159" s="142" t="s">
        <v>217</v>
      </c>
      <c r="E159" s="149" t="s">
        <v>1</v>
      </c>
      <c r="F159" s="150" t="s">
        <v>247</v>
      </c>
      <c r="H159" s="151">
        <v>58.8</v>
      </c>
      <c r="I159" s="152"/>
      <c r="L159" s="148"/>
      <c r="M159" s="153"/>
      <c r="T159" s="154"/>
      <c r="AT159" s="149" t="s">
        <v>217</v>
      </c>
      <c r="AU159" s="149" t="s">
        <v>84</v>
      </c>
      <c r="AV159" s="12" t="s">
        <v>86</v>
      </c>
      <c r="AW159" s="12" t="s">
        <v>34</v>
      </c>
      <c r="AX159" s="12" t="s">
        <v>77</v>
      </c>
      <c r="AY159" s="149" t="s">
        <v>211</v>
      </c>
    </row>
    <row r="160" spans="2:65" s="12" customFormat="1" ht="11.25">
      <c r="B160" s="148"/>
      <c r="D160" s="142" t="s">
        <v>217</v>
      </c>
      <c r="E160" s="149" t="s">
        <v>1</v>
      </c>
      <c r="F160" s="150" t="s">
        <v>248</v>
      </c>
      <c r="H160" s="151">
        <v>66</v>
      </c>
      <c r="I160" s="152"/>
      <c r="L160" s="148"/>
      <c r="M160" s="153"/>
      <c r="T160" s="154"/>
      <c r="AT160" s="149" t="s">
        <v>217</v>
      </c>
      <c r="AU160" s="149" t="s">
        <v>84</v>
      </c>
      <c r="AV160" s="12" t="s">
        <v>86</v>
      </c>
      <c r="AW160" s="12" t="s">
        <v>34</v>
      </c>
      <c r="AX160" s="12" t="s">
        <v>77</v>
      </c>
      <c r="AY160" s="149" t="s">
        <v>211</v>
      </c>
    </row>
    <row r="161" spans="2:65" s="12" customFormat="1" ht="11.25">
      <c r="B161" s="148"/>
      <c r="D161" s="142" t="s">
        <v>217</v>
      </c>
      <c r="E161" s="149" t="s">
        <v>1</v>
      </c>
      <c r="F161" s="150" t="s">
        <v>249</v>
      </c>
      <c r="H161" s="151">
        <v>22.4</v>
      </c>
      <c r="I161" s="152"/>
      <c r="L161" s="148"/>
      <c r="M161" s="153"/>
      <c r="T161" s="154"/>
      <c r="AT161" s="149" t="s">
        <v>217</v>
      </c>
      <c r="AU161" s="149" t="s">
        <v>84</v>
      </c>
      <c r="AV161" s="12" t="s">
        <v>86</v>
      </c>
      <c r="AW161" s="12" t="s">
        <v>34</v>
      </c>
      <c r="AX161" s="12" t="s">
        <v>77</v>
      </c>
      <c r="AY161" s="149" t="s">
        <v>211</v>
      </c>
    </row>
    <row r="162" spans="2:65" s="12" customFormat="1" ht="11.25">
      <c r="B162" s="148"/>
      <c r="D162" s="142" t="s">
        <v>217</v>
      </c>
      <c r="E162" s="149" t="s">
        <v>1</v>
      </c>
      <c r="F162" s="150" t="s">
        <v>250</v>
      </c>
      <c r="H162" s="151">
        <v>42</v>
      </c>
      <c r="I162" s="152"/>
      <c r="L162" s="148"/>
      <c r="M162" s="153"/>
      <c r="T162" s="154"/>
      <c r="AT162" s="149" t="s">
        <v>217</v>
      </c>
      <c r="AU162" s="149" t="s">
        <v>84</v>
      </c>
      <c r="AV162" s="12" t="s">
        <v>86</v>
      </c>
      <c r="AW162" s="12" t="s">
        <v>34</v>
      </c>
      <c r="AX162" s="12" t="s">
        <v>77</v>
      </c>
      <c r="AY162" s="149" t="s">
        <v>211</v>
      </c>
    </row>
    <row r="163" spans="2:65" s="13" customFormat="1" ht="11.25">
      <c r="B163" s="155"/>
      <c r="D163" s="142" t="s">
        <v>217</v>
      </c>
      <c r="E163" s="156" t="s">
        <v>1</v>
      </c>
      <c r="F163" s="157" t="s">
        <v>222</v>
      </c>
      <c r="H163" s="158">
        <v>431.2</v>
      </c>
      <c r="I163" s="159"/>
      <c r="L163" s="155"/>
      <c r="M163" s="160"/>
      <c r="T163" s="161"/>
      <c r="AT163" s="156" t="s">
        <v>217</v>
      </c>
      <c r="AU163" s="156" t="s">
        <v>84</v>
      </c>
      <c r="AV163" s="13" t="s">
        <v>216</v>
      </c>
      <c r="AW163" s="13" t="s">
        <v>34</v>
      </c>
      <c r="AX163" s="13" t="s">
        <v>84</v>
      </c>
      <c r="AY163" s="156" t="s">
        <v>211</v>
      </c>
    </row>
    <row r="164" spans="2:65" s="1" customFormat="1" ht="21.75" customHeight="1">
      <c r="B164" s="32"/>
      <c r="C164" s="127" t="s">
        <v>234</v>
      </c>
      <c r="D164" s="127" t="s">
        <v>212</v>
      </c>
      <c r="E164" s="128" t="s">
        <v>251</v>
      </c>
      <c r="F164" s="129" t="s">
        <v>252</v>
      </c>
      <c r="G164" s="130" t="s">
        <v>215</v>
      </c>
      <c r="H164" s="131">
        <v>215.6</v>
      </c>
      <c r="I164" s="132"/>
      <c r="J164" s="133">
        <f>ROUND(I164*H164,2)</f>
        <v>0</v>
      </c>
      <c r="K164" s="134"/>
      <c r="L164" s="32"/>
      <c r="M164" s="135" t="s">
        <v>1</v>
      </c>
      <c r="N164" s="136" t="s">
        <v>42</v>
      </c>
      <c r="P164" s="137">
        <f>O164*H164</f>
        <v>0</v>
      </c>
      <c r="Q164" s="137">
        <v>0</v>
      </c>
      <c r="R164" s="137">
        <f>Q164*H164</f>
        <v>0</v>
      </c>
      <c r="S164" s="137">
        <v>0</v>
      </c>
      <c r="T164" s="138">
        <f>S164*H164</f>
        <v>0</v>
      </c>
      <c r="AR164" s="139" t="s">
        <v>216</v>
      </c>
      <c r="AT164" s="139" t="s">
        <v>212</v>
      </c>
      <c r="AU164" s="139" t="s">
        <v>84</v>
      </c>
      <c r="AY164" s="17" t="s">
        <v>211</v>
      </c>
      <c r="BE164" s="140">
        <f>IF(N164="základní",J164,0)</f>
        <v>0</v>
      </c>
      <c r="BF164" s="140">
        <f>IF(N164="snížená",J164,0)</f>
        <v>0</v>
      </c>
      <c r="BG164" s="140">
        <f>IF(N164="zákl. přenesená",J164,0)</f>
        <v>0</v>
      </c>
      <c r="BH164" s="140">
        <f>IF(N164="sníž. přenesená",J164,0)</f>
        <v>0</v>
      </c>
      <c r="BI164" s="140">
        <f>IF(N164="nulová",J164,0)</f>
        <v>0</v>
      </c>
      <c r="BJ164" s="17" t="s">
        <v>84</v>
      </c>
      <c r="BK164" s="140">
        <f>ROUND(I164*H164,2)</f>
        <v>0</v>
      </c>
      <c r="BL164" s="17" t="s">
        <v>216</v>
      </c>
      <c r="BM164" s="139" t="s">
        <v>253</v>
      </c>
    </row>
    <row r="165" spans="2:65" s="12" customFormat="1" ht="11.25">
      <c r="B165" s="148"/>
      <c r="D165" s="142" t="s">
        <v>217</v>
      </c>
      <c r="E165" s="149" t="s">
        <v>1</v>
      </c>
      <c r="F165" s="150" t="s">
        <v>254</v>
      </c>
      <c r="H165" s="151">
        <v>215.6</v>
      </c>
      <c r="I165" s="152"/>
      <c r="L165" s="148"/>
      <c r="M165" s="153"/>
      <c r="T165" s="154"/>
      <c r="AT165" s="149" t="s">
        <v>217</v>
      </c>
      <c r="AU165" s="149" t="s">
        <v>84</v>
      </c>
      <c r="AV165" s="12" t="s">
        <v>86</v>
      </c>
      <c r="AW165" s="12" t="s">
        <v>34</v>
      </c>
      <c r="AX165" s="12" t="s">
        <v>77</v>
      </c>
      <c r="AY165" s="149" t="s">
        <v>211</v>
      </c>
    </row>
    <row r="166" spans="2:65" s="13" customFormat="1" ht="11.25">
      <c r="B166" s="155"/>
      <c r="D166" s="142" t="s">
        <v>217</v>
      </c>
      <c r="E166" s="156" t="s">
        <v>1</v>
      </c>
      <c r="F166" s="157" t="s">
        <v>222</v>
      </c>
      <c r="H166" s="158">
        <v>215.6</v>
      </c>
      <c r="I166" s="159"/>
      <c r="L166" s="155"/>
      <c r="M166" s="160"/>
      <c r="T166" s="161"/>
      <c r="AT166" s="156" t="s">
        <v>217</v>
      </c>
      <c r="AU166" s="156" t="s">
        <v>84</v>
      </c>
      <c r="AV166" s="13" t="s">
        <v>216</v>
      </c>
      <c r="AW166" s="13" t="s">
        <v>34</v>
      </c>
      <c r="AX166" s="13" t="s">
        <v>84</v>
      </c>
      <c r="AY166" s="156" t="s">
        <v>211</v>
      </c>
    </row>
    <row r="167" spans="2:65" s="1" customFormat="1" ht="16.5" customHeight="1">
      <c r="B167" s="32"/>
      <c r="C167" s="127" t="s">
        <v>255</v>
      </c>
      <c r="D167" s="127" t="s">
        <v>212</v>
      </c>
      <c r="E167" s="128" t="s">
        <v>256</v>
      </c>
      <c r="F167" s="129" t="s">
        <v>257</v>
      </c>
      <c r="G167" s="130" t="s">
        <v>215</v>
      </c>
      <c r="H167" s="131">
        <v>143.733</v>
      </c>
      <c r="I167" s="132"/>
      <c r="J167" s="133">
        <f>ROUND(I167*H167,2)</f>
        <v>0</v>
      </c>
      <c r="K167" s="134"/>
      <c r="L167" s="32"/>
      <c r="M167" s="135" t="s">
        <v>1</v>
      </c>
      <c r="N167" s="136" t="s">
        <v>42</v>
      </c>
      <c r="P167" s="137">
        <f>O167*H167</f>
        <v>0</v>
      </c>
      <c r="Q167" s="137">
        <v>0</v>
      </c>
      <c r="R167" s="137">
        <f>Q167*H167</f>
        <v>0</v>
      </c>
      <c r="S167" s="137">
        <v>0</v>
      </c>
      <c r="T167" s="138">
        <f>S167*H167</f>
        <v>0</v>
      </c>
      <c r="AR167" s="139" t="s">
        <v>216</v>
      </c>
      <c r="AT167" s="139" t="s">
        <v>212</v>
      </c>
      <c r="AU167" s="139" t="s">
        <v>84</v>
      </c>
      <c r="AY167" s="17" t="s">
        <v>211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7" t="s">
        <v>84</v>
      </c>
      <c r="BK167" s="140">
        <f>ROUND(I167*H167,2)</f>
        <v>0</v>
      </c>
      <c r="BL167" s="17" t="s">
        <v>216</v>
      </c>
      <c r="BM167" s="139" t="s">
        <v>258</v>
      </c>
    </row>
    <row r="168" spans="2:65" s="12" customFormat="1" ht="11.25">
      <c r="B168" s="148"/>
      <c r="D168" s="142" t="s">
        <v>217</v>
      </c>
      <c r="E168" s="149" t="s">
        <v>1</v>
      </c>
      <c r="F168" s="150" t="s">
        <v>259</v>
      </c>
      <c r="H168" s="151">
        <v>143.733</v>
      </c>
      <c r="I168" s="152"/>
      <c r="L168" s="148"/>
      <c r="M168" s="153"/>
      <c r="T168" s="154"/>
      <c r="AT168" s="149" t="s">
        <v>217</v>
      </c>
      <c r="AU168" s="149" t="s">
        <v>84</v>
      </c>
      <c r="AV168" s="12" t="s">
        <v>86</v>
      </c>
      <c r="AW168" s="12" t="s">
        <v>34</v>
      </c>
      <c r="AX168" s="12" t="s">
        <v>77</v>
      </c>
      <c r="AY168" s="149" t="s">
        <v>211</v>
      </c>
    </row>
    <row r="169" spans="2:65" s="13" customFormat="1" ht="11.25">
      <c r="B169" s="155"/>
      <c r="D169" s="142" t="s">
        <v>217</v>
      </c>
      <c r="E169" s="156" t="s">
        <v>1</v>
      </c>
      <c r="F169" s="157" t="s">
        <v>222</v>
      </c>
      <c r="H169" s="158">
        <v>143.733</v>
      </c>
      <c r="I169" s="159"/>
      <c r="L169" s="155"/>
      <c r="M169" s="160"/>
      <c r="T169" s="161"/>
      <c r="AT169" s="156" t="s">
        <v>217</v>
      </c>
      <c r="AU169" s="156" t="s">
        <v>84</v>
      </c>
      <c r="AV169" s="13" t="s">
        <v>216</v>
      </c>
      <c r="AW169" s="13" t="s">
        <v>34</v>
      </c>
      <c r="AX169" s="13" t="s">
        <v>84</v>
      </c>
      <c r="AY169" s="156" t="s">
        <v>211</v>
      </c>
    </row>
    <row r="170" spans="2:65" s="1" customFormat="1" ht="21.75" customHeight="1">
      <c r="B170" s="32"/>
      <c r="C170" s="127" t="s">
        <v>238</v>
      </c>
      <c r="D170" s="127" t="s">
        <v>212</v>
      </c>
      <c r="E170" s="128" t="s">
        <v>260</v>
      </c>
      <c r="F170" s="129" t="s">
        <v>261</v>
      </c>
      <c r="G170" s="130" t="s">
        <v>215</v>
      </c>
      <c r="H170" s="131">
        <v>431.2</v>
      </c>
      <c r="I170" s="132"/>
      <c r="J170" s="133">
        <f>ROUND(I170*H170,2)</f>
        <v>0</v>
      </c>
      <c r="K170" s="134"/>
      <c r="L170" s="32"/>
      <c r="M170" s="135" t="s">
        <v>1</v>
      </c>
      <c r="N170" s="136" t="s">
        <v>42</v>
      </c>
      <c r="P170" s="137">
        <f>O170*H170</f>
        <v>0</v>
      </c>
      <c r="Q170" s="137">
        <v>0</v>
      </c>
      <c r="R170" s="137">
        <f>Q170*H170</f>
        <v>0</v>
      </c>
      <c r="S170" s="137">
        <v>0</v>
      </c>
      <c r="T170" s="138">
        <f>S170*H170</f>
        <v>0</v>
      </c>
      <c r="AR170" s="139" t="s">
        <v>216</v>
      </c>
      <c r="AT170" s="139" t="s">
        <v>212</v>
      </c>
      <c r="AU170" s="139" t="s">
        <v>84</v>
      </c>
      <c r="AY170" s="17" t="s">
        <v>211</v>
      </c>
      <c r="BE170" s="140">
        <f>IF(N170="základní",J170,0)</f>
        <v>0</v>
      </c>
      <c r="BF170" s="140">
        <f>IF(N170="snížená",J170,0)</f>
        <v>0</v>
      </c>
      <c r="BG170" s="140">
        <f>IF(N170="zákl. přenesená",J170,0)</f>
        <v>0</v>
      </c>
      <c r="BH170" s="140">
        <f>IF(N170="sníž. přenesená",J170,0)</f>
        <v>0</v>
      </c>
      <c r="BI170" s="140">
        <f>IF(N170="nulová",J170,0)</f>
        <v>0</v>
      </c>
      <c r="BJ170" s="17" t="s">
        <v>84</v>
      </c>
      <c r="BK170" s="140">
        <f>ROUND(I170*H170,2)</f>
        <v>0</v>
      </c>
      <c r="BL170" s="17" t="s">
        <v>216</v>
      </c>
      <c r="BM170" s="139" t="s">
        <v>262</v>
      </c>
    </row>
    <row r="171" spans="2:65" s="1" customFormat="1" ht="21.75" customHeight="1">
      <c r="B171" s="32"/>
      <c r="C171" s="127" t="s">
        <v>263</v>
      </c>
      <c r="D171" s="127" t="s">
        <v>212</v>
      </c>
      <c r="E171" s="128" t="s">
        <v>264</v>
      </c>
      <c r="F171" s="129" t="s">
        <v>265</v>
      </c>
      <c r="G171" s="130" t="s">
        <v>215</v>
      </c>
      <c r="H171" s="131">
        <v>431.2</v>
      </c>
      <c r="I171" s="132"/>
      <c r="J171" s="133">
        <f>ROUND(I171*H171,2)</f>
        <v>0</v>
      </c>
      <c r="K171" s="134"/>
      <c r="L171" s="32"/>
      <c r="M171" s="135" t="s">
        <v>1</v>
      </c>
      <c r="N171" s="136" t="s">
        <v>42</v>
      </c>
      <c r="P171" s="137">
        <f>O171*H171</f>
        <v>0</v>
      </c>
      <c r="Q171" s="137">
        <v>0</v>
      </c>
      <c r="R171" s="137">
        <f>Q171*H171</f>
        <v>0</v>
      </c>
      <c r="S171" s="137">
        <v>0</v>
      </c>
      <c r="T171" s="138">
        <f>S171*H171</f>
        <v>0</v>
      </c>
      <c r="AR171" s="139" t="s">
        <v>216</v>
      </c>
      <c r="AT171" s="139" t="s">
        <v>212</v>
      </c>
      <c r="AU171" s="139" t="s">
        <v>84</v>
      </c>
      <c r="AY171" s="17" t="s">
        <v>211</v>
      </c>
      <c r="BE171" s="140">
        <f>IF(N171="základní",J171,0)</f>
        <v>0</v>
      </c>
      <c r="BF171" s="140">
        <f>IF(N171="snížená",J171,0)</f>
        <v>0</v>
      </c>
      <c r="BG171" s="140">
        <f>IF(N171="zákl. přenesená",J171,0)</f>
        <v>0</v>
      </c>
      <c r="BH171" s="140">
        <f>IF(N171="sníž. přenesená",J171,0)</f>
        <v>0</v>
      </c>
      <c r="BI171" s="140">
        <f>IF(N171="nulová",J171,0)</f>
        <v>0</v>
      </c>
      <c r="BJ171" s="17" t="s">
        <v>84</v>
      </c>
      <c r="BK171" s="140">
        <f>ROUND(I171*H171,2)</f>
        <v>0</v>
      </c>
      <c r="BL171" s="17" t="s">
        <v>216</v>
      </c>
      <c r="BM171" s="139" t="s">
        <v>266</v>
      </c>
    </row>
    <row r="172" spans="2:65" s="1" customFormat="1" ht="16.5" customHeight="1">
      <c r="B172" s="32"/>
      <c r="C172" s="127" t="s">
        <v>8</v>
      </c>
      <c r="D172" s="127" t="s">
        <v>212</v>
      </c>
      <c r="E172" s="128" t="s">
        <v>267</v>
      </c>
      <c r="F172" s="129" t="s">
        <v>268</v>
      </c>
      <c r="G172" s="130" t="s">
        <v>215</v>
      </c>
      <c r="H172" s="131">
        <v>363.05200000000002</v>
      </c>
      <c r="I172" s="132"/>
      <c r="J172" s="133">
        <f>ROUND(I172*H172,2)</f>
        <v>0</v>
      </c>
      <c r="K172" s="134"/>
      <c r="L172" s="32"/>
      <c r="M172" s="135" t="s">
        <v>1</v>
      </c>
      <c r="N172" s="136" t="s">
        <v>42</v>
      </c>
      <c r="P172" s="137">
        <f>O172*H172</f>
        <v>0</v>
      </c>
      <c r="Q172" s="137">
        <v>0</v>
      </c>
      <c r="R172" s="137">
        <f>Q172*H172</f>
        <v>0</v>
      </c>
      <c r="S172" s="137">
        <v>0</v>
      </c>
      <c r="T172" s="138">
        <f>S172*H172</f>
        <v>0</v>
      </c>
      <c r="AR172" s="139" t="s">
        <v>216</v>
      </c>
      <c r="AT172" s="139" t="s">
        <v>212</v>
      </c>
      <c r="AU172" s="139" t="s">
        <v>84</v>
      </c>
      <c r="AY172" s="17" t="s">
        <v>211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7" t="s">
        <v>84</v>
      </c>
      <c r="BK172" s="140">
        <f>ROUND(I172*H172,2)</f>
        <v>0</v>
      </c>
      <c r="BL172" s="17" t="s">
        <v>216</v>
      </c>
      <c r="BM172" s="139" t="s">
        <v>269</v>
      </c>
    </row>
    <row r="173" spans="2:65" s="11" customFormat="1" ht="11.25">
      <c r="B173" s="141"/>
      <c r="D173" s="142" t="s">
        <v>217</v>
      </c>
      <c r="E173" s="143" t="s">
        <v>1</v>
      </c>
      <c r="F173" s="144" t="s">
        <v>230</v>
      </c>
      <c r="H173" s="143" t="s">
        <v>1</v>
      </c>
      <c r="I173" s="145"/>
      <c r="L173" s="141"/>
      <c r="M173" s="146"/>
      <c r="T173" s="147"/>
      <c r="AT173" s="143" t="s">
        <v>217</v>
      </c>
      <c r="AU173" s="143" t="s">
        <v>84</v>
      </c>
      <c r="AV173" s="11" t="s">
        <v>84</v>
      </c>
      <c r="AW173" s="11" t="s">
        <v>34</v>
      </c>
      <c r="AX173" s="11" t="s">
        <v>77</v>
      </c>
      <c r="AY173" s="143" t="s">
        <v>211</v>
      </c>
    </row>
    <row r="174" spans="2:65" s="12" customFormat="1" ht="11.25">
      <c r="B174" s="148"/>
      <c r="D174" s="142" t="s">
        <v>217</v>
      </c>
      <c r="E174" s="149" t="s">
        <v>1</v>
      </c>
      <c r="F174" s="150" t="s">
        <v>270</v>
      </c>
      <c r="H174" s="151">
        <v>30.052</v>
      </c>
      <c r="I174" s="152"/>
      <c r="L174" s="148"/>
      <c r="M174" s="153"/>
      <c r="T174" s="154"/>
      <c r="AT174" s="149" t="s">
        <v>217</v>
      </c>
      <c r="AU174" s="149" t="s">
        <v>84</v>
      </c>
      <c r="AV174" s="12" t="s">
        <v>86</v>
      </c>
      <c r="AW174" s="12" t="s">
        <v>34</v>
      </c>
      <c r="AX174" s="12" t="s">
        <v>77</v>
      </c>
      <c r="AY174" s="149" t="s">
        <v>211</v>
      </c>
    </row>
    <row r="175" spans="2:65" s="11" customFormat="1" ht="11.25">
      <c r="B175" s="141"/>
      <c r="D175" s="142" t="s">
        <v>217</v>
      </c>
      <c r="E175" s="143" t="s">
        <v>1</v>
      </c>
      <c r="F175" s="144" t="s">
        <v>245</v>
      </c>
      <c r="H175" s="143" t="s">
        <v>1</v>
      </c>
      <c r="I175" s="145"/>
      <c r="L175" s="141"/>
      <c r="M175" s="146"/>
      <c r="T175" s="147"/>
      <c r="AT175" s="143" t="s">
        <v>217</v>
      </c>
      <c r="AU175" s="143" t="s">
        <v>84</v>
      </c>
      <c r="AV175" s="11" t="s">
        <v>84</v>
      </c>
      <c r="AW175" s="11" t="s">
        <v>34</v>
      </c>
      <c r="AX175" s="11" t="s">
        <v>77</v>
      </c>
      <c r="AY175" s="143" t="s">
        <v>211</v>
      </c>
    </row>
    <row r="176" spans="2:65" s="12" customFormat="1" ht="11.25">
      <c r="B176" s="148"/>
      <c r="D176" s="142" t="s">
        <v>217</v>
      </c>
      <c r="E176" s="149" t="s">
        <v>1</v>
      </c>
      <c r="F176" s="150" t="s">
        <v>271</v>
      </c>
      <c r="H176" s="151">
        <v>187</v>
      </c>
      <c r="I176" s="152"/>
      <c r="L176" s="148"/>
      <c r="M176" s="153"/>
      <c r="T176" s="154"/>
      <c r="AT176" s="149" t="s">
        <v>217</v>
      </c>
      <c r="AU176" s="149" t="s">
        <v>84</v>
      </c>
      <c r="AV176" s="12" t="s">
        <v>86</v>
      </c>
      <c r="AW176" s="12" t="s">
        <v>34</v>
      </c>
      <c r="AX176" s="12" t="s">
        <v>77</v>
      </c>
      <c r="AY176" s="149" t="s">
        <v>211</v>
      </c>
    </row>
    <row r="177" spans="2:65" s="12" customFormat="1" ht="11.25">
      <c r="B177" s="148"/>
      <c r="D177" s="142" t="s">
        <v>217</v>
      </c>
      <c r="E177" s="149" t="s">
        <v>1</v>
      </c>
      <c r="F177" s="150" t="s">
        <v>272</v>
      </c>
      <c r="H177" s="151">
        <v>39.200000000000003</v>
      </c>
      <c r="I177" s="152"/>
      <c r="L177" s="148"/>
      <c r="M177" s="153"/>
      <c r="T177" s="154"/>
      <c r="AT177" s="149" t="s">
        <v>217</v>
      </c>
      <c r="AU177" s="149" t="s">
        <v>84</v>
      </c>
      <c r="AV177" s="12" t="s">
        <v>86</v>
      </c>
      <c r="AW177" s="12" t="s">
        <v>34</v>
      </c>
      <c r="AX177" s="12" t="s">
        <v>77</v>
      </c>
      <c r="AY177" s="149" t="s">
        <v>211</v>
      </c>
    </row>
    <row r="178" spans="2:65" s="12" customFormat="1" ht="11.25">
      <c r="B178" s="148"/>
      <c r="D178" s="142" t="s">
        <v>217</v>
      </c>
      <c r="E178" s="149" t="s">
        <v>1</v>
      </c>
      <c r="F178" s="150" t="s">
        <v>273</v>
      </c>
      <c r="H178" s="151">
        <v>55</v>
      </c>
      <c r="I178" s="152"/>
      <c r="L178" s="148"/>
      <c r="M178" s="153"/>
      <c r="T178" s="154"/>
      <c r="AT178" s="149" t="s">
        <v>217</v>
      </c>
      <c r="AU178" s="149" t="s">
        <v>84</v>
      </c>
      <c r="AV178" s="12" t="s">
        <v>86</v>
      </c>
      <c r="AW178" s="12" t="s">
        <v>34</v>
      </c>
      <c r="AX178" s="12" t="s">
        <v>77</v>
      </c>
      <c r="AY178" s="149" t="s">
        <v>211</v>
      </c>
    </row>
    <row r="179" spans="2:65" s="12" customFormat="1" ht="11.25">
      <c r="B179" s="148"/>
      <c r="D179" s="142" t="s">
        <v>217</v>
      </c>
      <c r="E179" s="149" t="s">
        <v>1</v>
      </c>
      <c r="F179" s="150" t="s">
        <v>274</v>
      </c>
      <c r="H179" s="151">
        <v>16.8</v>
      </c>
      <c r="I179" s="152"/>
      <c r="L179" s="148"/>
      <c r="M179" s="153"/>
      <c r="T179" s="154"/>
      <c r="AT179" s="149" t="s">
        <v>217</v>
      </c>
      <c r="AU179" s="149" t="s">
        <v>84</v>
      </c>
      <c r="AV179" s="12" t="s">
        <v>86</v>
      </c>
      <c r="AW179" s="12" t="s">
        <v>34</v>
      </c>
      <c r="AX179" s="12" t="s">
        <v>77</v>
      </c>
      <c r="AY179" s="149" t="s">
        <v>211</v>
      </c>
    </row>
    <row r="180" spans="2:65" s="12" customFormat="1" ht="11.25">
      <c r="B180" s="148"/>
      <c r="D180" s="142" t="s">
        <v>217</v>
      </c>
      <c r="E180" s="149" t="s">
        <v>1</v>
      </c>
      <c r="F180" s="150" t="s">
        <v>275</v>
      </c>
      <c r="H180" s="151">
        <v>35</v>
      </c>
      <c r="I180" s="152"/>
      <c r="L180" s="148"/>
      <c r="M180" s="153"/>
      <c r="T180" s="154"/>
      <c r="AT180" s="149" t="s">
        <v>217</v>
      </c>
      <c r="AU180" s="149" t="s">
        <v>84</v>
      </c>
      <c r="AV180" s="12" t="s">
        <v>86</v>
      </c>
      <c r="AW180" s="12" t="s">
        <v>34</v>
      </c>
      <c r="AX180" s="12" t="s">
        <v>77</v>
      </c>
      <c r="AY180" s="149" t="s">
        <v>211</v>
      </c>
    </row>
    <row r="181" spans="2:65" s="13" customFormat="1" ht="11.25">
      <c r="B181" s="155"/>
      <c r="D181" s="142" t="s">
        <v>217</v>
      </c>
      <c r="E181" s="156" t="s">
        <v>1</v>
      </c>
      <c r="F181" s="157" t="s">
        <v>222</v>
      </c>
      <c r="H181" s="158">
        <v>363.05200000000002</v>
      </c>
      <c r="I181" s="159"/>
      <c r="L181" s="155"/>
      <c r="M181" s="160"/>
      <c r="T181" s="161"/>
      <c r="AT181" s="156" t="s">
        <v>217</v>
      </c>
      <c r="AU181" s="156" t="s">
        <v>84</v>
      </c>
      <c r="AV181" s="13" t="s">
        <v>216</v>
      </c>
      <c r="AW181" s="13" t="s">
        <v>34</v>
      </c>
      <c r="AX181" s="13" t="s">
        <v>84</v>
      </c>
      <c r="AY181" s="156" t="s">
        <v>211</v>
      </c>
    </row>
    <row r="182" spans="2:65" s="1" customFormat="1" ht="24.2" customHeight="1">
      <c r="B182" s="32"/>
      <c r="C182" s="127" t="s">
        <v>276</v>
      </c>
      <c r="D182" s="127" t="s">
        <v>212</v>
      </c>
      <c r="E182" s="128" t="s">
        <v>277</v>
      </c>
      <c r="F182" s="129" t="s">
        <v>278</v>
      </c>
      <c r="G182" s="130" t="s">
        <v>215</v>
      </c>
      <c r="H182" s="131">
        <v>98.8</v>
      </c>
      <c r="I182" s="132"/>
      <c r="J182" s="133">
        <f>ROUND(I182*H182,2)</f>
        <v>0</v>
      </c>
      <c r="K182" s="134"/>
      <c r="L182" s="32"/>
      <c r="M182" s="135" t="s">
        <v>1</v>
      </c>
      <c r="N182" s="136" t="s">
        <v>42</v>
      </c>
      <c r="P182" s="137">
        <f>O182*H182</f>
        <v>0</v>
      </c>
      <c r="Q182" s="137">
        <v>0</v>
      </c>
      <c r="R182" s="137">
        <f>Q182*H182</f>
        <v>0</v>
      </c>
      <c r="S182" s="137">
        <v>0</v>
      </c>
      <c r="T182" s="138">
        <f>S182*H182</f>
        <v>0</v>
      </c>
      <c r="AR182" s="139" t="s">
        <v>216</v>
      </c>
      <c r="AT182" s="139" t="s">
        <v>212</v>
      </c>
      <c r="AU182" s="139" t="s">
        <v>84</v>
      </c>
      <c r="AY182" s="17" t="s">
        <v>211</v>
      </c>
      <c r="BE182" s="140">
        <f>IF(N182="základní",J182,0)</f>
        <v>0</v>
      </c>
      <c r="BF182" s="140">
        <f>IF(N182="snížená",J182,0)</f>
        <v>0</v>
      </c>
      <c r="BG182" s="140">
        <f>IF(N182="zákl. přenesená",J182,0)</f>
        <v>0</v>
      </c>
      <c r="BH182" s="140">
        <f>IF(N182="sníž. přenesená",J182,0)</f>
        <v>0</v>
      </c>
      <c r="BI182" s="140">
        <f>IF(N182="nulová",J182,0)</f>
        <v>0</v>
      </c>
      <c r="BJ182" s="17" t="s">
        <v>84</v>
      </c>
      <c r="BK182" s="140">
        <f>ROUND(I182*H182,2)</f>
        <v>0</v>
      </c>
      <c r="BL182" s="17" t="s">
        <v>216</v>
      </c>
      <c r="BM182" s="139" t="s">
        <v>279</v>
      </c>
    </row>
    <row r="183" spans="2:65" s="11" customFormat="1" ht="11.25">
      <c r="B183" s="141"/>
      <c r="D183" s="142" t="s">
        <v>217</v>
      </c>
      <c r="E183" s="143" t="s">
        <v>1</v>
      </c>
      <c r="F183" s="144" t="s">
        <v>245</v>
      </c>
      <c r="H183" s="143" t="s">
        <v>1</v>
      </c>
      <c r="I183" s="145"/>
      <c r="L183" s="141"/>
      <c r="M183" s="146"/>
      <c r="T183" s="147"/>
      <c r="AT183" s="143" t="s">
        <v>217</v>
      </c>
      <c r="AU183" s="143" t="s">
        <v>84</v>
      </c>
      <c r="AV183" s="11" t="s">
        <v>84</v>
      </c>
      <c r="AW183" s="11" t="s">
        <v>34</v>
      </c>
      <c r="AX183" s="11" t="s">
        <v>77</v>
      </c>
      <c r="AY183" s="143" t="s">
        <v>211</v>
      </c>
    </row>
    <row r="184" spans="2:65" s="12" customFormat="1" ht="11.25">
      <c r="B184" s="148"/>
      <c r="D184" s="142" t="s">
        <v>217</v>
      </c>
      <c r="E184" s="149" t="s">
        <v>1</v>
      </c>
      <c r="F184" s="150" t="s">
        <v>280</v>
      </c>
      <c r="H184" s="151">
        <v>55</v>
      </c>
      <c r="I184" s="152"/>
      <c r="L184" s="148"/>
      <c r="M184" s="153"/>
      <c r="T184" s="154"/>
      <c r="AT184" s="149" t="s">
        <v>217</v>
      </c>
      <c r="AU184" s="149" t="s">
        <v>84</v>
      </c>
      <c r="AV184" s="12" t="s">
        <v>86</v>
      </c>
      <c r="AW184" s="12" t="s">
        <v>34</v>
      </c>
      <c r="AX184" s="12" t="s">
        <v>77</v>
      </c>
      <c r="AY184" s="149" t="s">
        <v>211</v>
      </c>
    </row>
    <row r="185" spans="2:65" s="12" customFormat="1" ht="11.25">
      <c r="B185" s="148"/>
      <c r="D185" s="142" t="s">
        <v>217</v>
      </c>
      <c r="E185" s="149" t="s">
        <v>1</v>
      </c>
      <c r="F185" s="150" t="s">
        <v>281</v>
      </c>
      <c r="H185" s="151">
        <v>14.7</v>
      </c>
      <c r="I185" s="152"/>
      <c r="L185" s="148"/>
      <c r="M185" s="153"/>
      <c r="T185" s="154"/>
      <c r="AT185" s="149" t="s">
        <v>217</v>
      </c>
      <c r="AU185" s="149" t="s">
        <v>84</v>
      </c>
      <c r="AV185" s="12" t="s">
        <v>86</v>
      </c>
      <c r="AW185" s="12" t="s">
        <v>34</v>
      </c>
      <c r="AX185" s="12" t="s">
        <v>77</v>
      </c>
      <c r="AY185" s="149" t="s">
        <v>211</v>
      </c>
    </row>
    <row r="186" spans="2:65" s="12" customFormat="1" ht="11.25">
      <c r="B186" s="148"/>
      <c r="D186" s="142" t="s">
        <v>217</v>
      </c>
      <c r="E186" s="149" t="s">
        <v>1</v>
      </c>
      <c r="F186" s="150" t="s">
        <v>282</v>
      </c>
      <c r="H186" s="151">
        <v>16.5</v>
      </c>
      <c r="I186" s="152"/>
      <c r="L186" s="148"/>
      <c r="M186" s="153"/>
      <c r="T186" s="154"/>
      <c r="AT186" s="149" t="s">
        <v>217</v>
      </c>
      <c r="AU186" s="149" t="s">
        <v>84</v>
      </c>
      <c r="AV186" s="12" t="s">
        <v>86</v>
      </c>
      <c r="AW186" s="12" t="s">
        <v>34</v>
      </c>
      <c r="AX186" s="12" t="s">
        <v>77</v>
      </c>
      <c r="AY186" s="149" t="s">
        <v>211</v>
      </c>
    </row>
    <row r="187" spans="2:65" s="12" customFormat="1" ht="11.25">
      <c r="B187" s="148"/>
      <c r="D187" s="142" t="s">
        <v>217</v>
      </c>
      <c r="E187" s="149" t="s">
        <v>1</v>
      </c>
      <c r="F187" s="150" t="s">
        <v>283</v>
      </c>
      <c r="H187" s="151">
        <v>5.6</v>
      </c>
      <c r="I187" s="152"/>
      <c r="L187" s="148"/>
      <c r="M187" s="153"/>
      <c r="T187" s="154"/>
      <c r="AT187" s="149" t="s">
        <v>217</v>
      </c>
      <c r="AU187" s="149" t="s">
        <v>84</v>
      </c>
      <c r="AV187" s="12" t="s">
        <v>86</v>
      </c>
      <c r="AW187" s="12" t="s">
        <v>34</v>
      </c>
      <c r="AX187" s="12" t="s">
        <v>77</v>
      </c>
      <c r="AY187" s="149" t="s">
        <v>211</v>
      </c>
    </row>
    <row r="188" spans="2:65" s="12" customFormat="1" ht="11.25">
      <c r="B188" s="148"/>
      <c r="D188" s="142" t="s">
        <v>217</v>
      </c>
      <c r="E188" s="149" t="s">
        <v>1</v>
      </c>
      <c r="F188" s="150" t="s">
        <v>284</v>
      </c>
      <c r="H188" s="151">
        <v>7</v>
      </c>
      <c r="I188" s="152"/>
      <c r="L188" s="148"/>
      <c r="M188" s="153"/>
      <c r="T188" s="154"/>
      <c r="AT188" s="149" t="s">
        <v>217</v>
      </c>
      <c r="AU188" s="149" t="s">
        <v>84</v>
      </c>
      <c r="AV188" s="12" t="s">
        <v>86</v>
      </c>
      <c r="AW188" s="12" t="s">
        <v>34</v>
      </c>
      <c r="AX188" s="12" t="s">
        <v>77</v>
      </c>
      <c r="AY188" s="149" t="s">
        <v>211</v>
      </c>
    </row>
    <row r="189" spans="2:65" s="13" customFormat="1" ht="11.25">
      <c r="B189" s="155"/>
      <c r="D189" s="142" t="s">
        <v>217</v>
      </c>
      <c r="E189" s="156" t="s">
        <v>1</v>
      </c>
      <c r="F189" s="157" t="s">
        <v>222</v>
      </c>
      <c r="H189" s="158">
        <v>98.8</v>
      </c>
      <c r="I189" s="159"/>
      <c r="L189" s="155"/>
      <c r="M189" s="160"/>
      <c r="T189" s="161"/>
      <c r="AT189" s="156" t="s">
        <v>217</v>
      </c>
      <c r="AU189" s="156" t="s">
        <v>84</v>
      </c>
      <c r="AV189" s="13" t="s">
        <v>216</v>
      </c>
      <c r="AW189" s="13" t="s">
        <v>34</v>
      </c>
      <c r="AX189" s="13" t="s">
        <v>84</v>
      </c>
      <c r="AY189" s="156" t="s">
        <v>211</v>
      </c>
    </row>
    <row r="190" spans="2:65" s="10" customFormat="1" ht="25.9" customHeight="1">
      <c r="B190" s="117"/>
      <c r="D190" s="118" t="s">
        <v>76</v>
      </c>
      <c r="E190" s="119" t="s">
        <v>285</v>
      </c>
      <c r="F190" s="119" t="s">
        <v>286</v>
      </c>
      <c r="I190" s="120"/>
      <c r="J190" s="121">
        <f>BK190</f>
        <v>0</v>
      </c>
      <c r="L190" s="117"/>
      <c r="M190" s="122"/>
      <c r="P190" s="123">
        <f>SUM(P191:P194)</f>
        <v>0</v>
      </c>
      <c r="R190" s="123">
        <f>SUM(R191:R194)</f>
        <v>0</v>
      </c>
      <c r="T190" s="124">
        <f>SUM(T191:T194)</f>
        <v>0</v>
      </c>
      <c r="AR190" s="118" t="s">
        <v>84</v>
      </c>
      <c r="AT190" s="125" t="s">
        <v>76</v>
      </c>
      <c r="AU190" s="125" t="s">
        <v>77</v>
      </c>
      <c r="AY190" s="118" t="s">
        <v>211</v>
      </c>
      <c r="BK190" s="126">
        <f>SUM(BK191:BK194)</f>
        <v>0</v>
      </c>
    </row>
    <row r="191" spans="2:65" s="1" customFormat="1" ht="16.5" customHeight="1">
      <c r="B191" s="32"/>
      <c r="C191" s="127" t="s">
        <v>244</v>
      </c>
      <c r="D191" s="127" t="s">
        <v>212</v>
      </c>
      <c r="E191" s="128" t="s">
        <v>287</v>
      </c>
      <c r="F191" s="129" t="s">
        <v>288</v>
      </c>
      <c r="G191" s="130" t="s">
        <v>289</v>
      </c>
      <c r="H191" s="131">
        <v>2568.75</v>
      </c>
      <c r="I191" s="132"/>
      <c r="J191" s="133">
        <f>ROUND(I191*H191,2)</f>
        <v>0</v>
      </c>
      <c r="K191" s="134"/>
      <c r="L191" s="32"/>
      <c r="M191" s="135" t="s">
        <v>1</v>
      </c>
      <c r="N191" s="136" t="s">
        <v>42</v>
      </c>
      <c r="P191" s="137">
        <f>O191*H191</f>
        <v>0</v>
      </c>
      <c r="Q191" s="137">
        <v>0</v>
      </c>
      <c r="R191" s="137">
        <f>Q191*H191</f>
        <v>0</v>
      </c>
      <c r="S191" s="137">
        <v>0</v>
      </c>
      <c r="T191" s="138">
        <f>S191*H191</f>
        <v>0</v>
      </c>
      <c r="AR191" s="139" t="s">
        <v>216</v>
      </c>
      <c r="AT191" s="139" t="s">
        <v>212</v>
      </c>
      <c r="AU191" s="139" t="s">
        <v>84</v>
      </c>
      <c r="AY191" s="17" t="s">
        <v>211</v>
      </c>
      <c r="BE191" s="140">
        <f>IF(N191="základní",J191,0)</f>
        <v>0</v>
      </c>
      <c r="BF191" s="140">
        <f>IF(N191="snížená",J191,0)</f>
        <v>0</v>
      </c>
      <c r="BG191" s="140">
        <f>IF(N191="zákl. přenesená",J191,0)</f>
        <v>0</v>
      </c>
      <c r="BH191" s="140">
        <f>IF(N191="sníž. přenesená",J191,0)</f>
        <v>0</v>
      </c>
      <c r="BI191" s="140">
        <f>IF(N191="nulová",J191,0)</f>
        <v>0</v>
      </c>
      <c r="BJ191" s="17" t="s">
        <v>84</v>
      </c>
      <c r="BK191" s="140">
        <f>ROUND(I191*H191,2)</f>
        <v>0</v>
      </c>
      <c r="BL191" s="17" t="s">
        <v>216</v>
      </c>
      <c r="BM191" s="139" t="s">
        <v>290</v>
      </c>
    </row>
    <row r="192" spans="2:65" s="1" customFormat="1" ht="16.5" customHeight="1">
      <c r="B192" s="32"/>
      <c r="C192" s="127" t="s">
        <v>291</v>
      </c>
      <c r="D192" s="127" t="s">
        <v>212</v>
      </c>
      <c r="E192" s="128" t="s">
        <v>292</v>
      </c>
      <c r="F192" s="129" t="s">
        <v>293</v>
      </c>
      <c r="G192" s="130" t="s">
        <v>289</v>
      </c>
      <c r="H192" s="131">
        <v>2568.75</v>
      </c>
      <c r="I192" s="132"/>
      <c r="J192" s="133">
        <f>ROUND(I192*H192,2)</f>
        <v>0</v>
      </c>
      <c r="K192" s="134"/>
      <c r="L192" s="32"/>
      <c r="M192" s="135" t="s">
        <v>1</v>
      </c>
      <c r="N192" s="136" t="s">
        <v>42</v>
      </c>
      <c r="P192" s="137">
        <f>O192*H192</f>
        <v>0</v>
      </c>
      <c r="Q192" s="137">
        <v>0</v>
      </c>
      <c r="R192" s="137">
        <f>Q192*H192</f>
        <v>0</v>
      </c>
      <c r="S192" s="137">
        <v>0</v>
      </c>
      <c r="T192" s="138">
        <f>S192*H192</f>
        <v>0</v>
      </c>
      <c r="AR192" s="139" t="s">
        <v>216</v>
      </c>
      <c r="AT192" s="139" t="s">
        <v>212</v>
      </c>
      <c r="AU192" s="139" t="s">
        <v>84</v>
      </c>
      <c r="AY192" s="17" t="s">
        <v>211</v>
      </c>
      <c r="BE192" s="140">
        <f>IF(N192="základní",J192,0)</f>
        <v>0</v>
      </c>
      <c r="BF192" s="140">
        <f>IF(N192="snížená",J192,0)</f>
        <v>0</v>
      </c>
      <c r="BG192" s="140">
        <f>IF(N192="zákl. přenesená",J192,0)</f>
        <v>0</v>
      </c>
      <c r="BH192" s="140">
        <f>IF(N192="sníž. přenesená",J192,0)</f>
        <v>0</v>
      </c>
      <c r="BI192" s="140">
        <f>IF(N192="nulová",J192,0)</f>
        <v>0</v>
      </c>
      <c r="BJ192" s="17" t="s">
        <v>84</v>
      </c>
      <c r="BK192" s="140">
        <f>ROUND(I192*H192,2)</f>
        <v>0</v>
      </c>
      <c r="BL192" s="17" t="s">
        <v>216</v>
      </c>
      <c r="BM192" s="139" t="s">
        <v>294</v>
      </c>
    </row>
    <row r="193" spans="2:65" s="1" customFormat="1" ht="16.5" customHeight="1">
      <c r="B193" s="32"/>
      <c r="C193" s="127" t="s">
        <v>253</v>
      </c>
      <c r="D193" s="127" t="s">
        <v>212</v>
      </c>
      <c r="E193" s="128" t="s">
        <v>295</v>
      </c>
      <c r="F193" s="129" t="s">
        <v>296</v>
      </c>
      <c r="G193" s="130" t="s">
        <v>297</v>
      </c>
      <c r="H193" s="131">
        <v>1028.2</v>
      </c>
      <c r="I193" s="132"/>
      <c r="J193" s="133">
        <f>ROUND(I193*H193,2)</f>
        <v>0</v>
      </c>
      <c r="K193" s="134"/>
      <c r="L193" s="32"/>
      <c r="M193" s="135" t="s">
        <v>1</v>
      </c>
      <c r="N193" s="136" t="s">
        <v>42</v>
      </c>
      <c r="P193" s="137">
        <f>O193*H193</f>
        <v>0</v>
      </c>
      <c r="Q193" s="137">
        <v>0</v>
      </c>
      <c r="R193" s="137">
        <f>Q193*H193</f>
        <v>0</v>
      </c>
      <c r="S193" s="137">
        <v>0</v>
      </c>
      <c r="T193" s="138">
        <f>S193*H193</f>
        <v>0</v>
      </c>
      <c r="AR193" s="139" t="s">
        <v>216</v>
      </c>
      <c r="AT193" s="139" t="s">
        <v>212</v>
      </c>
      <c r="AU193" s="139" t="s">
        <v>84</v>
      </c>
      <c r="AY193" s="17" t="s">
        <v>211</v>
      </c>
      <c r="BE193" s="140">
        <f>IF(N193="základní",J193,0)</f>
        <v>0</v>
      </c>
      <c r="BF193" s="140">
        <f>IF(N193="snížená",J193,0)</f>
        <v>0</v>
      </c>
      <c r="BG193" s="140">
        <f>IF(N193="zákl. přenesená",J193,0)</f>
        <v>0</v>
      </c>
      <c r="BH193" s="140">
        <f>IF(N193="sníž. přenesená",J193,0)</f>
        <v>0</v>
      </c>
      <c r="BI193" s="140">
        <f>IF(N193="nulová",J193,0)</f>
        <v>0</v>
      </c>
      <c r="BJ193" s="17" t="s">
        <v>84</v>
      </c>
      <c r="BK193" s="140">
        <f>ROUND(I193*H193,2)</f>
        <v>0</v>
      </c>
      <c r="BL193" s="17" t="s">
        <v>216</v>
      </c>
      <c r="BM193" s="139" t="s">
        <v>298</v>
      </c>
    </row>
    <row r="194" spans="2:65" s="1" customFormat="1" ht="16.5" customHeight="1">
      <c r="B194" s="32"/>
      <c r="C194" s="127" t="s">
        <v>299</v>
      </c>
      <c r="D194" s="127" t="s">
        <v>212</v>
      </c>
      <c r="E194" s="128" t="s">
        <v>300</v>
      </c>
      <c r="F194" s="129" t="s">
        <v>301</v>
      </c>
      <c r="G194" s="130" t="s">
        <v>302</v>
      </c>
      <c r="H194" s="131">
        <v>20</v>
      </c>
      <c r="I194" s="132"/>
      <c r="J194" s="133">
        <f>ROUND(I194*H194,2)</f>
        <v>0</v>
      </c>
      <c r="K194" s="134"/>
      <c r="L194" s="32"/>
      <c r="M194" s="135" t="s">
        <v>1</v>
      </c>
      <c r="N194" s="136" t="s">
        <v>42</v>
      </c>
      <c r="P194" s="137">
        <f>O194*H194</f>
        <v>0</v>
      </c>
      <c r="Q194" s="137">
        <v>0</v>
      </c>
      <c r="R194" s="137">
        <f>Q194*H194</f>
        <v>0</v>
      </c>
      <c r="S194" s="137">
        <v>0</v>
      </c>
      <c r="T194" s="138">
        <f>S194*H194</f>
        <v>0</v>
      </c>
      <c r="AR194" s="139" t="s">
        <v>216</v>
      </c>
      <c r="AT194" s="139" t="s">
        <v>212</v>
      </c>
      <c r="AU194" s="139" t="s">
        <v>84</v>
      </c>
      <c r="AY194" s="17" t="s">
        <v>211</v>
      </c>
      <c r="BE194" s="140">
        <f>IF(N194="základní",J194,0)</f>
        <v>0</v>
      </c>
      <c r="BF194" s="140">
        <f>IF(N194="snížená",J194,0)</f>
        <v>0</v>
      </c>
      <c r="BG194" s="140">
        <f>IF(N194="zákl. přenesená",J194,0)</f>
        <v>0</v>
      </c>
      <c r="BH194" s="140">
        <f>IF(N194="sníž. přenesená",J194,0)</f>
        <v>0</v>
      </c>
      <c r="BI194" s="140">
        <f>IF(N194="nulová",J194,0)</f>
        <v>0</v>
      </c>
      <c r="BJ194" s="17" t="s">
        <v>84</v>
      </c>
      <c r="BK194" s="140">
        <f>ROUND(I194*H194,2)</f>
        <v>0</v>
      </c>
      <c r="BL194" s="17" t="s">
        <v>216</v>
      </c>
      <c r="BM194" s="139" t="s">
        <v>303</v>
      </c>
    </row>
    <row r="195" spans="2:65" s="10" customFormat="1" ht="25.9" customHeight="1">
      <c r="B195" s="117"/>
      <c r="D195" s="118" t="s">
        <v>76</v>
      </c>
      <c r="E195" s="119" t="s">
        <v>304</v>
      </c>
      <c r="F195" s="119" t="s">
        <v>305</v>
      </c>
      <c r="I195" s="120"/>
      <c r="J195" s="121">
        <f>BK195</f>
        <v>0</v>
      </c>
      <c r="L195" s="117"/>
      <c r="M195" s="122"/>
      <c r="P195" s="123">
        <f>SUM(P196:P205)</f>
        <v>0</v>
      </c>
      <c r="R195" s="123">
        <f>SUM(R196:R205)</f>
        <v>0</v>
      </c>
      <c r="T195" s="124">
        <f>SUM(T196:T205)</f>
        <v>0</v>
      </c>
      <c r="AR195" s="118" t="s">
        <v>84</v>
      </c>
      <c r="AT195" s="125" t="s">
        <v>76</v>
      </c>
      <c r="AU195" s="125" t="s">
        <v>77</v>
      </c>
      <c r="AY195" s="118" t="s">
        <v>211</v>
      </c>
      <c r="BK195" s="126">
        <f>SUM(BK196:BK205)</f>
        <v>0</v>
      </c>
    </row>
    <row r="196" spans="2:65" s="1" customFormat="1" ht="16.5" customHeight="1">
      <c r="B196" s="32"/>
      <c r="C196" s="127" t="s">
        <v>258</v>
      </c>
      <c r="D196" s="127" t="s">
        <v>212</v>
      </c>
      <c r="E196" s="128" t="s">
        <v>306</v>
      </c>
      <c r="F196" s="129" t="s">
        <v>307</v>
      </c>
      <c r="G196" s="130" t="s">
        <v>215</v>
      </c>
      <c r="H196" s="131">
        <v>47.04</v>
      </c>
      <c r="I196" s="132"/>
      <c r="J196" s="133">
        <f>ROUND(I196*H196,2)</f>
        <v>0</v>
      </c>
      <c r="K196" s="134"/>
      <c r="L196" s="32"/>
      <c r="M196" s="135" t="s">
        <v>1</v>
      </c>
      <c r="N196" s="136" t="s">
        <v>42</v>
      </c>
      <c r="P196" s="137">
        <f>O196*H196</f>
        <v>0</v>
      </c>
      <c r="Q196" s="137">
        <v>0</v>
      </c>
      <c r="R196" s="137">
        <f>Q196*H196</f>
        <v>0</v>
      </c>
      <c r="S196" s="137">
        <v>0</v>
      </c>
      <c r="T196" s="138">
        <f>S196*H196</f>
        <v>0</v>
      </c>
      <c r="AR196" s="139" t="s">
        <v>216</v>
      </c>
      <c r="AT196" s="139" t="s">
        <v>212</v>
      </c>
      <c r="AU196" s="139" t="s">
        <v>84</v>
      </c>
      <c r="AY196" s="17" t="s">
        <v>211</v>
      </c>
      <c r="BE196" s="140">
        <f>IF(N196="základní",J196,0)</f>
        <v>0</v>
      </c>
      <c r="BF196" s="140">
        <f>IF(N196="snížená",J196,0)</f>
        <v>0</v>
      </c>
      <c r="BG196" s="140">
        <f>IF(N196="zákl. přenesená",J196,0)</f>
        <v>0</v>
      </c>
      <c r="BH196" s="140">
        <f>IF(N196="sníž. přenesená",J196,0)</f>
        <v>0</v>
      </c>
      <c r="BI196" s="140">
        <f>IF(N196="nulová",J196,0)</f>
        <v>0</v>
      </c>
      <c r="BJ196" s="17" t="s">
        <v>84</v>
      </c>
      <c r="BK196" s="140">
        <f>ROUND(I196*H196,2)</f>
        <v>0</v>
      </c>
      <c r="BL196" s="17" t="s">
        <v>216</v>
      </c>
      <c r="BM196" s="139" t="s">
        <v>308</v>
      </c>
    </row>
    <row r="197" spans="2:65" s="12" customFormat="1" ht="11.25">
      <c r="B197" s="148"/>
      <c r="D197" s="142" t="s">
        <v>217</v>
      </c>
      <c r="E197" s="149" t="s">
        <v>1</v>
      </c>
      <c r="F197" s="150" t="s">
        <v>309</v>
      </c>
      <c r="H197" s="151">
        <v>47.04</v>
      </c>
      <c r="I197" s="152"/>
      <c r="L197" s="148"/>
      <c r="M197" s="153"/>
      <c r="T197" s="154"/>
      <c r="AT197" s="149" t="s">
        <v>217</v>
      </c>
      <c r="AU197" s="149" t="s">
        <v>84</v>
      </c>
      <c r="AV197" s="12" t="s">
        <v>86</v>
      </c>
      <c r="AW197" s="12" t="s">
        <v>34</v>
      </c>
      <c r="AX197" s="12" t="s">
        <v>77</v>
      </c>
      <c r="AY197" s="149" t="s">
        <v>211</v>
      </c>
    </row>
    <row r="198" spans="2:65" s="13" customFormat="1" ht="11.25">
      <c r="B198" s="155"/>
      <c r="D198" s="142" t="s">
        <v>217</v>
      </c>
      <c r="E198" s="156" t="s">
        <v>1</v>
      </c>
      <c r="F198" s="157" t="s">
        <v>222</v>
      </c>
      <c r="H198" s="158">
        <v>47.04</v>
      </c>
      <c r="I198" s="159"/>
      <c r="L198" s="155"/>
      <c r="M198" s="160"/>
      <c r="T198" s="161"/>
      <c r="AT198" s="156" t="s">
        <v>217</v>
      </c>
      <c r="AU198" s="156" t="s">
        <v>84</v>
      </c>
      <c r="AV198" s="13" t="s">
        <v>216</v>
      </c>
      <c r="AW198" s="13" t="s">
        <v>34</v>
      </c>
      <c r="AX198" s="13" t="s">
        <v>84</v>
      </c>
      <c r="AY198" s="156" t="s">
        <v>211</v>
      </c>
    </row>
    <row r="199" spans="2:65" s="1" customFormat="1" ht="21.75" customHeight="1">
      <c r="B199" s="32"/>
      <c r="C199" s="127" t="s">
        <v>310</v>
      </c>
      <c r="D199" s="127" t="s">
        <v>212</v>
      </c>
      <c r="E199" s="128" t="s">
        <v>311</v>
      </c>
      <c r="F199" s="129" t="s">
        <v>312</v>
      </c>
      <c r="G199" s="130" t="s">
        <v>313</v>
      </c>
      <c r="H199" s="131">
        <v>36</v>
      </c>
      <c r="I199" s="132"/>
      <c r="J199" s="133">
        <f>ROUND(I199*H199,2)</f>
        <v>0</v>
      </c>
      <c r="K199" s="134"/>
      <c r="L199" s="32"/>
      <c r="M199" s="135" t="s">
        <v>1</v>
      </c>
      <c r="N199" s="136" t="s">
        <v>42</v>
      </c>
      <c r="P199" s="137">
        <f>O199*H199</f>
        <v>0</v>
      </c>
      <c r="Q199" s="137">
        <v>0</v>
      </c>
      <c r="R199" s="137">
        <f>Q199*H199</f>
        <v>0</v>
      </c>
      <c r="S199" s="137">
        <v>0</v>
      </c>
      <c r="T199" s="138">
        <f>S199*H199</f>
        <v>0</v>
      </c>
      <c r="AR199" s="139" t="s">
        <v>216</v>
      </c>
      <c r="AT199" s="139" t="s">
        <v>212</v>
      </c>
      <c r="AU199" s="139" t="s">
        <v>84</v>
      </c>
      <c r="AY199" s="17" t="s">
        <v>211</v>
      </c>
      <c r="BE199" s="140">
        <f>IF(N199="základní",J199,0)</f>
        <v>0</v>
      </c>
      <c r="BF199" s="140">
        <f>IF(N199="snížená",J199,0)</f>
        <v>0</v>
      </c>
      <c r="BG199" s="140">
        <f>IF(N199="zákl. přenesená",J199,0)</f>
        <v>0</v>
      </c>
      <c r="BH199" s="140">
        <f>IF(N199="sníž. přenesená",J199,0)</f>
        <v>0</v>
      </c>
      <c r="BI199" s="140">
        <f>IF(N199="nulová",J199,0)</f>
        <v>0</v>
      </c>
      <c r="BJ199" s="17" t="s">
        <v>84</v>
      </c>
      <c r="BK199" s="140">
        <f>ROUND(I199*H199,2)</f>
        <v>0</v>
      </c>
      <c r="BL199" s="17" t="s">
        <v>216</v>
      </c>
      <c r="BM199" s="139" t="s">
        <v>314</v>
      </c>
    </row>
    <row r="200" spans="2:65" s="12" customFormat="1" ht="11.25">
      <c r="B200" s="148"/>
      <c r="D200" s="142" t="s">
        <v>217</v>
      </c>
      <c r="E200" s="149" t="s">
        <v>1</v>
      </c>
      <c r="F200" s="150" t="s">
        <v>315</v>
      </c>
      <c r="H200" s="151">
        <v>36</v>
      </c>
      <c r="I200" s="152"/>
      <c r="L200" s="148"/>
      <c r="M200" s="153"/>
      <c r="T200" s="154"/>
      <c r="AT200" s="149" t="s">
        <v>217</v>
      </c>
      <c r="AU200" s="149" t="s">
        <v>84</v>
      </c>
      <c r="AV200" s="12" t="s">
        <v>86</v>
      </c>
      <c r="AW200" s="12" t="s">
        <v>34</v>
      </c>
      <c r="AX200" s="12" t="s">
        <v>77</v>
      </c>
      <c r="AY200" s="149" t="s">
        <v>211</v>
      </c>
    </row>
    <row r="201" spans="2:65" s="13" customFormat="1" ht="11.25">
      <c r="B201" s="155"/>
      <c r="D201" s="142" t="s">
        <v>217</v>
      </c>
      <c r="E201" s="156" t="s">
        <v>1</v>
      </c>
      <c r="F201" s="157" t="s">
        <v>222</v>
      </c>
      <c r="H201" s="158">
        <v>36</v>
      </c>
      <c r="I201" s="159"/>
      <c r="L201" s="155"/>
      <c r="M201" s="160"/>
      <c r="T201" s="161"/>
      <c r="AT201" s="156" t="s">
        <v>217</v>
      </c>
      <c r="AU201" s="156" t="s">
        <v>84</v>
      </c>
      <c r="AV201" s="13" t="s">
        <v>216</v>
      </c>
      <c r="AW201" s="13" t="s">
        <v>34</v>
      </c>
      <c r="AX201" s="13" t="s">
        <v>84</v>
      </c>
      <c r="AY201" s="156" t="s">
        <v>211</v>
      </c>
    </row>
    <row r="202" spans="2:65" s="1" customFormat="1" ht="16.5" customHeight="1">
      <c r="B202" s="32"/>
      <c r="C202" s="127" t="s">
        <v>262</v>
      </c>
      <c r="D202" s="127" t="s">
        <v>212</v>
      </c>
      <c r="E202" s="128" t="s">
        <v>316</v>
      </c>
      <c r="F202" s="129" t="s">
        <v>317</v>
      </c>
      <c r="G202" s="130" t="s">
        <v>215</v>
      </c>
      <c r="H202" s="131">
        <v>66.599999999999994</v>
      </c>
      <c r="I202" s="132"/>
      <c r="J202" s="133">
        <f>ROUND(I202*H202,2)</f>
        <v>0</v>
      </c>
      <c r="K202" s="134"/>
      <c r="L202" s="32"/>
      <c r="M202" s="135" t="s">
        <v>1</v>
      </c>
      <c r="N202" s="136" t="s">
        <v>42</v>
      </c>
      <c r="P202" s="137">
        <f>O202*H202</f>
        <v>0</v>
      </c>
      <c r="Q202" s="137">
        <v>0</v>
      </c>
      <c r="R202" s="137">
        <f>Q202*H202</f>
        <v>0</v>
      </c>
      <c r="S202" s="137">
        <v>0</v>
      </c>
      <c r="T202" s="138">
        <f>S202*H202</f>
        <v>0</v>
      </c>
      <c r="AR202" s="139" t="s">
        <v>216</v>
      </c>
      <c r="AT202" s="139" t="s">
        <v>212</v>
      </c>
      <c r="AU202" s="139" t="s">
        <v>84</v>
      </c>
      <c r="AY202" s="17" t="s">
        <v>211</v>
      </c>
      <c r="BE202" s="140">
        <f>IF(N202="základní",J202,0)</f>
        <v>0</v>
      </c>
      <c r="BF202" s="140">
        <f>IF(N202="snížená",J202,0)</f>
        <v>0</v>
      </c>
      <c r="BG202" s="140">
        <f>IF(N202="zákl. přenesená",J202,0)</f>
        <v>0</v>
      </c>
      <c r="BH202" s="140">
        <f>IF(N202="sníž. přenesená",J202,0)</f>
        <v>0</v>
      </c>
      <c r="BI202" s="140">
        <f>IF(N202="nulová",J202,0)</f>
        <v>0</v>
      </c>
      <c r="BJ202" s="17" t="s">
        <v>84</v>
      </c>
      <c r="BK202" s="140">
        <f>ROUND(I202*H202,2)</f>
        <v>0</v>
      </c>
      <c r="BL202" s="17" t="s">
        <v>216</v>
      </c>
      <c r="BM202" s="139" t="s">
        <v>318</v>
      </c>
    </row>
    <row r="203" spans="2:65" s="11" customFormat="1" ht="11.25">
      <c r="B203" s="141"/>
      <c r="D203" s="142" t="s">
        <v>217</v>
      </c>
      <c r="E203" s="143" t="s">
        <v>1</v>
      </c>
      <c r="F203" s="144" t="s">
        <v>218</v>
      </c>
      <c r="H203" s="143" t="s">
        <v>1</v>
      </c>
      <c r="I203" s="145"/>
      <c r="L203" s="141"/>
      <c r="M203" s="146"/>
      <c r="T203" s="147"/>
      <c r="AT203" s="143" t="s">
        <v>217</v>
      </c>
      <c r="AU203" s="143" t="s">
        <v>84</v>
      </c>
      <c r="AV203" s="11" t="s">
        <v>84</v>
      </c>
      <c r="AW203" s="11" t="s">
        <v>34</v>
      </c>
      <c r="AX203" s="11" t="s">
        <v>77</v>
      </c>
      <c r="AY203" s="143" t="s">
        <v>211</v>
      </c>
    </row>
    <row r="204" spans="2:65" s="12" customFormat="1" ht="11.25">
      <c r="B204" s="148"/>
      <c r="D204" s="142" t="s">
        <v>217</v>
      </c>
      <c r="E204" s="149" t="s">
        <v>1</v>
      </c>
      <c r="F204" s="150" t="s">
        <v>319</v>
      </c>
      <c r="H204" s="151">
        <v>66.599999999999994</v>
      </c>
      <c r="I204" s="152"/>
      <c r="L204" s="148"/>
      <c r="M204" s="153"/>
      <c r="T204" s="154"/>
      <c r="AT204" s="149" t="s">
        <v>217</v>
      </c>
      <c r="AU204" s="149" t="s">
        <v>84</v>
      </c>
      <c r="AV204" s="12" t="s">
        <v>86</v>
      </c>
      <c r="AW204" s="12" t="s">
        <v>34</v>
      </c>
      <c r="AX204" s="12" t="s">
        <v>77</v>
      </c>
      <c r="AY204" s="149" t="s">
        <v>211</v>
      </c>
    </row>
    <row r="205" spans="2:65" s="13" customFormat="1" ht="11.25">
      <c r="B205" s="155"/>
      <c r="D205" s="142" t="s">
        <v>217</v>
      </c>
      <c r="E205" s="156" t="s">
        <v>1</v>
      </c>
      <c r="F205" s="157" t="s">
        <v>222</v>
      </c>
      <c r="H205" s="158">
        <v>66.599999999999994</v>
      </c>
      <c r="I205" s="159"/>
      <c r="L205" s="155"/>
      <c r="M205" s="160"/>
      <c r="T205" s="161"/>
      <c r="AT205" s="156" t="s">
        <v>217</v>
      </c>
      <c r="AU205" s="156" t="s">
        <v>84</v>
      </c>
      <c r="AV205" s="13" t="s">
        <v>216</v>
      </c>
      <c r="AW205" s="13" t="s">
        <v>34</v>
      </c>
      <c r="AX205" s="13" t="s">
        <v>84</v>
      </c>
      <c r="AY205" s="156" t="s">
        <v>211</v>
      </c>
    </row>
    <row r="206" spans="2:65" s="10" customFormat="1" ht="25.9" customHeight="1">
      <c r="B206" s="117"/>
      <c r="D206" s="118" t="s">
        <v>76</v>
      </c>
      <c r="E206" s="119" t="s">
        <v>86</v>
      </c>
      <c r="F206" s="119" t="s">
        <v>320</v>
      </c>
      <c r="I206" s="120"/>
      <c r="J206" s="121">
        <f>BK206</f>
        <v>0</v>
      </c>
      <c r="L206" s="117"/>
      <c r="M206" s="122"/>
      <c r="P206" s="123">
        <f>SUM(P207:P297)</f>
        <v>0</v>
      </c>
      <c r="R206" s="123">
        <f>SUM(R207:R297)</f>
        <v>0</v>
      </c>
      <c r="T206" s="124">
        <f>SUM(T207:T297)</f>
        <v>0</v>
      </c>
      <c r="AR206" s="118" t="s">
        <v>84</v>
      </c>
      <c r="AT206" s="125" t="s">
        <v>76</v>
      </c>
      <c r="AU206" s="125" t="s">
        <v>77</v>
      </c>
      <c r="AY206" s="118" t="s">
        <v>211</v>
      </c>
      <c r="BK206" s="126">
        <f>SUM(BK207:BK297)</f>
        <v>0</v>
      </c>
    </row>
    <row r="207" spans="2:65" s="1" customFormat="1" ht="16.5" customHeight="1">
      <c r="B207" s="32"/>
      <c r="C207" s="127" t="s">
        <v>7</v>
      </c>
      <c r="D207" s="127" t="s">
        <v>212</v>
      </c>
      <c r="E207" s="128" t="s">
        <v>321</v>
      </c>
      <c r="F207" s="129" t="s">
        <v>322</v>
      </c>
      <c r="G207" s="130" t="s">
        <v>215</v>
      </c>
      <c r="H207" s="131">
        <v>53.6</v>
      </c>
      <c r="I207" s="132"/>
      <c r="J207" s="133">
        <f>ROUND(I207*H207,2)</f>
        <v>0</v>
      </c>
      <c r="K207" s="134"/>
      <c r="L207" s="32"/>
      <c r="M207" s="135" t="s">
        <v>1</v>
      </c>
      <c r="N207" s="136" t="s">
        <v>42</v>
      </c>
      <c r="P207" s="137">
        <f>O207*H207</f>
        <v>0</v>
      </c>
      <c r="Q207" s="137">
        <v>0</v>
      </c>
      <c r="R207" s="137">
        <f>Q207*H207</f>
        <v>0</v>
      </c>
      <c r="S207" s="137">
        <v>0</v>
      </c>
      <c r="T207" s="138">
        <f>S207*H207</f>
        <v>0</v>
      </c>
      <c r="AR207" s="139" t="s">
        <v>216</v>
      </c>
      <c r="AT207" s="139" t="s">
        <v>212</v>
      </c>
      <c r="AU207" s="139" t="s">
        <v>84</v>
      </c>
      <c r="AY207" s="17" t="s">
        <v>211</v>
      </c>
      <c r="BE207" s="140">
        <f>IF(N207="základní",J207,0)</f>
        <v>0</v>
      </c>
      <c r="BF207" s="140">
        <f>IF(N207="snížená",J207,0)</f>
        <v>0</v>
      </c>
      <c r="BG207" s="140">
        <f>IF(N207="zákl. přenesená",J207,0)</f>
        <v>0</v>
      </c>
      <c r="BH207" s="140">
        <f>IF(N207="sníž. přenesená",J207,0)</f>
        <v>0</v>
      </c>
      <c r="BI207" s="140">
        <f>IF(N207="nulová",J207,0)</f>
        <v>0</v>
      </c>
      <c r="BJ207" s="17" t="s">
        <v>84</v>
      </c>
      <c r="BK207" s="140">
        <f>ROUND(I207*H207,2)</f>
        <v>0</v>
      </c>
      <c r="BL207" s="17" t="s">
        <v>216</v>
      </c>
      <c r="BM207" s="139" t="s">
        <v>323</v>
      </c>
    </row>
    <row r="208" spans="2:65" s="11" customFormat="1" ht="11.25">
      <c r="B208" s="141"/>
      <c r="D208" s="142" t="s">
        <v>217</v>
      </c>
      <c r="E208" s="143" t="s">
        <v>1</v>
      </c>
      <c r="F208" s="144" t="s">
        <v>218</v>
      </c>
      <c r="H208" s="143" t="s">
        <v>1</v>
      </c>
      <c r="I208" s="145"/>
      <c r="L208" s="141"/>
      <c r="M208" s="146"/>
      <c r="T208" s="147"/>
      <c r="AT208" s="143" t="s">
        <v>217</v>
      </c>
      <c r="AU208" s="143" t="s">
        <v>84</v>
      </c>
      <c r="AV208" s="11" t="s">
        <v>84</v>
      </c>
      <c r="AW208" s="11" t="s">
        <v>34</v>
      </c>
      <c r="AX208" s="11" t="s">
        <v>77</v>
      </c>
      <c r="AY208" s="143" t="s">
        <v>211</v>
      </c>
    </row>
    <row r="209" spans="2:65" s="12" customFormat="1" ht="11.25">
      <c r="B209" s="148"/>
      <c r="D209" s="142" t="s">
        <v>217</v>
      </c>
      <c r="E209" s="149" t="s">
        <v>1</v>
      </c>
      <c r="F209" s="150" t="s">
        <v>324</v>
      </c>
      <c r="H209" s="151">
        <v>24</v>
      </c>
      <c r="I209" s="152"/>
      <c r="L209" s="148"/>
      <c r="M209" s="153"/>
      <c r="T209" s="154"/>
      <c r="AT209" s="149" t="s">
        <v>217</v>
      </c>
      <c r="AU209" s="149" t="s">
        <v>84</v>
      </c>
      <c r="AV209" s="12" t="s">
        <v>86</v>
      </c>
      <c r="AW209" s="12" t="s">
        <v>34</v>
      </c>
      <c r="AX209" s="12" t="s">
        <v>77</v>
      </c>
      <c r="AY209" s="149" t="s">
        <v>211</v>
      </c>
    </row>
    <row r="210" spans="2:65" s="12" customFormat="1" ht="11.25">
      <c r="B210" s="148"/>
      <c r="D210" s="142" t="s">
        <v>217</v>
      </c>
      <c r="E210" s="149" t="s">
        <v>1</v>
      </c>
      <c r="F210" s="150" t="s">
        <v>325</v>
      </c>
      <c r="H210" s="151">
        <v>18.600000000000001</v>
      </c>
      <c r="I210" s="152"/>
      <c r="L210" s="148"/>
      <c r="M210" s="153"/>
      <c r="T210" s="154"/>
      <c r="AT210" s="149" t="s">
        <v>217</v>
      </c>
      <c r="AU210" s="149" t="s">
        <v>84</v>
      </c>
      <c r="AV210" s="12" t="s">
        <v>86</v>
      </c>
      <c r="AW210" s="12" t="s">
        <v>34</v>
      </c>
      <c r="AX210" s="12" t="s">
        <v>77</v>
      </c>
      <c r="AY210" s="149" t="s">
        <v>211</v>
      </c>
    </row>
    <row r="211" spans="2:65" s="12" customFormat="1" ht="11.25">
      <c r="B211" s="148"/>
      <c r="D211" s="142" t="s">
        <v>217</v>
      </c>
      <c r="E211" s="149" t="s">
        <v>1</v>
      </c>
      <c r="F211" s="150" t="s">
        <v>326</v>
      </c>
      <c r="H211" s="151">
        <v>11</v>
      </c>
      <c r="I211" s="152"/>
      <c r="L211" s="148"/>
      <c r="M211" s="153"/>
      <c r="T211" s="154"/>
      <c r="AT211" s="149" t="s">
        <v>217</v>
      </c>
      <c r="AU211" s="149" t="s">
        <v>84</v>
      </c>
      <c r="AV211" s="12" t="s">
        <v>86</v>
      </c>
      <c r="AW211" s="12" t="s">
        <v>34</v>
      </c>
      <c r="AX211" s="12" t="s">
        <v>77</v>
      </c>
      <c r="AY211" s="149" t="s">
        <v>211</v>
      </c>
    </row>
    <row r="212" spans="2:65" s="13" customFormat="1" ht="11.25">
      <c r="B212" s="155"/>
      <c r="D212" s="142" t="s">
        <v>217</v>
      </c>
      <c r="E212" s="156" t="s">
        <v>1</v>
      </c>
      <c r="F212" s="157" t="s">
        <v>222</v>
      </c>
      <c r="H212" s="158">
        <v>53.6</v>
      </c>
      <c r="I212" s="159"/>
      <c r="L212" s="155"/>
      <c r="M212" s="160"/>
      <c r="T212" s="161"/>
      <c r="AT212" s="156" t="s">
        <v>217</v>
      </c>
      <c r="AU212" s="156" t="s">
        <v>84</v>
      </c>
      <c r="AV212" s="13" t="s">
        <v>216</v>
      </c>
      <c r="AW212" s="13" t="s">
        <v>34</v>
      </c>
      <c r="AX212" s="13" t="s">
        <v>84</v>
      </c>
      <c r="AY212" s="156" t="s">
        <v>211</v>
      </c>
    </row>
    <row r="213" spans="2:65" s="1" customFormat="1" ht="16.5" customHeight="1">
      <c r="B213" s="32"/>
      <c r="C213" s="127" t="s">
        <v>266</v>
      </c>
      <c r="D213" s="127" t="s">
        <v>212</v>
      </c>
      <c r="E213" s="128" t="s">
        <v>327</v>
      </c>
      <c r="F213" s="129" t="s">
        <v>328</v>
      </c>
      <c r="G213" s="130" t="s">
        <v>297</v>
      </c>
      <c r="H213" s="131">
        <v>215.9</v>
      </c>
      <c r="I213" s="132"/>
      <c r="J213" s="133">
        <f>ROUND(I213*H213,2)</f>
        <v>0</v>
      </c>
      <c r="K213" s="134"/>
      <c r="L213" s="32"/>
      <c r="M213" s="135" t="s">
        <v>1</v>
      </c>
      <c r="N213" s="136" t="s">
        <v>42</v>
      </c>
      <c r="P213" s="137">
        <f>O213*H213</f>
        <v>0</v>
      </c>
      <c r="Q213" s="137">
        <v>0</v>
      </c>
      <c r="R213" s="137">
        <f>Q213*H213</f>
        <v>0</v>
      </c>
      <c r="S213" s="137">
        <v>0</v>
      </c>
      <c r="T213" s="138">
        <f>S213*H213</f>
        <v>0</v>
      </c>
      <c r="AR213" s="139" t="s">
        <v>216</v>
      </c>
      <c r="AT213" s="139" t="s">
        <v>212</v>
      </c>
      <c r="AU213" s="139" t="s">
        <v>84</v>
      </c>
      <c r="AY213" s="17" t="s">
        <v>211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7" t="s">
        <v>84</v>
      </c>
      <c r="BK213" s="140">
        <f>ROUND(I213*H213,2)</f>
        <v>0</v>
      </c>
      <c r="BL213" s="17" t="s">
        <v>216</v>
      </c>
      <c r="BM213" s="139" t="s">
        <v>329</v>
      </c>
    </row>
    <row r="214" spans="2:65" s="11" customFormat="1" ht="11.25">
      <c r="B214" s="141"/>
      <c r="D214" s="142" t="s">
        <v>217</v>
      </c>
      <c r="E214" s="143" t="s">
        <v>1</v>
      </c>
      <c r="F214" s="144" t="s">
        <v>218</v>
      </c>
      <c r="H214" s="143" t="s">
        <v>1</v>
      </c>
      <c r="I214" s="145"/>
      <c r="L214" s="141"/>
      <c r="M214" s="146"/>
      <c r="T214" s="147"/>
      <c r="AT214" s="143" t="s">
        <v>217</v>
      </c>
      <c r="AU214" s="143" t="s">
        <v>84</v>
      </c>
      <c r="AV214" s="11" t="s">
        <v>84</v>
      </c>
      <c r="AW214" s="11" t="s">
        <v>34</v>
      </c>
      <c r="AX214" s="11" t="s">
        <v>77</v>
      </c>
      <c r="AY214" s="143" t="s">
        <v>211</v>
      </c>
    </row>
    <row r="215" spans="2:65" s="12" customFormat="1" ht="11.25">
      <c r="B215" s="148"/>
      <c r="D215" s="142" t="s">
        <v>217</v>
      </c>
      <c r="E215" s="149" t="s">
        <v>1</v>
      </c>
      <c r="F215" s="150" t="s">
        <v>330</v>
      </c>
      <c r="H215" s="151">
        <v>95.5</v>
      </c>
      <c r="I215" s="152"/>
      <c r="L215" s="148"/>
      <c r="M215" s="153"/>
      <c r="T215" s="154"/>
      <c r="AT215" s="149" t="s">
        <v>217</v>
      </c>
      <c r="AU215" s="149" t="s">
        <v>84</v>
      </c>
      <c r="AV215" s="12" t="s">
        <v>86</v>
      </c>
      <c r="AW215" s="12" t="s">
        <v>34</v>
      </c>
      <c r="AX215" s="12" t="s">
        <v>77</v>
      </c>
      <c r="AY215" s="149" t="s">
        <v>211</v>
      </c>
    </row>
    <row r="216" spans="2:65" s="12" customFormat="1" ht="11.25">
      <c r="B216" s="148"/>
      <c r="D216" s="142" t="s">
        <v>217</v>
      </c>
      <c r="E216" s="149" t="s">
        <v>1</v>
      </c>
      <c r="F216" s="150" t="s">
        <v>331</v>
      </c>
      <c r="H216" s="151">
        <v>74.400000000000006</v>
      </c>
      <c r="I216" s="152"/>
      <c r="L216" s="148"/>
      <c r="M216" s="153"/>
      <c r="T216" s="154"/>
      <c r="AT216" s="149" t="s">
        <v>217</v>
      </c>
      <c r="AU216" s="149" t="s">
        <v>84</v>
      </c>
      <c r="AV216" s="12" t="s">
        <v>86</v>
      </c>
      <c r="AW216" s="12" t="s">
        <v>34</v>
      </c>
      <c r="AX216" s="12" t="s">
        <v>77</v>
      </c>
      <c r="AY216" s="149" t="s">
        <v>211</v>
      </c>
    </row>
    <row r="217" spans="2:65" s="12" customFormat="1" ht="11.25">
      <c r="B217" s="148"/>
      <c r="D217" s="142" t="s">
        <v>217</v>
      </c>
      <c r="E217" s="149" t="s">
        <v>1</v>
      </c>
      <c r="F217" s="150" t="s">
        <v>332</v>
      </c>
      <c r="H217" s="151">
        <v>46</v>
      </c>
      <c r="I217" s="152"/>
      <c r="L217" s="148"/>
      <c r="M217" s="153"/>
      <c r="T217" s="154"/>
      <c r="AT217" s="149" t="s">
        <v>217</v>
      </c>
      <c r="AU217" s="149" t="s">
        <v>84</v>
      </c>
      <c r="AV217" s="12" t="s">
        <v>86</v>
      </c>
      <c r="AW217" s="12" t="s">
        <v>34</v>
      </c>
      <c r="AX217" s="12" t="s">
        <v>77</v>
      </c>
      <c r="AY217" s="149" t="s">
        <v>211</v>
      </c>
    </row>
    <row r="218" spans="2:65" s="13" customFormat="1" ht="11.25">
      <c r="B218" s="155"/>
      <c r="D218" s="142" t="s">
        <v>217</v>
      </c>
      <c r="E218" s="156" t="s">
        <v>1</v>
      </c>
      <c r="F218" s="157" t="s">
        <v>222</v>
      </c>
      <c r="H218" s="158">
        <v>215.9</v>
      </c>
      <c r="I218" s="159"/>
      <c r="L218" s="155"/>
      <c r="M218" s="160"/>
      <c r="T218" s="161"/>
      <c r="AT218" s="156" t="s">
        <v>217</v>
      </c>
      <c r="AU218" s="156" t="s">
        <v>84</v>
      </c>
      <c r="AV218" s="13" t="s">
        <v>216</v>
      </c>
      <c r="AW218" s="13" t="s">
        <v>34</v>
      </c>
      <c r="AX218" s="13" t="s">
        <v>84</v>
      </c>
      <c r="AY218" s="156" t="s">
        <v>211</v>
      </c>
    </row>
    <row r="219" spans="2:65" s="1" customFormat="1" ht="16.5" customHeight="1">
      <c r="B219" s="32"/>
      <c r="C219" s="127" t="s">
        <v>333</v>
      </c>
      <c r="D219" s="127" t="s">
        <v>212</v>
      </c>
      <c r="E219" s="128" t="s">
        <v>334</v>
      </c>
      <c r="F219" s="129" t="s">
        <v>335</v>
      </c>
      <c r="G219" s="130" t="s">
        <v>297</v>
      </c>
      <c r="H219" s="131">
        <v>215.9</v>
      </c>
      <c r="I219" s="132"/>
      <c r="J219" s="133">
        <f>ROUND(I219*H219,2)</f>
        <v>0</v>
      </c>
      <c r="K219" s="134"/>
      <c r="L219" s="32"/>
      <c r="M219" s="135" t="s">
        <v>1</v>
      </c>
      <c r="N219" s="136" t="s">
        <v>42</v>
      </c>
      <c r="P219" s="137">
        <f>O219*H219</f>
        <v>0</v>
      </c>
      <c r="Q219" s="137">
        <v>0</v>
      </c>
      <c r="R219" s="137">
        <f>Q219*H219</f>
        <v>0</v>
      </c>
      <c r="S219" s="137">
        <v>0</v>
      </c>
      <c r="T219" s="138">
        <f>S219*H219</f>
        <v>0</v>
      </c>
      <c r="AR219" s="139" t="s">
        <v>216</v>
      </c>
      <c r="AT219" s="139" t="s">
        <v>212</v>
      </c>
      <c r="AU219" s="139" t="s">
        <v>84</v>
      </c>
      <c r="AY219" s="17" t="s">
        <v>211</v>
      </c>
      <c r="BE219" s="140">
        <f>IF(N219="základní",J219,0)</f>
        <v>0</v>
      </c>
      <c r="BF219" s="140">
        <f>IF(N219="snížená",J219,0)</f>
        <v>0</v>
      </c>
      <c r="BG219" s="140">
        <f>IF(N219="zákl. přenesená",J219,0)</f>
        <v>0</v>
      </c>
      <c r="BH219" s="140">
        <f>IF(N219="sníž. přenesená",J219,0)</f>
        <v>0</v>
      </c>
      <c r="BI219" s="140">
        <f>IF(N219="nulová",J219,0)</f>
        <v>0</v>
      </c>
      <c r="BJ219" s="17" t="s">
        <v>84</v>
      </c>
      <c r="BK219" s="140">
        <f>ROUND(I219*H219,2)</f>
        <v>0</v>
      </c>
      <c r="BL219" s="17" t="s">
        <v>216</v>
      </c>
      <c r="BM219" s="139" t="s">
        <v>336</v>
      </c>
    </row>
    <row r="220" spans="2:65" s="1" customFormat="1" ht="24.2" customHeight="1">
      <c r="B220" s="32"/>
      <c r="C220" s="127" t="s">
        <v>269</v>
      </c>
      <c r="D220" s="127" t="s">
        <v>212</v>
      </c>
      <c r="E220" s="128" t="s">
        <v>337</v>
      </c>
      <c r="F220" s="129" t="s">
        <v>338</v>
      </c>
      <c r="G220" s="130" t="s">
        <v>215</v>
      </c>
      <c r="H220" s="131">
        <v>2.0640000000000001</v>
      </c>
      <c r="I220" s="132"/>
      <c r="J220" s="133">
        <f>ROUND(I220*H220,2)</f>
        <v>0</v>
      </c>
      <c r="K220" s="134"/>
      <c r="L220" s="32"/>
      <c r="M220" s="135" t="s">
        <v>1</v>
      </c>
      <c r="N220" s="136" t="s">
        <v>42</v>
      </c>
      <c r="P220" s="137">
        <f>O220*H220</f>
        <v>0</v>
      </c>
      <c r="Q220" s="137">
        <v>0</v>
      </c>
      <c r="R220" s="137">
        <f>Q220*H220</f>
        <v>0</v>
      </c>
      <c r="S220" s="137">
        <v>0</v>
      </c>
      <c r="T220" s="138">
        <f>S220*H220</f>
        <v>0</v>
      </c>
      <c r="AR220" s="139" t="s">
        <v>216</v>
      </c>
      <c r="AT220" s="139" t="s">
        <v>212</v>
      </c>
      <c r="AU220" s="139" t="s">
        <v>84</v>
      </c>
      <c r="AY220" s="17" t="s">
        <v>211</v>
      </c>
      <c r="BE220" s="140">
        <f>IF(N220="základní",J220,0)</f>
        <v>0</v>
      </c>
      <c r="BF220" s="140">
        <f>IF(N220="snížená",J220,0)</f>
        <v>0</v>
      </c>
      <c r="BG220" s="140">
        <f>IF(N220="zákl. přenesená",J220,0)</f>
        <v>0</v>
      </c>
      <c r="BH220" s="140">
        <f>IF(N220="sníž. přenesená",J220,0)</f>
        <v>0</v>
      </c>
      <c r="BI220" s="140">
        <f>IF(N220="nulová",J220,0)</f>
        <v>0</v>
      </c>
      <c r="BJ220" s="17" t="s">
        <v>84</v>
      </c>
      <c r="BK220" s="140">
        <f>ROUND(I220*H220,2)</f>
        <v>0</v>
      </c>
      <c r="BL220" s="17" t="s">
        <v>216</v>
      </c>
      <c r="BM220" s="139" t="s">
        <v>339</v>
      </c>
    </row>
    <row r="221" spans="2:65" s="11" customFormat="1" ht="11.25">
      <c r="B221" s="141"/>
      <c r="D221" s="142" t="s">
        <v>217</v>
      </c>
      <c r="E221" s="143" t="s">
        <v>1</v>
      </c>
      <c r="F221" s="144" t="s">
        <v>340</v>
      </c>
      <c r="H221" s="143" t="s">
        <v>1</v>
      </c>
      <c r="I221" s="145"/>
      <c r="L221" s="141"/>
      <c r="M221" s="146"/>
      <c r="T221" s="147"/>
      <c r="AT221" s="143" t="s">
        <v>217</v>
      </c>
      <c r="AU221" s="143" t="s">
        <v>84</v>
      </c>
      <c r="AV221" s="11" t="s">
        <v>84</v>
      </c>
      <c r="AW221" s="11" t="s">
        <v>34</v>
      </c>
      <c r="AX221" s="11" t="s">
        <v>77</v>
      </c>
      <c r="AY221" s="143" t="s">
        <v>211</v>
      </c>
    </row>
    <row r="222" spans="2:65" s="12" customFormat="1" ht="11.25">
      <c r="B222" s="148"/>
      <c r="D222" s="142" t="s">
        <v>217</v>
      </c>
      <c r="E222" s="149" t="s">
        <v>1</v>
      </c>
      <c r="F222" s="150" t="s">
        <v>341</v>
      </c>
      <c r="H222" s="151">
        <v>0.48</v>
      </c>
      <c r="I222" s="152"/>
      <c r="L222" s="148"/>
      <c r="M222" s="153"/>
      <c r="T222" s="154"/>
      <c r="AT222" s="149" t="s">
        <v>217</v>
      </c>
      <c r="AU222" s="149" t="s">
        <v>84</v>
      </c>
      <c r="AV222" s="12" t="s">
        <v>86</v>
      </c>
      <c r="AW222" s="12" t="s">
        <v>34</v>
      </c>
      <c r="AX222" s="12" t="s">
        <v>77</v>
      </c>
      <c r="AY222" s="149" t="s">
        <v>211</v>
      </c>
    </row>
    <row r="223" spans="2:65" s="11" customFormat="1" ht="11.25">
      <c r="B223" s="141"/>
      <c r="D223" s="142" t="s">
        <v>217</v>
      </c>
      <c r="E223" s="143" t="s">
        <v>1</v>
      </c>
      <c r="F223" s="144" t="s">
        <v>342</v>
      </c>
      <c r="H223" s="143" t="s">
        <v>1</v>
      </c>
      <c r="I223" s="145"/>
      <c r="L223" s="141"/>
      <c r="M223" s="146"/>
      <c r="T223" s="147"/>
      <c r="AT223" s="143" t="s">
        <v>217</v>
      </c>
      <c r="AU223" s="143" t="s">
        <v>84</v>
      </c>
      <c r="AV223" s="11" t="s">
        <v>84</v>
      </c>
      <c r="AW223" s="11" t="s">
        <v>34</v>
      </c>
      <c r="AX223" s="11" t="s">
        <v>77</v>
      </c>
      <c r="AY223" s="143" t="s">
        <v>211</v>
      </c>
    </row>
    <row r="224" spans="2:65" s="12" customFormat="1" ht="11.25">
      <c r="B224" s="148"/>
      <c r="D224" s="142" t="s">
        <v>217</v>
      </c>
      <c r="E224" s="149" t="s">
        <v>1</v>
      </c>
      <c r="F224" s="150" t="s">
        <v>343</v>
      </c>
      <c r="H224" s="151">
        <v>0.56000000000000005</v>
      </c>
      <c r="I224" s="152"/>
      <c r="L224" s="148"/>
      <c r="M224" s="153"/>
      <c r="T224" s="154"/>
      <c r="AT224" s="149" t="s">
        <v>217</v>
      </c>
      <c r="AU224" s="149" t="s">
        <v>84</v>
      </c>
      <c r="AV224" s="12" t="s">
        <v>86</v>
      </c>
      <c r="AW224" s="12" t="s">
        <v>34</v>
      </c>
      <c r="AX224" s="12" t="s">
        <v>77</v>
      </c>
      <c r="AY224" s="149" t="s">
        <v>211</v>
      </c>
    </row>
    <row r="225" spans="2:65" s="11" customFormat="1" ht="11.25">
      <c r="B225" s="141"/>
      <c r="D225" s="142" t="s">
        <v>217</v>
      </c>
      <c r="E225" s="143" t="s">
        <v>1</v>
      </c>
      <c r="F225" s="144" t="s">
        <v>344</v>
      </c>
      <c r="H225" s="143" t="s">
        <v>1</v>
      </c>
      <c r="I225" s="145"/>
      <c r="L225" s="141"/>
      <c r="M225" s="146"/>
      <c r="T225" s="147"/>
      <c r="AT225" s="143" t="s">
        <v>217</v>
      </c>
      <c r="AU225" s="143" t="s">
        <v>84</v>
      </c>
      <c r="AV225" s="11" t="s">
        <v>84</v>
      </c>
      <c r="AW225" s="11" t="s">
        <v>34</v>
      </c>
      <c r="AX225" s="11" t="s">
        <v>77</v>
      </c>
      <c r="AY225" s="143" t="s">
        <v>211</v>
      </c>
    </row>
    <row r="226" spans="2:65" s="12" customFormat="1" ht="11.25">
      <c r="B226" s="148"/>
      <c r="D226" s="142" t="s">
        <v>217</v>
      </c>
      <c r="E226" s="149" t="s">
        <v>1</v>
      </c>
      <c r="F226" s="150" t="s">
        <v>345</v>
      </c>
      <c r="H226" s="151">
        <v>1.024</v>
      </c>
      <c r="I226" s="152"/>
      <c r="L226" s="148"/>
      <c r="M226" s="153"/>
      <c r="T226" s="154"/>
      <c r="AT226" s="149" t="s">
        <v>217</v>
      </c>
      <c r="AU226" s="149" t="s">
        <v>84</v>
      </c>
      <c r="AV226" s="12" t="s">
        <v>86</v>
      </c>
      <c r="AW226" s="12" t="s">
        <v>34</v>
      </c>
      <c r="AX226" s="12" t="s">
        <v>77</v>
      </c>
      <c r="AY226" s="149" t="s">
        <v>211</v>
      </c>
    </row>
    <row r="227" spans="2:65" s="13" customFormat="1" ht="11.25">
      <c r="B227" s="155"/>
      <c r="D227" s="142" t="s">
        <v>217</v>
      </c>
      <c r="E227" s="156" t="s">
        <v>1</v>
      </c>
      <c r="F227" s="157" t="s">
        <v>222</v>
      </c>
      <c r="H227" s="158">
        <v>2.0640000000000001</v>
      </c>
      <c r="I227" s="159"/>
      <c r="L227" s="155"/>
      <c r="M227" s="160"/>
      <c r="T227" s="161"/>
      <c r="AT227" s="156" t="s">
        <v>217</v>
      </c>
      <c r="AU227" s="156" t="s">
        <v>84</v>
      </c>
      <c r="AV227" s="13" t="s">
        <v>216</v>
      </c>
      <c r="AW227" s="13" t="s">
        <v>34</v>
      </c>
      <c r="AX227" s="13" t="s">
        <v>84</v>
      </c>
      <c r="AY227" s="156" t="s">
        <v>211</v>
      </c>
    </row>
    <row r="228" spans="2:65" s="1" customFormat="1" ht="16.5" customHeight="1">
      <c r="B228" s="32"/>
      <c r="C228" s="127" t="s">
        <v>346</v>
      </c>
      <c r="D228" s="127" t="s">
        <v>212</v>
      </c>
      <c r="E228" s="128" t="s">
        <v>347</v>
      </c>
      <c r="F228" s="129" t="s">
        <v>348</v>
      </c>
      <c r="G228" s="130" t="s">
        <v>297</v>
      </c>
      <c r="H228" s="131">
        <v>10.4</v>
      </c>
      <c r="I228" s="132"/>
      <c r="J228" s="133">
        <f>ROUND(I228*H228,2)</f>
        <v>0</v>
      </c>
      <c r="K228" s="134"/>
      <c r="L228" s="32"/>
      <c r="M228" s="135" t="s">
        <v>1</v>
      </c>
      <c r="N228" s="136" t="s">
        <v>42</v>
      </c>
      <c r="P228" s="137">
        <f>O228*H228</f>
        <v>0</v>
      </c>
      <c r="Q228" s="137">
        <v>0</v>
      </c>
      <c r="R228" s="137">
        <f>Q228*H228</f>
        <v>0</v>
      </c>
      <c r="S228" s="137">
        <v>0</v>
      </c>
      <c r="T228" s="138">
        <f>S228*H228</f>
        <v>0</v>
      </c>
      <c r="AR228" s="139" t="s">
        <v>216</v>
      </c>
      <c r="AT228" s="139" t="s">
        <v>212</v>
      </c>
      <c r="AU228" s="139" t="s">
        <v>84</v>
      </c>
      <c r="AY228" s="17" t="s">
        <v>211</v>
      </c>
      <c r="BE228" s="140">
        <f>IF(N228="základní",J228,0)</f>
        <v>0</v>
      </c>
      <c r="BF228" s="140">
        <f>IF(N228="snížená",J228,0)</f>
        <v>0</v>
      </c>
      <c r="BG228" s="140">
        <f>IF(N228="zákl. přenesená",J228,0)</f>
        <v>0</v>
      </c>
      <c r="BH228" s="140">
        <f>IF(N228="sníž. přenesená",J228,0)</f>
        <v>0</v>
      </c>
      <c r="BI228" s="140">
        <f>IF(N228="nulová",J228,0)</f>
        <v>0</v>
      </c>
      <c r="BJ228" s="17" t="s">
        <v>84</v>
      </c>
      <c r="BK228" s="140">
        <f>ROUND(I228*H228,2)</f>
        <v>0</v>
      </c>
      <c r="BL228" s="17" t="s">
        <v>216</v>
      </c>
      <c r="BM228" s="139" t="s">
        <v>349</v>
      </c>
    </row>
    <row r="229" spans="2:65" s="11" customFormat="1" ht="11.25">
      <c r="B229" s="141"/>
      <c r="D229" s="142" t="s">
        <v>217</v>
      </c>
      <c r="E229" s="143" t="s">
        <v>1</v>
      </c>
      <c r="F229" s="144" t="s">
        <v>340</v>
      </c>
      <c r="H229" s="143" t="s">
        <v>1</v>
      </c>
      <c r="I229" s="145"/>
      <c r="L229" s="141"/>
      <c r="M229" s="146"/>
      <c r="T229" s="147"/>
      <c r="AT229" s="143" t="s">
        <v>217</v>
      </c>
      <c r="AU229" s="143" t="s">
        <v>84</v>
      </c>
      <c r="AV229" s="11" t="s">
        <v>84</v>
      </c>
      <c r="AW229" s="11" t="s">
        <v>34</v>
      </c>
      <c r="AX229" s="11" t="s">
        <v>77</v>
      </c>
      <c r="AY229" s="143" t="s">
        <v>211</v>
      </c>
    </row>
    <row r="230" spans="2:65" s="12" customFormat="1" ht="11.25">
      <c r="B230" s="148"/>
      <c r="D230" s="142" t="s">
        <v>217</v>
      </c>
      <c r="E230" s="149" t="s">
        <v>1</v>
      </c>
      <c r="F230" s="150" t="s">
        <v>350</v>
      </c>
      <c r="H230" s="151">
        <v>2.56</v>
      </c>
      <c r="I230" s="152"/>
      <c r="L230" s="148"/>
      <c r="M230" s="153"/>
      <c r="T230" s="154"/>
      <c r="AT230" s="149" t="s">
        <v>217</v>
      </c>
      <c r="AU230" s="149" t="s">
        <v>84</v>
      </c>
      <c r="AV230" s="12" t="s">
        <v>86</v>
      </c>
      <c r="AW230" s="12" t="s">
        <v>34</v>
      </c>
      <c r="AX230" s="12" t="s">
        <v>77</v>
      </c>
      <c r="AY230" s="149" t="s">
        <v>211</v>
      </c>
    </row>
    <row r="231" spans="2:65" s="11" customFormat="1" ht="11.25">
      <c r="B231" s="141"/>
      <c r="D231" s="142" t="s">
        <v>217</v>
      </c>
      <c r="E231" s="143" t="s">
        <v>1</v>
      </c>
      <c r="F231" s="144" t="s">
        <v>342</v>
      </c>
      <c r="H231" s="143" t="s">
        <v>1</v>
      </c>
      <c r="I231" s="145"/>
      <c r="L231" s="141"/>
      <c r="M231" s="146"/>
      <c r="T231" s="147"/>
      <c r="AT231" s="143" t="s">
        <v>217</v>
      </c>
      <c r="AU231" s="143" t="s">
        <v>84</v>
      </c>
      <c r="AV231" s="11" t="s">
        <v>84</v>
      </c>
      <c r="AW231" s="11" t="s">
        <v>34</v>
      </c>
      <c r="AX231" s="11" t="s">
        <v>77</v>
      </c>
      <c r="AY231" s="143" t="s">
        <v>211</v>
      </c>
    </row>
    <row r="232" spans="2:65" s="12" customFormat="1" ht="11.25">
      <c r="B232" s="148"/>
      <c r="D232" s="142" t="s">
        <v>217</v>
      </c>
      <c r="E232" s="149" t="s">
        <v>1</v>
      </c>
      <c r="F232" s="150" t="s">
        <v>351</v>
      </c>
      <c r="H232" s="151">
        <v>2.72</v>
      </c>
      <c r="I232" s="152"/>
      <c r="L232" s="148"/>
      <c r="M232" s="153"/>
      <c r="T232" s="154"/>
      <c r="AT232" s="149" t="s">
        <v>217</v>
      </c>
      <c r="AU232" s="149" t="s">
        <v>84</v>
      </c>
      <c r="AV232" s="12" t="s">
        <v>86</v>
      </c>
      <c r="AW232" s="12" t="s">
        <v>34</v>
      </c>
      <c r="AX232" s="12" t="s">
        <v>77</v>
      </c>
      <c r="AY232" s="149" t="s">
        <v>211</v>
      </c>
    </row>
    <row r="233" spans="2:65" s="11" customFormat="1" ht="11.25">
      <c r="B233" s="141"/>
      <c r="D233" s="142" t="s">
        <v>217</v>
      </c>
      <c r="E233" s="143" t="s">
        <v>1</v>
      </c>
      <c r="F233" s="144" t="s">
        <v>344</v>
      </c>
      <c r="H233" s="143" t="s">
        <v>1</v>
      </c>
      <c r="I233" s="145"/>
      <c r="L233" s="141"/>
      <c r="M233" s="146"/>
      <c r="T233" s="147"/>
      <c r="AT233" s="143" t="s">
        <v>217</v>
      </c>
      <c r="AU233" s="143" t="s">
        <v>84</v>
      </c>
      <c r="AV233" s="11" t="s">
        <v>84</v>
      </c>
      <c r="AW233" s="11" t="s">
        <v>34</v>
      </c>
      <c r="AX233" s="11" t="s">
        <v>77</v>
      </c>
      <c r="AY233" s="143" t="s">
        <v>211</v>
      </c>
    </row>
    <row r="234" spans="2:65" s="12" customFormat="1" ht="11.25">
      <c r="B234" s="148"/>
      <c r="D234" s="142" t="s">
        <v>217</v>
      </c>
      <c r="E234" s="149" t="s">
        <v>1</v>
      </c>
      <c r="F234" s="150" t="s">
        <v>352</v>
      </c>
      <c r="H234" s="151">
        <v>5.12</v>
      </c>
      <c r="I234" s="152"/>
      <c r="L234" s="148"/>
      <c r="M234" s="153"/>
      <c r="T234" s="154"/>
      <c r="AT234" s="149" t="s">
        <v>217</v>
      </c>
      <c r="AU234" s="149" t="s">
        <v>84</v>
      </c>
      <c r="AV234" s="12" t="s">
        <v>86</v>
      </c>
      <c r="AW234" s="12" t="s">
        <v>34</v>
      </c>
      <c r="AX234" s="12" t="s">
        <v>77</v>
      </c>
      <c r="AY234" s="149" t="s">
        <v>211</v>
      </c>
    </row>
    <row r="235" spans="2:65" s="13" customFormat="1" ht="11.25">
      <c r="B235" s="155"/>
      <c r="D235" s="142" t="s">
        <v>217</v>
      </c>
      <c r="E235" s="156" t="s">
        <v>1</v>
      </c>
      <c r="F235" s="157" t="s">
        <v>222</v>
      </c>
      <c r="H235" s="158">
        <v>10.4</v>
      </c>
      <c r="I235" s="159"/>
      <c r="L235" s="155"/>
      <c r="M235" s="160"/>
      <c r="T235" s="161"/>
      <c r="AT235" s="156" t="s">
        <v>217</v>
      </c>
      <c r="AU235" s="156" t="s">
        <v>84</v>
      </c>
      <c r="AV235" s="13" t="s">
        <v>216</v>
      </c>
      <c r="AW235" s="13" t="s">
        <v>34</v>
      </c>
      <c r="AX235" s="13" t="s">
        <v>84</v>
      </c>
      <c r="AY235" s="156" t="s">
        <v>211</v>
      </c>
    </row>
    <row r="236" spans="2:65" s="1" customFormat="1" ht="16.5" customHeight="1">
      <c r="B236" s="32"/>
      <c r="C236" s="127" t="s">
        <v>279</v>
      </c>
      <c r="D236" s="127" t="s">
        <v>212</v>
      </c>
      <c r="E236" s="128" t="s">
        <v>353</v>
      </c>
      <c r="F236" s="129" t="s">
        <v>354</v>
      </c>
      <c r="G236" s="130" t="s">
        <v>297</v>
      </c>
      <c r="H236" s="131">
        <v>10.4</v>
      </c>
      <c r="I236" s="132"/>
      <c r="J236" s="133">
        <f>ROUND(I236*H236,2)</f>
        <v>0</v>
      </c>
      <c r="K236" s="134"/>
      <c r="L236" s="32"/>
      <c r="M236" s="135" t="s">
        <v>1</v>
      </c>
      <c r="N236" s="136" t="s">
        <v>42</v>
      </c>
      <c r="P236" s="137">
        <f>O236*H236</f>
        <v>0</v>
      </c>
      <c r="Q236" s="137">
        <v>0</v>
      </c>
      <c r="R236" s="137">
        <f>Q236*H236</f>
        <v>0</v>
      </c>
      <c r="S236" s="137">
        <v>0</v>
      </c>
      <c r="T236" s="138">
        <f>S236*H236</f>
        <v>0</v>
      </c>
      <c r="AR236" s="139" t="s">
        <v>216</v>
      </c>
      <c r="AT236" s="139" t="s">
        <v>212</v>
      </c>
      <c r="AU236" s="139" t="s">
        <v>84</v>
      </c>
      <c r="AY236" s="17" t="s">
        <v>211</v>
      </c>
      <c r="BE236" s="140">
        <f>IF(N236="základní",J236,0)</f>
        <v>0</v>
      </c>
      <c r="BF236" s="140">
        <f>IF(N236="snížená",J236,0)</f>
        <v>0</v>
      </c>
      <c r="BG236" s="140">
        <f>IF(N236="zákl. přenesená",J236,0)</f>
        <v>0</v>
      </c>
      <c r="BH236" s="140">
        <f>IF(N236="sníž. přenesená",J236,0)</f>
        <v>0</v>
      </c>
      <c r="BI236" s="140">
        <f>IF(N236="nulová",J236,0)</f>
        <v>0</v>
      </c>
      <c r="BJ236" s="17" t="s">
        <v>84</v>
      </c>
      <c r="BK236" s="140">
        <f>ROUND(I236*H236,2)</f>
        <v>0</v>
      </c>
      <c r="BL236" s="17" t="s">
        <v>216</v>
      </c>
      <c r="BM236" s="139" t="s">
        <v>355</v>
      </c>
    </row>
    <row r="237" spans="2:65" s="11" customFormat="1" ht="11.25">
      <c r="B237" s="141"/>
      <c r="D237" s="142" t="s">
        <v>217</v>
      </c>
      <c r="E237" s="143" t="s">
        <v>1</v>
      </c>
      <c r="F237" s="144" t="s">
        <v>340</v>
      </c>
      <c r="H237" s="143" t="s">
        <v>1</v>
      </c>
      <c r="I237" s="145"/>
      <c r="L237" s="141"/>
      <c r="M237" s="146"/>
      <c r="T237" s="147"/>
      <c r="AT237" s="143" t="s">
        <v>217</v>
      </c>
      <c r="AU237" s="143" t="s">
        <v>84</v>
      </c>
      <c r="AV237" s="11" t="s">
        <v>84</v>
      </c>
      <c r="AW237" s="11" t="s">
        <v>34</v>
      </c>
      <c r="AX237" s="11" t="s">
        <v>77</v>
      </c>
      <c r="AY237" s="143" t="s">
        <v>211</v>
      </c>
    </row>
    <row r="238" spans="2:65" s="12" customFormat="1" ht="11.25">
      <c r="B238" s="148"/>
      <c r="D238" s="142" t="s">
        <v>217</v>
      </c>
      <c r="E238" s="149" t="s">
        <v>1</v>
      </c>
      <c r="F238" s="150" t="s">
        <v>350</v>
      </c>
      <c r="H238" s="151">
        <v>2.56</v>
      </c>
      <c r="I238" s="152"/>
      <c r="L238" s="148"/>
      <c r="M238" s="153"/>
      <c r="T238" s="154"/>
      <c r="AT238" s="149" t="s">
        <v>217</v>
      </c>
      <c r="AU238" s="149" t="s">
        <v>84</v>
      </c>
      <c r="AV238" s="12" t="s">
        <v>86</v>
      </c>
      <c r="AW238" s="12" t="s">
        <v>34</v>
      </c>
      <c r="AX238" s="12" t="s">
        <v>77</v>
      </c>
      <c r="AY238" s="149" t="s">
        <v>211</v>
      </c>
    </row>
    <row r="239" spans="2:65" s="11" customFormat="1" ht="11.25">
      <c r="B239" s="141"/>
      <c r="D239" s="142" t="s">
        <v>217</v>
      </c>
      <c r="E239" s="143" t="s">
        <v>1</v>
      </c>
      <c r="F239" s="144" t="s">
        <v>342</v>
      </c>
      <c r="H239" s="143" t="s">
        <v>1</v>
      </c>
      <c r="I239" s="145"/>
      <c r="L239" s="141"/>
      <c r="M239" s="146"/>
      <c r="T239" s="147"/>
      <c r="AT239" s="143" t="s">
        <v>217</v>
      </c>
      <c r="AU239" s="143" t="s">
        <v>84</v>
      </c>
      <c r="AV239" s="11" t="s">
        <v>84</v>
      </c>
      <c r="AW239" s="11" t="s">
        <v>34</v>
      </c>
      <c r="AX239" s="11" t="s">
        <v>77</v>
      </c>
      <c r="AY239" s="143" t="s">
        <v>211</v>
      </c>
    </row>
    <row r="240" spans="2:65" s="12" customFormat="1" ht="11.25">
      <c r="B240" s="148"/>
      <c r="D240" s="142" t="s">
        <v>217</v>
      </c>
      <c r="E240" s="149" t="s">
        <v>1</v>
      </c>
      <c r="F240" s="150" t="s">
        <v>351</v>
      </c>
      <c r="H240" s="151">
        <v>2.72</v>
      </c>
      <c r="I240" s="152"/>
      <c r="L240" s="148"/>
      <c r="M240" s="153"/>
      <c r="T240" s="154"/>
      <c r="AT240" s="149" t="s">
        <v>217</v>
      </c>
      <c r="AU240" s="149" t="s">
        <v>84</v>
      </c>
      <c r="AV240" s="12" t="s">
        <v>86</v>
      </c>
      <c r="AW240" s="12" t="s">
        <v>34</v>
      </c>
      <c r="AX240" s="12" t="s">
        <v>77</v>
      </c>
      <c r="AY240" s="149" t="s">
        <v>211</v>
      </c>
    </row>
    <row r="241" spans="2:65" s="11" customFormat="1" ht="11.25">
      <c r="B241" s="141"/>
      <c r="D241" s="142" t="s">
        <v>217</v>
      </c>
      <c r="E241" s="143" t="s">
        <v>1</v>
      </c>
      <c r="F241" s="144" t="s">
        <v>344</v>
      </c>
      <c r="H241" s="143" t="s">
        <v>1</v>
      </c>
      <c r="I241" s="145"/>
      <c r="L241" s="141"/>
      <c r="M241" s="146"/>
      <c r="T241" s="147"/>
      <c r="AT241" s="143" t="s">
        <v>217</v>
      </c>
      <c r="AU241" s="143" t="s">
        <v>84</v>
      </c>
      <c r="AV241" s="11" t="s">
        <v>84</v>
      </c>
      <c r="AW241" s="11" t="s">
        <v>34</v>
      </c>
      <c r="AX241" s="11" t="s">
        <v>77</v>
      </c>
      <c r="AY241" s="143" t="s">
        <v>211</v>
      </c>
    </row>
    <row r="242" spans="2:65" s="12" customFormat="1" ht="11.25">
      <c r="B242" s="148"/>
      <c r="D242" s="142" t="s">
        <v>217</v>
      </c>
      <c r="E242" s="149" t="s">
        <v>1</v>
      </c>
      <c r="F242" s="150" t="s">
        <v>352</v>
      </c>
      <c r="H242" s="151">
        <v>5.12</v>
      </c>
      <c r="I242" s="152"/>
      <c r="L242" s="148"/>
      <c r="M242" s="153"/>
      <c r="T242" s="154"/>
      <c r="AT242" s="149" t="s">
        <v>217</v>
      </c>
      <c r="AU242" s="149" t="s">
        <v>84</v>
      </c>
      <c r="AV242" s="12" t="s">
        <v>86</v>
      </c>
      <c r="AW242" s="12" t="s">
        <v>34</v>
      </c>
      <c r="AX242" s="12" t="s">
        <v>77</v>
      </c>
      <c r="AY242" s="149" t="s">
        <v>211</v>
      </c>
    </row>
    <row r="243" spans="2:65" s="13" customFormat="1" ht="11.25">
      <c r="B243" s="155"/>
      <c r="D243" s="142" t="s">
        <v>217</v>
      </c>
      <c r="E243" s="156" t="s">
        <v>1</v>
      </c>
      <c r="F243" s="157" t="s">
        <v>222</v>
      </c>
      <c r="H243" s="158">
        <v>10.4</v>
      </c>
      <c r="I243" s="159"/>
      <c r="L243" s="155"/>
      <c r="M243" s="160"/>
      <c r="T243" s="161"/>
      <c r="AT243" s="156" t="s">
        <v>217</v>
      </c>
      <c r="AU243" s="156" t="s">
        <v>84</v>
      </c>
      <c r="AV243" s="13" t="s">
        <v>216</v>
      </c>
      <c r="AW243" s="13" t="s">
        <v>34</v>
      </c>
      <c r="AX243" s="13" t="s">
        <v>84</v>
      </c>
      <c r="AY243" s="156" t="s">
        <v>211</v>
      </c>
    </row>
    <row r="244" spans="2:65" s="1" customFormat="1" ht="33" customHeight="1">
      <c r="B244" s="32"/>
      <c r="C244" s="127" t="s">
        <v>356</v>
      </c>
      <c r="D244" s="127" t="s">
        <v>212</v>
      </c>
      <c r="E244" s="128" t="s">
        <v>357</v>
      </c>
      <c r="F244" s="129" t="s">
        <v>358</v>
      </c>
      <c r="G244" s="130" t="s">
        <v>297</v>
      </c>
      <c r="H244" s="131">
        <v>91.614999999999995</v>
      </c>
      <c r="I244" s="132"/>
      <c r="J244" s="133">
        <f>ROUND(I244*H244,2)</f>
        <v>0</v>
      </c>
      <c r="K244" s="134"/>
      <c r="L244" s="32"/>
      <c r="M244" s="135" t="s">
        <v>1</v>
      </c>
      <c r="N244" s="136" t="s">
        <v>42</v>
      </c>
      <c r="P244" s="137">
        <f>O244*H244</f>
        <v>0</v>
      </c>
      <c r="Q244" s="137">
        <v>0</v>
      </c>
      <c r="R244" s="137">
        <f>Q244*H244</f>
        <v>0</v>
      </c>
      <c r="S244" s="137">
        <v>0</v>
      </c>
      <c r="T244" s="138">
        <f>S244*H244</f>
        <v>0</v>
      </c>
      <c r="AR244" s="139" t="s">
        <v>216</v>
      </c>
      <c r="AT244" s="139" t="s">
        <v>212</v>
      </c>
      <c r="AU244" s="139" t="s">
        <v>84</v>
      </c>
      <c r="AY244" s="17" t="s">
        <v>211</v>
      </c>
      <c r="BE244" s="140">
        <f>IF(N244="základní",J244,0)</f>
        <v>0</v>
      </c>
      <c r="BF244" s="140">
        <f>IF(N244="snížená",J244,0)</f>
        <v>0</v>
      </c>
      <c r="BG244" s="140">
        <f>IF(N244="zákl. přenesená",J244,0)</f>
        <v>0</v>
      </c>
      <c r="BH244" s="140">
        <f>IF(N244="sníž. přenesená",J244,0)</f>
        <v>0</v>
      </c>
      <c r="BI244" s="140">
        <f>IF(N244="nulová",J244,0)</f>
        <v>0</v>
      </c>
      <c r="BJ244" s="17" t="s">
        <v>84</v>
      </c>
      <c r="BK244" s="140">
        <f>ROUND(I244*H244,2)</f>
        <v>0</v>
      </c>
      <c r="BL244" s="17" t="s">
        <v>216</v>
      </c>
      <c r="BM244" s="139" t="s">
        <v>359</v>
      </c>
    </row>
    <row r="245" spans="2:65" s="11" customFormat="1" ht="11.25">
      <c r="B245" s="141"/>
      <c r="D245" s="142" t="s">
        <v>217</v>
      </c>
      <c r="E245" s="143" t="s">
        <v>1</v>
      </c>
      <c r="F245" s="144" t="s">
        <v>340</v>
      </c>
      <c r="H245" s="143" t="s">
        <v>1</v>
      </c>
      <c r="I245" s="145"/>
      <c r="L245" s="141"/>
      <c r="M245" s="146"/>
      <c r="T245" s="147"/>
      <c r="AT245" s="143" t="s">
        <v>217</v>
      </c>
      <c r="AU245" s="143" t="s">
        <v>84</v>
      </c>
      <c r="AV245" s="11" t="s">
        <v>84</v>
      </c>
      <c r="AW245" s="11" t="s">
        <v>34</v>
      </c>
      <c r="AX245" s="11" t="s">
        <v>77</v>
      </c>
      <c r="AY245" s="143" t="s">
        <v>211</v>
      </c>
    </row>
    <row r="246" spans="2:65" s="12" customFormat="1" ht="11.25">
      <c r="B246" s="148"/>
      <c r="D246" s="142" t="s">
        <v>217</v>
      </c>
      <c r="E246" s="149" t="s">
        <v>1</v>
      </c>
      <c r="F246" s="150" t="s">
        <v>360</v>
      </c>
      <c r="H246" s="151">
        <v>55.1</v>
      </c>
      <c r="I246" s="152"/>
      <c r="L246" s="148"/>
      <c r="M246" s="153"/>
      <c r="T246" s="154"/>
      <c r="AT246" s="149" t="s">
        <v>217</v>
      </c>
      <c r="AU246" s="149" t="s">
        <v>84</v>
      </c>
      <c r="AV246" s="12" t="s">
        <v>86</v>
      </c>
      <c r="AW246" s="12" t="s">
        <v>34</v>
      </c>
      <c r="AX246" s="12" t="s">
        <v>77</v>
      </c>
      <c r="AY246" s="149" t="s">
        <v>211</v>
      </c>
    </row>
    <row r="247" spans="2:65" s="11" customFormat="1" ht="11.25">
      <c r="B247" s="141"/>
      <c r="D247" s="142" t="s">
        <v>217</v>
      </c>
      <c r="E247" s="143" t="s">
        <v>1</v>
      </c>
      <c r="F247" s="144" t="s">
        <v>361</v>
      </c>
      <c r="H247" s="143" t="s">
        <v>1</v>
      </c>
      <c r="I247" s="145"/>
      <c r="L247" s="141"/>
      <c r="M247" s="146"/>
      <c r="T247" s="147"/>
      <c r="AT247" s="143" t="s">
        <v>217</v>
      </c>
      <c r="AU247" s="143" t="s">
        <v>84</v>
      </c>
      <c r="AV247" s="11" t="s">
        <v>84</v>
      </c>
      <c r="AW247" s="11" t="s">
        <v>34</v>
      </c>
      <c r="AX247" s="11" t="s">
        <v>77</v>
      </c>
      <c r="AY247" s="143" t="s">
        <v>211</v>
      </c>
    </row>
    <row r="248" spans="2:65" s="12" customFormat="1" ht="11.25">
      <c r="B248" s="148"/>
      <c r="D248" s="142" t="s">
        <v>217</v>
      </c>
      <c r="E248" s="149" t="s">
        <v>1</v>
      </c>
      <c r="F248" s="150" t="s">
        <v>362</v>
      </c>
      <c r="H248" s="151">
        <v>36.515000000000001</v>
      </c>
      <c r="I248" s="152"/>
      <c r="L248" s="148"/>
      <c r="M248" s="153"/>
      <c r="T248" s="154"/>
      <c r="AT248" s="149" t="s">
        <v>217</v>
      </c>
      <c r="AU248" s="149" t="s">
        <v>84</v>
      </c>
      <c r="AV248" s="12" t="s">
        <v>86</v>
      </c>
      <c r="AW248" s="12" t="s">
        <v>34</v>
      </c>
      <c r="AX248" s="12" t="s">
        <v>77</v>
      </c>
      <c r="AY248" s="149" t="s">
        <v>211</v>
      </c>
    </row>
    <row r="249" spans="2:65" s="13" customFormat="1" ht="11.25">
      <c r="B249" s="155"/>
      <c r="D249" s="142" t="s">
        <v>217</v>
      </c>
      <c r="E249" s="156" t="s">
        <v>1</v>
      </c>
      <c r="F249" s="157" t="s">
        <v>222</v>
      </c>
      <c r="H249" s="158">
        <v>91.615000000000009</v>
      </c>
      <c r="I249" s="159"/>
      <c r="L249" s="155"/>
      <c r="M249" s="160"/>
      <c r="T249" s="161"/>
      <c r="AT249" s="156" t="s">
        <v>217</v>
      </c>
      <c r="AU249" s="156" t="s">
        <v>84</v>
      </c>
      <c r="AV249" s="13" t="s">
        <v>216</v>
      </c>
      <c r="AW249" s="13" t="s">
        <v>34</v>
      </c>
      <c r="AX249" s="13" t="s">
        <v>84</v>
      </c>
      <c r="AY249" s="156" t="s">
        <v>211</v>
      </c>
    </row>
    <row r="250" spans="2:65" s="1" customFormat="1" ht="33" customHeight="1">
      <c r="B250" s="32"/>
      <c r="C250" s="127" t="s">
        <v>290</v>
      </c>
      <c r="D250" s="127" t="s">
        <v>212</v>
      </c>
      <c r="E250" s="128" t="s">
        <v>363</v>
      </c>
      <c r="F250" s="129" t="s">
        <v>364</v>
      </c>
      <c r="G250" s="130" t="s">
        <v>297</v>
      </c>
      <c r="H250" s="131">
        <v>206.44</v>
      </c>
      <c r="I250" s="132"/>
      <c r="J250" s="133">
        <f>ROUND(I250*H250,2)</f>
        <v>0</v>
      </c>
      <c r="K250" s="134"/>
      <c r="L250" s="32"/>
      <c r="M250" s="135" t="s">
        <v>1</v>
      </c>
      <c r="N250" s="136" t="s">
        <v>42</v>
      </c>
      <c r="P250" s="137">
        <f>O250*H250</f>
        <v>0</v>
      </c>
      <c r="Q250" s="137">
        <v>0</v>
      </c>
      <c r="R250" s="137">
        <f>Q250*H250</f>
        <v>0</v>
      </c>
      <c r="S250" s="137">
        <v>0</v>
      </c>
      <c r="T250" s="138">
        <f>S250*H250</f>
        <v>0</v>
      </c>
      <c r="AR250" s="139" t="s">
        <v>216</v>
      </c>
      <c r="AT250" s="139" t="s">
        <v>212</v>
      </c>
      <c r="AU250" s="139" t="s">
        <v>84</v>
      </c>
      <c r="AY250" s="17" t="s">
        <v>211</v>
      </c>
      <c r="BE250" s="140">
        <f>IF(N250="základní",J250,0)</f>
        <v>0</v>
      </c>
      <c r="BF250" s="140">
        <f>IF(N250="snížená",J250,0)</f>
        <v>0</v>
      </c>
      <c r="BG250" s="140">
        <f>IF(N250="zákl. přenesená",J250,0)</f>
        <v>0</v>
      </c>
      <c r="BH250" s="140">
        <f>IF(N250="sníž. přenesená",J250,0)</f>
        <v>0</v>
      </c>
      <c r="BI250" s="140">
        <f>IF(N250="nulová",J250,0)</f>
        <v>0</v>
      </c>
      <c r="BJ250" s="17" t="s">
        <v>84</v>
      </c>
      <c r="BK250" s="140">
        <f>ROUND(I250*H250,2)</f>
        <v>0</v>
      </c>
      <c r="BL250" s="17" t="s">
        <v>216</v>
      </c>
      <c r="BM250" s="139" t="s">
        <v>365</v>
      </c>
    </row>
    <row r="251" spans="2:65" s="11" customFormat="1" ht="11.25">
      <c r="B251" s="141"/>
      <c r="D251" s="142" t="s">
        <v>217</v>
      </c>
      <c r="E251" s="143" t="s">
        <v>1</v>
      </c>
      <c r="F251" s="144" t="s">
        <v>218</v>
      </c>
      <c r="H251" s="143" t="s">
        <v>1</v>
      </c>
      <c r="I251" s="145"/>
      <c r="L251" s="141"/>
      <c r="M251" s="146"/>
      <c r="T251" s="147"/>
      <c r="AT251" s="143" t="s">
        <v>217</v>
      </c>
      <c r="AU251" s="143" t="s">
        <v>84</v>
      </c>
      <c r="AV251" s="11" t="s">
        <v>84</v>
      </c>
      <c r="AW251" s="11" t="s">
        <v>34</v>
      </c>
      <c r="AX251" s="11" t="s">
        <v>77</v>
      </c>
      <c r="AY251" s="143" t="s">
        <v>211</v>
      </c>
    </row>
    <row r="252" spans="2:65" s="12" customFormat="1" ht="11.25">
      <c r="B252" s="148"/>
      <c r="D252" s="142" t="s">
        <v>217</v>
      </c>
      <c r="E252" s="149" t="s">
        <v>1</v>
      </c>
      <c r="F252" s="150" t="s">
        <v>366</v>
      </c>
      <c r="H252" s="151">
        <v>69.959999999999994</v>
      </c>
      <c r="I252" s="152"/>
      <c r="L252" s="148"/>
      <c r="M252" s="153"/>
      <c r="T252" s="154"/>
      <c r="AT252" s="149" t="s">
        <v>217</v>
      </c>
      <c r="AU252" s="149" t="s">
        <v>84</v>
      </c>
      <c r="AV252" s="12" t="s">
        <v>86</v>
      </c>
      <c r="AW252" s="12" t="s">
        <v>34</v>
      </c>
      <c r="AX252" s="12" t="s">
        <v>77</v>
      </c>
      <c r="AY252" s="149" t="s">
        <v>211</v>
      </c>
    </row>
    <row r="253" spans="2:65" s="12" customFormat="1" ht="11.25">
      <c r="B253" s="148"/>
      <c r="D253" s="142" t="s">
        <v>217</v>
      </c>
      <c r="E253" s="149" t="s">
        <v>1</v>
      </c>
      <c r="F253" s="150" t="s">
        <v>367</v>
      </c>
      <c r="H253" s="151">
        <v>52.08</v>
      </c>
      <c r="I253" s="152"/>
      <c r="L253" s="148"/>
      <c r="M253" s="153"/>
      <c r="T253" s="154"/>
      <c r="AT253" s="149" t="s">
        <v>217</v>
      </c>
      <c r="AU253" s="149" t="s">
        <v>84</v>
      </c>
      <c r="AV253" s="12" t="s">
        <v>86</v>
      </c>
      <c r="AW253" s="12" t="s">
        <v>34</v>
      </c>
      <c r="AX253" s="12" t="s">
        <v>77</v>
      </c>
      <c r="AY253" s="149" t="s">
        <v>211</v>
      </c>
    </row>
    <row r="254" spans="2:65" s="12" customFormat="1" ht="11.25">
      <c r="B254" s="148"/>
      <c r="D254" s="142" t="s">
        <v>217</v>
      </c>
      <c r="E254" s="149" t="s">
        <v>1</v>
      </c>
      <c r="F254" s="150" t="s">
        <v>368</v>
      </c>
      <c r="H254" s="151">
        <v>67.2</v>
      </c>
      <c r="I254" s="152"/>
      <c r="L254" s="148"/>
      <c r="M254" s="153"/>
      <c r="T254" s="154"/>
      <c r="AT254" s="149" t="s">
        <v>217</v>
      </c>
      <c r="AU254" s="149" t="s">
        <v>84</v>
      </c>
      <c r="AV254" s="12" t="s">
        <v>86</v>
      </c>
      <c r="AW254" s="12" t="s">
        <v>34</v>
      </c>
      <c r="AX254" s="12" t="s">
        <v>77</v>
      </c>
      <c r="AY254" s="149" t="s">
        <v>211</v>
      </c>
    </row>
    <row r="255" spans="2:65" s="11" customFormat="1" ht="11.25">
      <c r="B255" s="141"/>
      <c r="D255" s="142" t="s">
        <v>217</v>
      </c>
      <c r="E255" s="143" t="s">
        <v>1</v>
      </c>
      <c r="F255" s="144" t="s">
        <v>340</v>
      </c>
      <c r="H255" s="143" t="s">
        <v>1</v>
      </c>
      <c r="I255" s="145"/>
      <c r="L255" s="141"/>
      <c r="M255" s="146"/>
      <c r="T255" s="147"/>
      <c r="AT255" s="143" t="s">
        <v>217</v>
      </c>
      <c r="AU255" s="143" t="s">
        <v>84</v>
      </c>
      <c r="AV255" s="11" t="s">
        <v>84</v>
      </c>
      <c r="AW255" s="11" t="s">
        <v>34</v>
      </c>
      <c r="AX255" s="11" t="s">
        <v>77</v>
      </c>
      <c r="AY255" s="143" t="s">
        <v>211</v>
      </c>
    </row>
    <row r="256" spans="2:65" s="12" customFormat="1" ht="11.25">
      <c r="B256" s="148"/>
      <c r="D256" s="142" t="s">
        <v>217</v>
      </c>
      <c r="E256" s="149" t="s">
        <v>1</v>
      </c>
      <c r="F256" s="150" t="s">
        <v>369</v>
      </c>
      <c r="H256" s="151">
        <v>17.2</v>
      </c>
      <c r="I256" s="152"/>
      <c r="L256" s="148"/>
      <c r="M256" s="153"/>
      <c r="T256" s="154"/>
      <c r="AT256" s="149" t="s">
        <v>217</v>
      </c>
      <c r="AU256" s="149" t="s">
        <v>84</v>
      </c>
      <c r="AV256" s="12" t="s">
        <v>86</v>
      </c>
      <c r="AW256" s="12" t="s">
        <v>34</v>
      </c>
      <c r="AX256" s="12" t="s">
        <v>77</v>
      </c>
      <c r="AY256" s="149" t="s">
        <v>211</v>
      </c>
    </row>
    <row r="257" spans="2:65" s="13" customFormat="1" ht="11.25">
      <c r="B257" s="155"/>
      <c r="D257" s="142" t="s">
        <v>217</v>
      </c>
      <c r="E257" s="156" t="s">
        <v>1</v>
      </c>
      <c r="F257" s="157" t="s">
        <v>222</v>
      </c>
      <c r="H257" s="158">
        <v>206.44</v>
      </c>
      <c r="I257" s="159"/>
      <c r="L257" s="155"/>
      <c r="M257" s="160"/>
      <c r="T257" s="161"/>
      <c r="AT257" s="156" t="s">
        <v>217</v>
      </c>
      <c r="AU257" s="156" t="s">
        <v>84</v>
      </c>
      <c r="AV257" s="13" t="s">
        <v>216</v>
      </c>
      <c r="AW257" s="13" t="s">
        <v>34</v>
      </c>
      <c r="AX257" s="13" t="s">
        <v>84</v>
      </c>
      <c r="AY257" s="156" t="s">
        <v>211</v>
      </c>
    </row>
    <row r="258" spans="2:65" s="1" customFormat="1" ht="33" customHeight="1">
      <c r="B258" s="32"/>
      <c r="C258" s="127" t="s">
        <v>370</v>
      </c>
      <c r="D258" s="127" t="s">
        <v>212</v>
      </c>
      <c r="E258" s="128" t="s">
        <v>371</v>
      </c>
      <c r="F258" s="129" t="s">
        <v>372</v>
      </c>
      <c r="G258" s="130" t="s">
        <v>297</v>
      </c>
      <c r="H258" s="131">
        <v>1364.902</v>
      </c>
      <c r="I258" s="132"/>
      <c r="J258" s="133">
        <f>ROUND(I258*H258,2)</f>
        <v>0</v>
      </c>
      <c r="K258" s="134"/>
      <c r="L258" s="32"/>
      <c r="M258" s="135" t="s">
        <v>1</v>
      </c>
      <c r="N258" s="136" t="s">
        <v>42</v>
      </c>
      <c r="P258" s="137">
        <f>O258*H258</f>
        <v>0</v>
      </c>
      <c r="Q258" s="137">
        <v>0</v>
      </c>
      <c r="R258" s="137">
        <f>Q258*H258</f>
        <v>0</v>
      </c>
      <c r="S258" s="137">
        <v>0</v>
      </c>
      <c r="T258" s="138">
        <f>S258*H258</f>
        <v>0</v>
      </c>
      <c r="AR258" s="139" t="s">
        <v>216</v>
      </c>
      <c r="AT258" s="139" t="s">
        <v>212</v>
      </c>
      <c r="AU258" s="139" t="s">
        <v>84</v>
      </c>
      <c r="AY258" s="17" t="s">
        <v>211</v>
      </c>
      <c r="BE258" s="140">
        <f>IF(N258="základní",J258,0)</f>
        <v>0</v>
      </c>
      <c r="BF258" s="140">
        <f>IF(N258="snížená",J258,0)</f>
        <v>0</v>
      </c>
      <c r="BG258" s="140">
        <f>IF(N258="zákl. přenesená",J258,0)</f>
        <v>0</v>
      </c>
      <c r="BH258" s="140">
        <f>IF(N258="sníž. přenesená",J258,0)</f>
        <v>0</v>
      </c>
      <c r="BI258" s="140">
        <f>IF(N258="nulová",J258,0)</f>
        <v>0</v>
      </c>
      <c r="BJ258" s="17" t="s">
        <v>84</v>
      </c>
      <c r="BK258" s="140">
        <f>ROUND(I258*H258,2)</f>
        <v>0</v>
      </c>
      <c r="BL258" s="17" t="s">
        <v>216</v>
      </c>
      <c r="BM258" s="139" t="s">
        <v>373</v>
      </c>
    </row>
    <row r="259" spans="2:65" s="11" customFormat="1" ht="11.25">
      <c r="B259" s="141"/>
      <c r="D259" s="142" t="s">
        <v>217</v>
      </c>
      <c r="E259" s="143" t="s">
        <v>1</v>
      </c>
      <c r="F259" s="144" t="s">
        <v>218</v>
      </c>
      <c r="H259" s="143" t="s">
        <v>1</v>
      </c>
      <c r="I259" s="145"/>
      <c r="L259" s="141"/>
      <c r="M259" s="146"/>
      <c r="T259" s="147"/>
      <c r="AT259" s="143" t="s">
        <v>217</v>
      </c>
      <c r="AU259" s="143" t="s">
        <v>84</v>
      </c>
      <c r="AV259" s="11" t="s">
        <v>84</v>
      </c>
      <c r="AW259" s="11" t="s">
        <v>34</v>
      </c>
      <c r="AX259" s="11" t="s">
        <v>77</v>
      </c>
      <c r="AY259" s="143" t="s">
        <v>211</v>
      </c>
    </row>
    <row r="260" spans="2:65" s="12" customFormat="1" ht="11.25">
      <c r="B260" s="148"/>
      <c r="D260" s="142" t="s">
        <v>217</v>
      </c>
      <c r="E260" s="149" t="s">
        <v>1</v>
      </c>
      <c r="F260" s="150" t="s">
        <v>374</v>
      </c>
      <c r="H260" s="151">
        <v>126.48</v>
      </c>
      <c r="I260" s="152"/>
      <c r="L260" s="148"/>
      <c r="M260" s="153"/>
      <c r="T260" s="154"/>
      <c r="AT260" s="149" t="s">
        <v>217</v>
      </c>
      <c r="AU260" s="149" t="s">
        <v>84</v>
      </c>
      <c r="AV260" s="12" t="s">
        <v>86</v>
      </c>
      <c r="AW260" s="12" t="s">
        <v>34</v>
      </c>
      <c r="AX260" s="12" t="s">
        <v>77</v>
      </c>
      <c r="AY260" s="149" t="s">
        <v>211</v>
      </c>
    </row>
    <row r="261" spans="2:65" s="12" customFormat="1" ht="11.25">
      <c r="B261" s="148"/>
      <c r="D261" s="142" t="s">
        <v>217</v>
      </c>
      <c r="E261" s="149" t="s">
        <v>1</v>
      </c>
      <c r="F261" s="150" t="s">
        <v>375</v>
      </c>
      <c r="H261" s="151">
        <v>144</v>
      </c>
      <c r="I261" s="152"/>
      <c r="L261" s="148"/>
      <c r="M261" s="153"/>
      <c r="T261" s="154"/>
      <c r="AT261" s="149" t="s">
        <v>217</v>
      </c>
      <c r="AU261" s="149" t="s">
        <v>84</v>
      </c>
      <c r="AV261" s="12" t="s">
        <v>86</v>
      </c>
      <c r="AW261" s="12" t="s">
        <v>34</v>
      </c>
      <c r="AX261" s="12" t="s">
        <v>77</v>
      </c>
      <c r="AY261" s="149" t="s">
        <v>211</v>
      </c>
    </row>
    <row r="262" spans="2:65" s="11" customFormat="1" ht="11.25">
      <c r="B262" s="141"/>
      <c r="D262" s="142" t="s">
        <v>217</v>
      </c>
      <c r="E262" s="143" t="s">
        <v>1</v>
      </c>
      <c r="F262" s="144" t="s">
        <v>376</v>
      </c>
      <c r="H262" s="143" t="s">
        <v>1</v>
      </c>
      <c r="I262" s="145"/>
      <c r="L262" s="141"/>
      <c r="M262" s="146"/>
      <c r="T262" s="147"/>
      <c r="AT262" s="143" t="s">
        <v>217</v>
      </c>
      <c r="AU262" s="143" t="s">
        <v>84</v>
      </c>
      <c r="AV262" s="11" t="s">
        <v>84</v>
      </c>
      <c r="AW262" s="11" t="s">
        <v>34</v>
      </c>
      <c r="AX262" s="11" t="s">
        <v>77</v>
      </c>
      <c r="AY262" s="143" t="s">
        <v>211</v>
      </c>
    </row>
    <row r="263" spans="2:65" s="12" customFormat="1" ht="11.25">
      <c r="B263" s="148"/>
      <c r="D263" s="142" t="s">
        <v>217</v>
      </c>
      <c r="E263" s="149" t="s">
        <v>1</v>
      </c>
      <c r="F263" s="150" t="s">
        <v>377</v>
      </c>
      <c r="H263" s="151">
        <v>58.24</v>
      </c>
      <c r="I263" s="152"/>
      <c r="L263" s="148"/>
      <c r="M263" s="153"/>
      <c r="T263" s="154"/>
      <c r="AT263" s="149" t="s">
        <v>217</v>
      </c>
      <c r="AU263" s="149" t="s">
        <v>84</v>
      </c>
      <c r="AV263" s="12" t="s">
        <v>86</v>
      </c>
      <c r="AW263" s="12" t="s">
        <v>34</v>
      </c>
      <c r="AX263" s="12" t="s">
        <v>77</v>
      </c>
      <c r="AY263" s="149" t="s">
        <v>211</v>
      </c>
    </row>
    <row r="264" spans="2:65" s="12" customFormat="1" ht="11.25">
      <c r="B264" s="148"/>
      <c r="D264" s="142" t="s">
        <v>217</v>
      </c>
      <c r="E264" s="149" t="s">
        <v>1</v>
      </c>
      <c r="F264" s="150" t="s">
        <v>378</v>
      </c>
      <c r="H264" s="151">
        <v>76.72</v>
      </c>
      <c r="I264" s="152"/>
      <c r="L264" s="148"/>
      <c r="M264" s="153"/>
      <c r="T264" s="154"/>
      <c r="AT264" s="149" t="s">
        <v>217</v>
      </c>
      <c r="AU264" s="149" t="s">
        <v>84</v>
      </c>
      <c r="AV264" s="12" t="s">
        <v>86</v>
      </c>
      <c r="AW264" s="12" t="s">
        <v>34</v>
      </c>
      <c r="AX264" s="12" t="s">
        <v>77</v>
      </c>
      <c r="AY264" s="149" t="s">
        <v>211</v>
      </c>
    </row>
    <row r="265" spans="2:65" s="11" customFormat="1" ht="11.25">
      <c r="B265" s="141"/>
      <c r="D265" s="142" t="s">
        <v>217</v>
      </c>
      <c r="E265" s="143" t="s">
        <v>1</v>
      </c>
      <c r="F265" s="144" t="s">
        <v>379</v>
      </c>
      <c r="H265" s="143" t="s">
        <v>1</v>
      </c>
      <c r="I265" s="145"/>
      <c r="L265" s="141"/>
      <c r="M265" s="146"/>
      <c r="T265" s="147"/>
      <c r="AT265" s="143" t="s">
        <v>217</v>
      </c>
      <c r="AU265" s="143" t="s">
        <v>84</v>
      </c>
      <c r="AV265" s="11" t="s">
        <v>84</v>
      </c>
      <c r="AW265" s="11" t="s">
        <v>34</v>
      </c>
      <c r="AX265" s="11" t="s">
        <v>77</v>
      </c>
      <c r="AY265" s="143" t="s">
        <v>211</v>
      </c>
    </row>
    <row r="266" spans="2:65" s="12" customFormat="1" ht="11.25">
      <c r="B266" s="148"/>
      <c r="D266" s="142" t="s">
        <v>217</v>
      </c>
      <c r="E266" s="149" t="s">
        <v>1</v>
      </c>
      <c r="F266" s="150" t="s">
        <v>380</v>
      </c>
      <c r="H266" s="151">
        <v>188.72</v>
      </c>
      <c r="I266" s="152"/>
      <c r="L266" s="148"/>
      <c r="M266" s="153"/>
      <c r="T266" s="154"/>
      <c r="AT266" s="149" t="s">
        <v>217</v>
      </c>
      <c r="AU266" s="149" t="s">
        <v>84</v>
      </c>
      <c r="AV266" s="12" t="s">
        <v>86</v>
      </c>
      <c r="AW266" s="12" t="s">
        <v>34</v>
      </c>
      <c r="AX266" s="12" t="s">
        <v>77</v>
      </c>
      <c r="AY266" s="149" t="s">
        <v>211</v>
      </c>
    </row>
    <row r="267" spans="2:65" s="12" customFormat="1" ht="11.25">
      <c r="B267" s="148"/>
      <c r="D267" s="142" t="s">
        <v>217</v>
      </c>
      <c r="E267" s="149" t="s">
        <v>1</v>
      </c>
      <c r="F267" s="150" t="s">
        <v>381</v>
      </c>
      <c r="H267" s="151">
        <v>42.9</v>
      </c>
      <c r="I267" s="152"/>
      <c r="L267" s="148"/>
      <c r="M267" s="153"/>
      <c r="T267" s="154"/>
      <c r="AT267" s="149" t="s">
        <v>217</v>
      </c>
      <c r="AU267" s="149" t="s">
        <v>84</v>
      </c>
      <c r="AV267" s="12" t="s">
        <v>86</v>
      </c>
      <c r="AW267" s="12" t="s">
        <v>34</v>
      </c>
      <c r="AX267" s="12" t="s">
        <v>77</v>
      </c>
      <c r="AY267" s="149" t="s">
        <v>211</v>
      </c>
    </row>
    <row r="268" spans="2:65" s="12" customFormat="1" ht="11.25">
      <c r="B268" s="148"/>
      <c r="D268" s="142" t="s">
        <v>217</v>
      </c>
      <c r="E268" s="149" t="s">
        <v>1</v>
      </c>
      <c r="F268" s="150" t="s">
        <v>382</v>
      </c>
      <c r="H268" s="151">
        <v>29.16</v>
      </c>
      <c r="I268" s="152"/>
      <c r="L268" s="148"/>
      <c r="M268" s="153"/>
      <c r="T268" s="154"/>
      <c r="AT268" s="149" t="s">
        <v>217</v>
      </c>
      <c r="AU268" s="149" t="s">
        <v>84</v>
      </c>
      <c r="AV268" s="12" t="s">
        <v>86</v>
      </c>
      <c r="AW268" s="12" t="s">
        <v>34</v>
      </c>
      <c r="AX268" s="12" t="s">
        <v>77</v>
      </c>
      <c r="AY268" s="149" t="s">
        <v>211</v>
      </c>
    </row>
    <row r="269" spans="2:65" s="11" customFormat="1" ht="11.25">
      <c r="B269" s="141"/>
      <c r="D269" s="142" t="s">
        <v>217</v>
      </c>
      <c r="E269" s="143" t="s">
        <v>1</v>
      </c>
      <c r="F269" s="144" t="s">
        <v>361</v>
      </c>
      <c r="H269" s="143" t="s">
        <v>1</v>
      </c>
      <c r="I269" s="145"/>
      <c r="L269" s="141"/>
      <c r="M269" s="146"/>
      <c r="T269" s="147"/>
      <c r="AT269" s="143" t="s">
        <v>217</v>
      </c>
      <c r="AU269" s="143" t="s">
        <v>84</v>
      </c>
      <c r="AV269" s="11" t="s">
        <v>84</v>
      </c>
      <c r="AW269" s="11" t="s">
        <v>34</v>
      </c>
      <c r="AX269" s="11" t="s">
        <v>77</v>
      </c>
      <c r="AY269" s="143" t="s">
        <v>211</v>
      </c>
    </row>
    <row r="270" spans="2:65" s="12" customFormat="1" ht="11.25">
      <c r="B270" s="148"/>
      <c r="D270" s="142" t="s">
        <v>217</v>
      </c>
      <c r="E270" s="149" t="s">
        <v>1</v>
      </c>
      <c r="F270" s="150" t="s">
        <v>383</v>
      </c>
      <c r="H270" s="151">
        <v>37.200000000000003</v>
      </c>
      <c r="I270" s="152"/>
      <c r="L270" s="148"/>
      <c r="M270" s="153"/>
      <c r="T270" s="154"/>
      <c r="AT270" s="149" t="s">
        <v>217</v>
      </c>
      <c r="AU270" s="149" t="s">
        <v>84</v>
      </c>
      <c r="AV270" s="12" t="s">
        <v>86</v>
      </c>
      <c r="AW270" s="12" t="s">
        <v>34</v>
      </c>
      <c r="AX270" s="12" t="s">
        <v>77</v>
      </c>
      <c r="AY270" s="149" t="s">
        <v>211</v>
      </c>
    </row>
    <row r="271" spans="2:65" s="12" customFormat="1" ht="11.25">
      <c r="B271" s="148"/>
      <c r="D271" s="142" t="s">
        <v>217</v>
      </c>
      <c r="E271" s="149" t="s">
        <v>1</v>
      </c>
      <c r="F271" s="150" t="s">
        <v>384</v>
      </c>
      <c r="H271" s="151">
        <v>634.03200000000004</v>
      </c>
      <c r="I271" s="152"/>
      <c r="L271" s="148"/>
      <c r="M271" s="153"/>
      <c r="T271" s="154"/>
      <c r="AT271" s="149" t="s">
        <v>217</v>
      </c>
      <c r="AU271" s="149" t="s">
        <v>84</v>
      </c>
      <c r="AV271" s="12" t="s">
        <v>86</v>
      </c>
      <c r="AW271" s="12" t="s">
        <v>34</v>
      </c>
      <c r="AX271" s="12" t="s">
        <v>77</v>
      </c>
      <c r="AY271" s="149" t="s">
        <v>211</v>
      </c>
    </row>
    <row r="272" spans="2:65" s="11" customFormat="1" ht="11.25">
      <c r="B272" s="141"/>
      <c r="D272" s="142" t="s">
        <v>217</v>
      </c>
      <c r="E272" s="143" t="s">
        <v>1</v>
      </c>
      <c r="F272" s="144" t="s">
        <v>385</v>
      </c>
      <c r="H272" s="143" t="s">
        <v>1</v>
      </c>
      <c r="I272" s="145"/>
      <c r="L272" s="141"/>
      <c r="M272" s="146"/>
      <c r="T272" s="147"/>
      <c r="AT272" s="143" t="s">
        <v>217</v>
      </c>
      <c r="AU272" s="143" t="s">
        <v>84</v>
      </c>
      <c r="AV272" s="11" t="s">
        <v>84</v>
      </c>
      <c r="AW272" s="11" t="s">
        <v>34</v>
      </c>
      <c r="AX272" s="11" t="s">
        <v>77</v>
      </c>
      <c r="AY272" s="143" t="s">
        <v>211</v>
      </c>
    </row>
    <row r="273" spans="2:65" s="12" customFormat="1" ht="11.25">
      <c r="B273" s="148"/>
      <c r="D273" s="142" t="s">
        <v>217</v>
      </c>
      <c r="E273" s="149" t="s">
        <v>1</v>
      </c>
      <c r="F273" s="150" t="s">
        <v>386</v>
      </c>
      <c r="H273" s="151">
        <v>27.45</v>
      </c>
      <c r="I273" s="152"/>
      <c r="L273" s="148"/>
      <c r="M273" s="153"/>
      <c r="T273" s="154"/>
      <c r="AT273" s="149" t="s">
        <v>217</v>
      </c>
      <c r="AU273" s="149" t="s">
        <v>84</v>
      </c>
      <c r="AV273" s="12" t="s">
        <v>86</v>
      </c>
      <c r="AW273" s="12" t="s">
        <v>34</v>
      </c>
      <c r="AX273" s="12" t="s">
        <v>77</v>
      </c>
      <c r="AY273" s="149" t="s">
        <v>211</v>
      </c>
    </row>
    <row r="274" spans="2:65" s="13" customFormat="1" ht="11.25">
      <c r="B274" s="155"/>
      <c r="D274" s="142" t="s">
        <v>217</v>
      </c>
      <c r="E274" s="156" t="s">
        <v>1</v>
      </c>
      <c r="F274" s="157" t="s">
        <v>222</v>
      </c>
      <c r="H274" s="158">
        <v>1364.9020000000003</v>
      </c>
      <c r="I274" s="159"/>
      <c r="L274" s="155"/>
      <c r="M274" s="160"/>
      <c r="T274" s="161"/>
      <c r="AT274" s="156" t="s">
        <v>217</v>
      </c>
      <c r="AU274" s="156" t="s">
        <v>84</v>
      </c>
      <c r="AV274" s="13" t="s">
        <v>216</v>
      </c>
      <c r="AW274" s="13" t="s">
        <v>34</v>
      </c>
      <c r="AX274" s="13" t="s">
        <v>84</v>
      </c>
      <c r="AY274" s="156" t="s">
        <v>211</v>
      </c>
    </row>
    <row r="275" spans="2:65" s="1" customFormat="1" ht="33" customHeight="1">
      <c r="B275" s="32"/>
      <c r="C275" s="127" t="s">
        <v>294</v>
      </c>
      <c r="D275" s="127" t="s">
        <v>212</v>
      </c>
      <c r="E275" s="128" t="s">
        <v>387</v>
      </c>
      <c r="F275" s="129" t="s">
        <v>388</v>
      </c>
      <c r="G275" s="130" t="s">
        <v>297</v>
      </c>
      <c r="H275" s="131">
        <v>55</v>
      </c>
      <c r="I275" s="132"/>
      <c r="J275" s="133">
        <f>ROUND(I275*H275,2)</f>
        <v>0</v>
      </c>
      <c r="K275" s="134"/>
      <c r="L275" s="32"/>
      <c r="M275" s="135" t="s">
        <v>1</v>
      </c>
      <c r="N275" s="136" t="s">
        <v>42</v>
      </c>
      <c r="P275" s="137">
        <f>O275*H275</f>
        <v>0</v>
      </c>
      <c r="Q275" s="137">
        <v>0</v>
      </c>
      <c r="R275" s="137">
        <f>Q275*H275</f>
        <v>0</v>
      </c>
      <c r="S275" s="137">
        <v>0</v>
      </c>
      <c r="T275" s="138">
        <f>S275*H275</f>
        <v>0</v>
      </c>
      <c r="AR275" s="139" t="s">
        <v>216</v>
      </c>
      <c r="AT275" s="139" t="s">
        <v>212</v>
      </c>
      <c r="AU275" s="139" t="s">
        <v>84</v>
      </c>
      <c r="AY275" s="17" t="s">
        <v>211</v>
      </c>
      <c r="BE275" s="140">
        <f>IF(N275="základní",J275,0)</f>
        <v>0</v>
      </c>
      <c r="BF275" s="140">
        <f>IF(N275="snížená",J275,0)</f>
        <v>0</v>
      </c>
      <c r="BG275" s="140">
        <f>IF(N275="zákl. přenesená",J275,0)</f>
        <v>0</v>
      </c>
      <c r="BH275" s="140">
        <f>IF(N275="sníž. přenesená",J275,0)</f>
        <v>0</v>
      </c>
      <c r="BI275" s="140">
        <f>IF(N275="nulová",J275,0)</f>
        <v>0</v>
      </c>
      <c r="BJ275" s="17" t="s">
        <v>84</v>
      </c>
      <c r="BK275" s="140">
        <f>ROUND(I275*H275,2)</f>
        <v>0</v>
      </c>
      <c r="BL275" s="17" t="s">
        <v>216</v>
      </c>
      <c r="BM275" s="139" t="s">
        <v>389</v>
      </c>
    </row>
    <row r="276" spans="2:65" s="11" customFormat="1" ht="11.25">
      <c r="B276" s="141"/>
      <c r="D276" s="142" t="s">
        <v>217</v>
      </c>
      <c r="E276" s="143" t="s">
        <v>1</v>
      </c>
      <c r="F276" s="144" t="s">
        <v>218</v>
      </c>
      <c r="H276" s="143" t="s">
        <v>1</v>
      </c>
      <c r="I276" s="145"/>
      <c r="L276" s="141"/>
      <c r="M276" s="146"/>
      <c r="T276" s="147"/>
      <c r="AT276" s="143" t="s">
        <v>217</v>
      </c>
      <c r="AU276" s="143" t="s">
        <v>84</v>
      </c>
      <c r="AV276" s="11" t="s">
        <v>84</v>
      </c>
      <c r="AW276" s="11" t="s">
        <v>34</v>
      </c>
      <c r="AX276" s="11" t="s">
        <v>77</v>
      </c>
      <c r="AY276" s="143" t="s">
        <v>211</v>
      </c>
    </row>
    <row r="277" spans="2:65" s="12" customFormat="1" ht="11.25">
      <c r="B277" s="148"/>
      <c r="D277" s="142" t="s">
        <v>217</v>
      </c>
      <c r="E277" s="149" t="s">
        <v>1</v>
      </c>
      <c r="F277" s="150" t="s">
        <v>390</v>
      </c>
      <c r="H277" s="151">
        <v>55</v>
      </c>
      <c r="I277" s="152"/>
      <c r="L277" s="148"/>
      <c r="M277" s="153"/>
      <c r="T277" s="154"/>
      <c r="AT277" s="149" t="s">
        <v>217</v>
      </c>
      <c r="AU277" s="149" t="s">
        <v>84</v>
      </c>
      <c r="AV277" s="12" t="s">
        <v>86</v>
      </c>
      <c r="AW277" s="12" t="s">
        <v>34</v>
      </c>
      <c r="AX277" s="12" t="s">
        <v>77</v>
      </c>
      <c r="AY277" s="149" t="s">
        <v>211</v>
      </c>
    </row>
    <row r="278" spans="2:65" s="13" customFormat="1" ht="11.25">
      <c r="B278" s="155"/>
      <c r="D278" s="142" t="s">
        <v>217</v>
      </c>
      <c r="E278" s="156" t="s">
        <v>1</v>
      </c>
      <c r="F278" s="157" t="s">
        <v>222</v>
      </c>
      <c r="H278" s="158">
        <v>55</v>
      </c>
      <c r="I278" s="159"/>
      <c r="L278" s="155"/>
      <c r="M278" s="160"/>
      <c r="T278" s="161"/>
      <c r="AT278" s="156" t="s">
        <v>217</v>
      </c>
      <c r="AU278" s="156" t="s">
        <v>84</v>
      </c>
      <c r="AV278" s="13" t="s">
        <v>216</v>
      </c>
      <c r="AW278" s="13" t="s">
        <v>34</v>
      </c>
      <c r="AX278" s="13" t="s">
        <v>84</v>
      </c>
      <c r="AY278" s="156" t="s">
        <v>211</v>
      </c>
    </row>
    <row r="279" spans="2:65" s="1" customFormat="1" ht="24.2" customHeight="1">
      <c r="B279" s="32"/>
      <c r="C279" s="127" t="s">
        <v>391</v>
      </c>
      <c r="D279" s="127" t="s">
        <v>212</v>
      </c>
      <c r="E279" s="128" t="s">
        <v>392</v>
      </c>
      <c r="F279" s="129" t="s">
        <v>393</v>
      </c>
      <c r="G279" s="130" t="s">
        <v>215</v>
      </c>
      <c r="H279" s="131">
        <v>10.4</v>
      </c>
      <c r="I279" s="132"/>
      <c r="J279" s="133">
        <f>ROUND(I279*H279,2)</f>
        <v>0</v>
      </c>
      <c r="K279" s="134"/>
      <c r="L279" s="32"/>
      <c r="M279" s="135" t="s">
        <v>1</v>
      </c>
      <c r="N279" s="136" t="s">
        <v>42</v>
      </c>
      <c r="P279" s="137">
        <f>O279*H279</f>
        <v>0</v>
      </c>
      <c r="Q279" s="137">
        <v>0</v>
      </c>
      <c r="R279" s="137">
        <f>Q279*H279</f>
        <v>0</v>
      </c>
      <c r="S279" s="137">
        <v>0</v>
      </c>
      <c r="T279" s="138">
        <f>S279*H279</f>
        <v>0</v>
      </c>
      <c r="AR279" s="139" t="s">
        <v>216</v>
      </c>
      <c r="AT279" s="139" t="s">
        <v>212</v>
      </c>
      <c r="AU279" s="139" t="s">
        <v>84</v>
      </c>
      <c r="AY279" s="17" t="s">
        <v>211</v>
      </c>
      <c r="BE279" s="140">
        <f>IF(N279="základní",J279,0)</f>
        <v>0</v>
      </c>
      <c r="BF279" s="140">
        <f>IF(N279="snížená",J279,0)</f>
        <v>0</v>
      </c>
      <c r="BG279" s="140">
        <f>IF(N279="zákl. přenesená",J279,0)</f>
        <v>0</v>
      </c>
      <c r="BH279" s="140">
        <f>IF(N279="sníž. přenesená",J279,0)</f>
        <v>0</v>
      </c>
      <c r="BI279" s="140">
        <f>IF(N279="nulová",J279,0)</f>
        <v>0</v>
      </c>
      <c r="BJ279" s="17" t="s">
        <v>84</v>
      </c>
      <c r="BK279" s="140">
        <f>ROUND(I279*H279,2)</f>
        <v>0</v>
      </c>
      <c r="BL279" s="17" t="s">
        <v>216</v>
      </c>
      <c r="BM279" s="139" t="s">
        <v>394</v>
      </c>
    </row>
    <row r="280" spans="2:65" s="11" customFormat="1" ht="11.25">
      <c r="B280" s="141"/>
      <c r="D280" s="142" t="s">
        <v>217</v>
      </c>
      <c r="E280" s="143" t="s">
        <v>1</v>
      </c>
      <c r="F280" s="144" t="s">
        <v>395</v>
      </c>
      <c r="H280" s="143" t="s">
        <v>1</v>
      </c>
      <c r="I280" s="145"/>
      <c r="L280" s="141"/>
      <c r="M280" s="146"/>
      <c r="T280" s="147"/>
      <c r="AT280" s="143" t="s">
        <v>217</v>
      </c>
      <c r="AU280" s="143" t="s">
        <v>84</v>
      </c>
      <c r="AV280" s="11" t="s">
        <v>84</v>
      </c>
      <c r="AW280" s="11" t="s">
        <v>34</v>
      </c>
      <c r="AX280" s="11" t="s">
        <v>77</v>
      </c>
      <c r="AY280" s="143" t="s">
        <v>211</v>
      </c>
    </row>
    <row r="281" spans="2:65" s="12" customFormat="1" ht="11.25">
      <c r="B281" s="148"/>
      <c r="D281" s="142" t="s">
        <v>217</v>
      </c>
      <c r="E281" s="149" t="s">
        <v>1</v>
      </c>
      <c r="F281" s="150" t="s">
        <v>396</v>
      </c>
      <c r="H281" s="151">
        <v>10.4</v>
      </c>
      <c r="I281" s="152"/>
      <c r="L281" s="148"/>
      <c r="M281" s="153"/>
      <c r="T281" s="154"/>
      <c r="AT281" s="149" t="s">
        <v>217</v>
      </c>
      <c r="AU281" s="149" t="s">
        <v>84</v>
      </c>
      <c r="AV281" s="12" t="s">
        <v>86</v>
      </c>
      <c r="AW281" s="12" t="s">
        <v>34</v>
      </c>
      <c r="AX281" s="12" t="s">
        <v>77</v>
      </c>
      <c r="AY281" s="149" t="s">
        <v>211</v>
      </c>
    </row>
    <row r="282" spans="2:65" s="13" customFormat="1" ht="11.25">
      <c r="B282" s="155"/>
      <c r="D282" s="142" t="s">
        <v>217</v>
      </c>
      <c r="E282" s="156" t="s">
        <v>1</v>
      </c>
      <c r="F282" s="157" t="s">
        <v>222</v>
      </c>
      <c r="H282" s="158">
        <v>10.4</v>
      </c>
      <c r="I282" s="159"/>
      <c r="L282" s="155"/>
      <c r="M282" s="160"/>
      <c r="T282" s="161"/>
      <c r="AT282" s="156" t="s">
        <v>217</v>
      </c>
      <c r="AU282" s="156" t="s">
        <v>84</v>
      </c>
      <c r="AV282" s="13" t="s">
        <v>216</v>
      </c>
      <c r="AW282" s="13" t="s">
        <v>34</v>
      </c>
      <c r="AX282" s="13" t="s">
        <v>84</v>
      </c>
      <c r="AY282" s="156" t="s">
        <v>211</v>
      </c>
    </row>
    <row r="283" spans="2:65" s="1" customFormat="1" ht="16.5" customHeight="1">
      <c r="B283" s="32"/>
      <c r="C283" s="127" t="s">
        <v>298</v>
      </c>
      <c r="D283" s="127" t="s">
        <v>212</v>
      </c>
      <c r="E283" s="128" t="s">
        <v>397</v>
      </c>
      <c r="F283" s="129" t="s">
        <v>398</v>
      </c>
      <c r="G283" s="130" t="s">
        <v>297</v>
      </c>
      <c r="H283" s="131">
        <v>8.1</v>
      </c>
      <c r="I283" s="132"/>
      <c r="J283" s="133">
        <f>ROUND(I283*H283,2)</f>
        <v>0</v>
      </c>
      <c r="K283" s="134"/>
      <c r="L283" s="32"/>
      <c r="M283" s="135" t="s">
        <v>1</v>
      </c>
      <c r="N283" s="136" t="s">
        <v>42</v>
      </c>
      <c r="P283" s="137">
        <f>O283*H283</f>
        <v>0</v>
      </c>
      <c r="Q283" s="137">
        <v>0</v>
      </c>
      <c r="R283" s="137">
        <f>Q283*H283</f>
        <v>0</v>
      </c>
      <c r="S283" s="137">
        <v>0</v>
      </c>
      <c r="T283" s="138">
        <f>S283*H283</f>
        <v>0</v>
      </c>
      <c r="AR283" s="139" t="s">
        <v>216</v>
      </c>
      <c r="AT283" s="139" t="s">
        <v>212</v>
      </c>
      <c r="AU283" s="139" t="s">
        <v>84</v>
      </c>
      <c r="AY283" s="17" t="s">
        <v>211</v>
      </c>
      <c r="BE283" s="140">
        <f>IF(N283="základní",J283,0)</f>
        <v>0</v>
      </c>
      <c r="BF283" s="140">
        <f>IF(N283="snížená",J283,0)</f>
        <v>0</v>
      </c>
      <c r="BG283" s="140">
        <f>IF(N283="zákl. přenesená",J283,0)</f>
        <v>0</v>
      </c>
      <c r="BH283" s="140">
        <f>IF(N283="sníž. přenesená",J283,0)</f>
        <v>0</v>
      </c>
      <c r="BI283" s="140">
        <f>IF(N283="nulová",J283,0)</f>
        <v>0</v>
      </c>
      <c r="BJ283" s="17" t="s">
        <v>84</v>
      </c>
      <c r="BK283" s="140">
        <f>ROUND(I283*H283,2)</f>
        <v>0</v>
      </c>
      <c r="BL283" s="17" t="s">
        <v>216</v>
      </c>
      <c r="BM283" s="139" t="s">
        <v>399</v>
      </c>
    </row>
    <row r="284" spans="2:65" s="11" customFormat="1" ht="11.25">
      <c r="B284" s="141"/>
      <c r="D284" s="142" t="s">
        <v>217</v>
      </c>
      <c r="E284" s="143" t="s">
        <v>1</v>
      </c>
      <c r="F284" s="144" t="s">
        <v>340</v>
      </c>
      <c r="H284" s="143" t="s">
        <v>1</v>
      </c>
      <c r="I284" s="145"/>
      <c r="L284" s="141"/>
      <c r="M284" s="146"/>
      <c r="T284" s="147"/>
      <c r="AT284" s="143" t="s">
        <v>217</v>
      </c>
      <c r="AU284" s="143" t="s">
        <v>84</v>
      </c>
      <c r="AV284" s="11" t="s">
        <v>84</v>
      </c>
      <c r="AW284" s="11" t="s">
        <v>34</v>
      </c>
      <c r="AX284" s="11" t="s">
        <v>77</v>
      </c>
      <c r="AY284" s="143" t="s">
        <v>211</v>
      </c>
    </row>
    <row r="285" spans="2:65" s="12" customFormat="1" ht="11.25">
      <c r="B285" s="148"/>
      <c r="D285" s="142" t="s">
        <v>217</v>
      </c>
      <c r="E285" s="149" t="s">
        <v>1</v>
      </c>
      <c r="F285" s="150" t="s">
        <v>400</v>
      </c>
      <c r="H285" s="151">
        <v>8.1</v>
      </c>
      <c r="I285" s="152"/>
      <c r="L285" s="148"/>
      <c r="M285" s="153"/>
      <c r="T285" s="154"/>
      <c r="AT285" s="149" t="s">
        <v>217</v>
      </c>
      <c r="AU285" s="149" t="s">
        <v>84</v>
      </c>
      <c r="AV285" s="12" t="s">
        <v>86</v>
      </c>
      <c r="AW285" s="12" t="s">
        <v>34</v>
      </c>
      <c r="AX285" s="12" t="s">
        <v>77</v>
      </c>
      <c r="AY285" s="149" t="s">
        <v>211</v>
      </c>
    </row>
    <row r="286" spans="2:65" s="13" customFormat="1" ht="11.25">
      <c r="B286" s="155"/>
      <c r="D286" s="142" t="s">
        <v>217</v>
      </c>
      <c r="E286" s="156" t="s">
        <v>1</v>
      </c>
      <c r="F286" s="157" t="s">
        <v>222</v>
      </c>
      <c r="H286" s="158">
        <v>8.1</v>
      </c>
      <c r="I286" s="159"/>
      <c r="L286" s="155"/>
      <c r="M286" s="160"/>
      <c r="T286" s="161"/>
      <c r="AT286" s="156" t="s">
        <v>217</v>
      </c>
      <c r="AU286" s="156" t="s">
        <v>84</v>
      </c>
      <c r="AV286" s="13" t="s">
        <v>216</v>
      </c>
      <c r="AW286" s="13" t="s">
        <v>34</v>
      </c>
      <c r="AX286" s="13" t="s">
        <v>84</v>
      </c>
      <c r="AY286" s="156" t="s">
        <v>211</v>
      </c>
    </row>
    <row r="287" spans="2:65" s="1" customFormat="1" ht="16.5" customHeight="1">
      <c r="B287" s="32"/>
      <c r="C287" s="127" t="s">
        <v>401</v>
      </c>
      <c r="D287" s="127" t="s">
        <v>212</v>
      </c>
      <c r="E287" s="128" t="s">
        <v>402</v>
      </c>
      <c r="F287" s="129" t="s">
        <v>403</v>
      </c>
      <c r="G287" s="130" t="s">
        <v>297</v>
      </c>
      <c r="H287" s="131">
        <v>8.1</v>
      </c>
      <c r="I287" s="132"/>
      <c r="J287" s="133">
        <f>ROUND(I287*H287,2)</f>
        <v>0</v>
      </c>
      <c r="K287" s="134"/>
      <c r="L287" s="32"/>
      <c r="M287" s="135" t="s">
        <v>1</v>
      </c>
      <c r="N287" s="136" t="s">
        <v>42</v>
      </c>
      <c r="P287" s="137">
        <f>O287*H287</f>
        <v>0</v>
      </c>
      <c r="Q287" s="137">
        <v>0</v>
      </c>
      <c r="R287" s="137">
        <f>Q287*H287</f>
        <v>0</v>
      </c>
      <c r="S287" s="137">
        <v>0</v>
      </c>
      <c r="T287" s="138">
        <f>S287*H287</f>
        <v>0</v>
      </c>
      <c r="AR287" s="139" t="s">
        <v>216</v>
      </c>
      <c r="AT287" s="139" t="s">
        <v>212</v>
      </c>
      <c r="AU287" s="139" t="s">
        <v>84</v>
      </c>
      <c r="AY287" s="17" t="s">
        <v>211</v>
      </c>
      <c r="BE287" s="140">
        <f>IF(N287="základní",J287,0)</f>
        <v>0</v>
      </c>
      <c r="BF287" s="140">
        <f>IF(N287="snížená",J287,0)</f>
        <v>0</v>
      </c>
      <c r="BG287" s="140">
        <f>IF(N287="zákl. přenesená",J287,0)</f>
        <v>0</v>
      </c>
      <c r="BH287" s="140">
        <f>IF(N287="sníž. přenesená",J287,0)</f>
        <v>0</v>
      </c>
      <c r="BI287" s="140">
        <f>IF(N287="nulová",J287,0)</f>
        <v>0</v>
      </c>
      <c r="BJ287" s="17" t="s">
        <v>84</v>
      </c>
      <c r="BK287" s="140">
        <f>ROUND(I287*H287,2)</f>
        <v>0</v>
      </c>
      <c r="BL287" s="17" t="s">
        <v>216</v>
      </c>
      <c r="BM287" s="139" t="s">
        <v>404</v>
      </c>
    </row>
    <row r="288" spans="2:65" s="1" customFormat="1" ht="24.2" customHeight="1">
      <c r="B288" s="32"/>
      <c r="C288" s="127" t="s">
        <v>303</v>
      </c>
      <c r="D288" s="127" t="s">
        <v>212</v>
      </c>
      <c r="E288" s="128" t="s">
        <v>405</v>
      </c>
      <c r="F288" s="129" t="s">
        <v>406</v>
      </c>
      <c r="G288" s="130" t="s">
        <v>215</v>
      </c>
      <c r="H288" s="131">
        <v>8.968</v>
      </c>
      <c r="I288" s="132"/>
      <c r="J288" s="133">
        <f>ROUND(I288*H288,2)</f>
        <v>0</v>
      </c>
      <c r="K288" s="134"/>
      <c r="L288" s="32"/>
      <c r="M288" s="135" t="s">
        <v>1</v>
      </c>
      <c r="N288" s="136" t="s">
        <v>42</v>
      </c>
      <c r="P288" s="137">
        <f>O288*H288</f>
        <v>0</v>
      </c>
      <c r="Q288" s="137">
        <v>0</v>
      </c>
      <c r="R288" s="137">
        <f>Q288*H288</f>
        <v>0</v>
      </c>
      <c r="S288" s="137">
        <v>0</v>
      </c>
      <c r="T288" s="138">
        <f>S288*H288</f>
        <v>0</v>
      </c>
      <c r="AR288" s="139" t="s">
        <v>216</v>
      </c>
      <c r="AT288" s="139" t="s">
        <v>212</v>
      </c>
      <c r="AU288" s="139" t="s">
        <v>84</v>
      </c>
      <c r="AY288" s="17" t="s">
        <v>211</v>
      </c>
      <c r="BE288" s="140">
        <f>IF(N288="základní",J288,0)</f>
        <v>0</v>
      </c>
      <c r="BF288" s="140">
        <f>IF(N288="snížená",J288,0)</f>
        <v>0</v>
      </c>
      <c r="BG288" s="140">
        <f>IF(N288="zákl. přenesená",J288,0)</f>
        <v>0</v>
      </c>
      <c r="BH288" s="140">
        <f>IF(N288="sníž. přenesená",J288,0)</f>
        <v>0</v>
      </c>
      <c r="BI288" s="140">
        <f>IF(N288="nulová",J288,0)</f>
        <v>0</v>
      </c>
      <c r="BJ288" s="17" t="s">
        <v>84</v>
      </c>
      <c r="BK288" s="140">
        <f>ROUND(I288*H288,2)</f>
        <v>0</v>
      </c>
      <c r="BL288" s="17" t="s">
        <v>216</v>
      </c>
      <c r="BM288" s="139" t="s">
        <v>407</v>
      </c>
    </row>
    <row r="289" spans="2:65" s="11" customFormat="1" ht="11.25">
      <c r="B289" s="141"/>
      <c r="D289" s="142" t="s">
        <v>217</v>
      </c>
      <c r="E289" s="143" t="s">
        <v>1</v>
      </c>
      <c r="F289" s="144" t="s">
        <v>340</v>
      </c>
      <c r="H289" s="143" t="s">
        <v>1</v>
      </c>
      <c r="I289" s="145"/>
      <c r="L289" s="141"/>
      <c r="M289" s="146"/>
      <c r="T289" s="147"/>
      <c r="AT289" s="143" t="s">
        <v>217</v>
      </c>
      <c r="AU289" s="143" t="s">
        <v>84</v>
      </c>
      <c r="AV289" s="11" t="s">
        <v>84</v>
      </c>
      <c r="AW289" s="11" t="s">
        <v>34</v>
      </c>
      <c r="AX289" s="11" t="s">
        <v>77</v>
      </c>
      <c r="AY289" s="143" t="s">
        <v>211</v>
      </c>
    </row>
    <row r="290" spans="2:65" s="12" customFormat="1" ht="11.25">
      <c r="B290" s="148"/>
      <c r="D290" s="142" t="s">
        <v>217</v>
      </c>
      <c r="E290" s="149" t="s">
        <v>1</v>
      </c>
      <c r="F290" s="150" t="s">
        <v>408</v>
      </c>
      <c r="H290" s="151">
        <v>8.968</v>
      </c>
      <c r="I290" s="152"/>
      <c r="L290" s="148"/>
      <c r="M290" s="153"/>
      <c r="T290" s="154"/>
      <c r="AT290" s="149" t="s">
        <v>217</v>
      </c>
      <c r="AU290" s="149" t="s">
        <v>84</v>
      </c>
      <c r="AV290" s="12" t="s">
        <v>86</v>
      </c>
      <c r="AW290" s="12" t="s">
        <v>34</v>
      </c>
      <c r="AX290" s="12" t="s">
        <v>77</v>
      </c>
      <c r="AY290" s="149" t="s">
        <v>211</v>
      </c>
    </row>
    <row r="291" spans="2:65" s="13" customFormat="1" ht="11.25">
      <c r="B291" s="155"/>
      <c r="D291" s="142" t="s">
        <v>217</v>
      </c>
      <c r="E291" s="156" t="s">
        <v>1</v>
      </c>
      <c r="F291" s="157" t="s">
        <v>222</v>
      </c>
      <c r="H291" s="158">
        <v>8.968</v>
      </c>
      <c r="I291" s="159"/>
      <c r="L291" s="155"/>
      <c r="M291" s="160"/>
      <c r="T291" s="161"/>
      <c r="AT291" s="156" t="s">
        <v>217</v>
      </c>
      <c r="AU291" s="156" t="s">
        <v>84</v>
      </c>
      <c r="AV291" s="13" t="s">
        <v>216</v>
      </c>
      <c r="AW291" s="13" t="s">
        <v>34</v>
      </c>
      <c r="AX291" s="13" t="s">
        <v>84</v>
      </c>
      <c r="AY291" s="156" t="s">
        <v>211</v>
      </c>
    </row>
    <row r="292" spans="2:65" s="1" customFormat="1" ht="16.5" customHeight="1">
      <c r="B292" s="32"/>
      <c r="C292" s="127" t="s">
        <v>409</v>
      </c>
      <c r="D292" s="127" t="s">
        <v>212</v>
      </c>
      <c r="E292" s="128" t="s">
        <v>410</v>
      </c>
      <c r="F292" s="129" t="s">
        <v>411</v>
      </c>
      <c r="G292" s="130" t="s">
        <v>412</v>
      </c>
      <c r="H292" s="131">
        <v>37.898000000000003</v>
      </c>
      <c r="I292" s="132"/>
      <c r="J292" s="133">
        <f>ROUND(I292*H292,2)</f>
        <v>0</v>
      </c>
      <c r="K292" s="134"/>
      <c r="L292" s="32"/>
      <c r="M292" s="135" t="s">
        <v>1</v>
      </c>
      <c r="N292" s="136" t="s">
        <v>42</v>
      </c>
      <c r="P292" s="137">
        <f>O292*H292</f>
        <v>0</v>
      </c>
      <c r="Q292" s="137">
        <v>0</v>
      </c>
      <c r="R292" s="137">
        <f>Q292*H292</f>
        <v>0</v>
      </c>
      <c r="S292" s="137">
        <v>0</v>
      </c>
      <c r="T292" s="138">
        <f>S292*H292</f>
        <v>0</v>
      </c>
      <c r="AR292" s="139" t="s">
        <v>216</v>
      </c>
      <c r="AT292" s="139" t="s">
        <v>212</v>
      </c>
      <c r="AU292" s="139" t="s">
        <v>84</v>
      </c>
      <c r="AY292" s="17" t="s">
        <v>211</v>
      </c>
      <c r="BE292" s="140">
        <f>IF(N292="základní",J292,0)</f>
        <v>0</v>
      </c>
      <c r="BF292" s="140">
        <f>IF(N292="snížená",J292,0)</f>
        <v>0</v>
      </c>
      <c r="BG292" s="140">
        <f>IF(N292="zákl. přenesená",J292,0)</f>
        <v>0</v>
      </c>
      <c r="BH292" s="140">
        <f>IF(N292="sníž. přenesená",J292,0)</f>
        <v>0</v>
      </c>
      <c r="BI292" s="140">
        <f>IF(N292="nulová",J292,0)</f>
        <v>0</v>
      </c>
      <c r="BJ292" s="17" t="s">
        <v>84</v>
      </c>
      <c r="BK292" s="140">
        <f>ROUND(I292*H292,2)</f>
        <v>0</v>
      </c>
      <c r="BL292" s="17" t="s">
        <v>216</v>
      </c>
      <c r="BM292" s="139" t="s">
        <v>413</v>
      </c>
    </row>
    <row r="293" spans="2:65" s="11" customFormat="1" ht="11.25">
      <c r="B293" s="141"/>
      <c r="D293" s="142" t="s">
        <v>217</v>
      </c>
      <c r="E293" s="143" t="s">
        <v>1</v>
      </c>
      <c r="F293" s="144" t="s">
        <v>414</v>
      </c>
      <c r="H293" s="143" t="s">
        <v>1</v>
      </c>
      <c r="I293" s="145"/>
      <c r="L293" s="141"/>
      <c r="M293" s="146"/>
      <c r="T293" s="147"/>
      <c r="AT293" s="143" t="s">
        <v>217</v>
      </c>
      <c r="AU293" s="143" t="s">
        <v>84</v>
      </c>
      <c r="AV293" s="11" t="s">
        <v>84</v>
      </c>
      <c r="AW293" s="11" t="s">
        <v>34</v>
      </c>
      <c r="AX293" s="11" t="s">
        <v>77</v>
      </c>
      <c r="AY293" s="143" t="s">
        <v>211</v>
      </c>
    </row>
    <row r="294" spans="2:65" s="12" customFormat="1" ht="22.5">
      <c r="B294" s="148"/>
      <c r="D294" s="142" t="s">
        <v>217</v>
      </c>
      <c r="E294" s="149" t="s">
        <v>1</v>
      </c>
      <c r="F294" s="150" t="s">
        <v>415</v>
      </c>
      <c r="H294" s="151">
        <v>17.437999999999999</v>
      </c>
      <c r="I294" s="152"/>
      <c r="L294" s="148"/>
      <c r="M294" s="153"/>
      <c r="T294" s="154"/>
      <c r="AT294" s="149" t="s">
        <v>217</v>
      </c>
      <c r="AU294" s="149" t="s">
        <v>84</v>
      </c>
      <c r="AV294" s="12" t="s">
        <v>86</v>
      </c>
      <c r="AW294" s="12" t="s">
        <v>34</v>
      </c>
      <c r="AX294" s="12" t="s">
        <v>77</v>
      </c>
      <c r="AY294" s="149" t="s">
        <v>211</v>
      </c>
    </row>
    <row r="295" spans="2:65" s="12" customFormat="1" ht="22.5">
      <c r="B295" s="148"/>
      <c r="D295" s="142" t="s">
        <v>217</v>
      </c>
      <c r="E295" s="149" t="s">
        <v>1</v>
      </c>
      <c r="F295" s="150" t="s">
        <v>416</v>
      </c>
      <c r="H295" s="151">
        <v>14.64</v>
      </c>
      <c r="I295" s="152"/>
      <c r="L295" s="148"/>
      <c r="M295" s="153"/>
      <c r="T295" s="154"/>
      <c r="AT295" s="149" t="s">
        <v>217</v>
      </c>
      <c r="AU295" s="149" t="s">
        <v>84</v>
      </c>
      <c r="AV295" s="12" t="s">
        <v>86</v>
      </c>
      <c r="AW295" s="12" t="s">
        <v>34</v>
      </c>
      <c r="AX295" s="12" t="s">
        <v>77</v>
      </c>
      <c r="AY295" s="149" t="s">
        <v>211</v>
      </c>
    </row>
    <row r="296" spans="2:65" s="12" customFormat="1" ht="11.25">
      <c r="B296" s="148"/>
      <c r="D296" s="142" t="s">
        <v>217</v>
      </c>
      <c r="E296" s="149" t="s">
        <v>1</v>
      </c>
      <c r="F296" s="150" t="s">
        <v>417</v>
      </c>
      <c r="H296" s="151">
        <v>5.82</v>
      </c>
      <c r="I296" s="152"/>
      <c r="L296" s="148"/>
      <c r="M296" s="153"/>
      <c r="T296" s="154"/>
      <c r="AT296" s="149" t="s">
        <v>217</v>
      </c>
      <c r="AU296" s="149" t="s">
        <v>84</v>
      </c>
      <c r="AV296" s="12" t="s">
        <v>86</v>
      </c>
      <c r="AW296" s="12" t="s">
        <v>34</v>
      </c>
      <c r="AX296" s="12" t="s">
        <v>77</v>
      </c>
      <c r="AY296" s="149" t="s">
        <v>211</v>
      </c>
    </row>
    <row r="297" spans="2:65" s="13" customFormat="1" ht="11.25">
      <c r="B297" s="155"/>
      <c r="D297" s="142" t="s">
        <v>217</v>
      </c>
      <c r="E297" s="156" t="s">
        <v>1</v>
      </c>
      <c r="F297" s="157" t="s">
        <v>222</v>
      </c>
      <c r="H297" s="158">
        <v>37.898000000000003</v>
      </c>
      <c r="I297" s="159"/>
      <c r="L297" s="155"/>
      <c r="M297" s="160"/>
      <c r="T297" s="161"/>
      <c r="AT297" s="156" t="s">
        <v>217</v>
      </c>
      <c r="AU297" s="156" t="s">
        <v>84</v>
      </c>
      <c r="AV297" s="13" t="s">
        <v>216</v>
      </c>
      <c r="AW297" s="13" t="s">
        <v>34</v>
      </c>
      <c r="AX297" s="13" t="s">
        <v>84</v>
      </c>
      <c r="AY297" s="156" t="s">
        <v>211</v>
      </c>
    </row>
    <row r="298" spans="2:65" s="10" customFormat="1" ht="25.9" customHeight="1">
      <c r="B298" s="117"/>
      <c r="D298" s="118" t="s">
        <v>76</v>
      </c>
      <c r="E298" s="119" t="s">
        <v>226</v>
      </c>
      <c r="F298" s="119" t="s">
        <v>418</v>
      </c>
      <c r="I298" s="120"/>
      <c r="J298" s="121">
        <f>BK298</f>
        <v>0</v>
      </c>
      <c r="L298" s="117"/>
      <c r="M298" s="122"/>
      <c r="P298" s="123">
        <f>SUM(P299:P342)</f>
        <v>0</v>
      </c>
      <c r="R298" s="123">
        <f>SUM(R299:R342)</f>
        <v>0</v>
      </c>
      <c r="T298" s="124">
        <f>SUM(T299:T342)</f>
        <v>0</v>
      </c>
      <c r="AR298" s="118" t="s">
        <v>84</v>
      </c>
      <c r="AT298" s="125" t="s">
        <v>76</v>
      </c>
      <c r="AU298" s="125" t="s">
        <v>77</v>
      </c>
      <c r="AY298" s="118" t="s">
        <v>211</v>
      </c>
      <c r="BK298" s="126">
        <f>SUM(BK299:BK342)</f>
        <v>0</v>
      </c>
    </row>
    <row r="299" spans="2:65" s="1" customFormat="1" ht="24.2" customHeight="1">
      <c r="B299" s="32"/>
      <c r="C299" s="127" t="s">
        <v>308</v>
      </c>
      <c r="D299" s="127" t="s">
        <v>212</v>
      </c>
      <c r="E299" s="128" t="s">
        <v>419</v>
      </c>
      <c r="F299" s="129" t="s">
        <v>420</v>
      </c>
      <c r="G299" s="130" t="s">
        <v>421</v>
      </c>
      <c r="H299" s="131">
        <v>318</v>
      </c>
      <c r="I299" s="132"/>
      <c r="J299" s="133">
        <f>ROUND(I299*H299,2)</f>
        <v>0</v>
      </c>
      <c r="K299" s="134"/>
      <c r="L299" s="32"/>
      <c r="M299" s="135" t="s">
        <v>1</v>
      </c>
      <c r="N299" s="136" t="s">
        <v>42</v>
      </c>
      <c r="P299" s="137">
        <f>O299*H299</f>
        <v>0</v>
      </c>
      <c r="Q299" s="137">
        <v>0</v>
      </c>
      <c r="R299" s="137">
        <f>Q299*H299</f>
        <v>0</v>
      </c>
      <c r="S299" s="137">
        <v>0</v>
      </c>
      <c r="T299" s="138">
        <f>S299*H299</f>
        <v>0</v>
      </c>
      <c r="AR299" s="139" t="s">
        <v>216</v>
      </c>
      <c r="AT299" s="139" t="s">
        <v>212</v>
      </c>
      <c r="AU299" s="139" t="s">
        <v>84</v>
      </c>
      <c r="AY299" s="17" t="s">
        <v>211</v>
      </c>
      <c r="BE299" s="140">
        <f>IF(N299="základní",J299,0)</f>
        <v>0</v>
      </c>
      <c r="BF299" s="140">
        <f>IF(N299="snížená",J299,0)</f>
        <v>0</v>
      </c>
      <c r="BG299" s="140">
        <f>IF(N299="zákl. přenesená",J299,0)</f>
        <v>0</v>
      </c>
      <c r="BH299" s="140">
        <f>IF(N299="sníž. přenesená",J299,0)</f>
        <v>0</v>
      </c>
      <c r="BI299" s="140">
        <f>IF(N299="nulová",J299,0)</f>
        <v>0</v>
      </c>
      <c r="BJ299" s="17" t="s">
        <v>84</v>
      </c>
      <c r="BK299" s="140">
        <f>ROUND(I299*H299,2)</f>
        <v>0</v>
      </c>
      <c r="BL299" s="17" t="s">
        <v>216</v>
      </c>
      <c r="BM299" s="139" t="s">
        <v>422</v>
      </c>
    </row>
    <row r="300" spans="2:65" s="12" customFormat="1" ht="11.25">
      <c r="B300" s="148"/>
      <c r="D300" s="142" t="s">
        <v>217</v>
      </c>
      <c r="E300" s="149" t="s">
        <v>1</v>
      </c>
      <c r="F300" s="150" t="s">
        <v>423</v>
      </c>
      <c r="H300" s="151">
        <v>224</v>
      </c>
      <c r="I300" s="152"/>
      <c r="L300" s="148"/>
      <c r="M300" s="153"/>
      <c r="T300" s="154"/>
      <c r="AT300" s="149" t="s">
        <v>217</v>
      </c>
      <c r="AU300" s="149" t="s">
        <v>84</v>
      </c>
      <c r="AV300" s="12" t="s">
        <v>86</v>
      </c>
      <c r="AW300" s="12" t="s">
        <v>34</v>
      </c>
      <c r="AX300" s="12" t="s">
        <v>77</v>
      </c>
      <c r="AY300" s="149" t="s">
        <v>211</v>
      </c>
    </row>
    <row r="301" spans="2:65" s="12" customFormat="1" ht="11.25">
      <c r="B301" s="148"/>
      <c r="D301" s="142" t="s">
        <v>217</v>
      </c>
      <c r="E301" s="149" t="s">
        <v>1</v>
      </c>
      <c r="F301" s="150" t="s">
        <v>424</v>
      </c>
      <c r="H301" s="151">
        <v>94</v>
      </c>
      <c r="I301" s="152"/>
      <c r="L301" s="148"/>
      <c r="M301" s="153"/>
      <c r="T301" s="154"/>
      <c r="AT301" s="149" t="s">
        <v>217</v>
      </c>
      <c r="AU301" s="149" t="s">
        <v>84</v>
      </c>
      <c r="AV301" s="12" t="s">
        <v>86</v>
      </c>
      <c r="AW301" s="12" t="s">
        <v>34</v>
      </c>
      <c r="AX301" s="12" t="s">
        <v>77</v>
      </c>
      <c r="AY301" s="149" t="s">
        <v>211</v>
      </c>
    </row>
    <row r="302" spans="2:65" s="13" customFormat="1" ht="11.25">
      <c r="B302" s="155"/>
      <c r="D302" s="142" t="s">
        <v>217</v>
      </c>
      <c r="E302" s="156" t="s">
        <v>1</v>
      </c>
      <c r="F302" s="157" t="s">
        <v>222</v>
      </c>
      <c r="H302" s="158">
        <v>318</v>
      </c>
      <c r="I302" s="159"/>
      <c r="L302" s="155"/>
      <c r="M302" s="160"/>
      <c r="T302" s="161"/>
      <c r="AT302" s="156" t="s">
        <v>217</v>
      </c>
      <c r="AU302" s="156" t="s">
        <v>84</v>
      </c>
      <c r="AV302" s="13" t="s">
        <v>216</v>
      </c>
      <c r="AW302" s="13" t="s">
        <v>34</v>
      </c>
      <c r="AX302" s="13" t="s">
        <v>84</v>
      </c>
      <c r="AY302" s="156" t="s">
        <v>211</v>
      </c>
    </row>
    <row r="303" spans="2:65" s="1" customFormat="1" ht="37.9" customHeight="1">
      <c r="B303" s="32"/>
      <c r="C303" s="127" t="s">
        <v>425</v>
      </c>
      <c r="D303" s="127" t="s">
        <v>212</v>
      </c>
      <c r="E303" s="128" t="s">
        <v>426</v>
      </c>
      <c r="F303" s="129" t="s">
        <v>427</v>
      </c>
      <c r="G303" s="130" t="s">
        <v>421</v>
      </c>
      <c r="H303" s="131">
        <v>672.07</v>
      </c>
      <c r="I303" s="132"/>
      <c r="J303" s="133">
        <f>ROUND(I303*H303,2)</f>
        <v>0</v>
      </c>
      <c r="K303" s="134"/>
      <c r="L303" s="32"/>
      <c r="M303" s="135" t="s">
        <v>1</v>
      </c>
      <c r="N303" s="136" t="s">
        <v>42</v>
      </c>
      <c r="P303" s="137">
        <f>O303*H303</f>
        <v>0</v>
      </c>
      <c r="Q303" s="137">
        <v>0</v>
      </c>
      <c r="R303" s="137">
        <f>Q303*H303</f>
        <v>0</v>
      </c>
      <c r="S303" s="137">
        <v>0</v>
      </c>
      <c r="T303" s="138">
        <f>S303*H303</f>
        <v>0</v>
      </c>
      <c r="AR303" s="139" t="s">
        <v>216</v>
      </c>
      <c r="AT303" s="139" t="s">
        <v>212</v>
      </c>
      <c r="AU303" s="139" t="s">
        <v>84</v>
      </c>
      <c r="AY303" s="17" t="s">
        <v>211</v>
      </c>
      <c r="BE303" s="140">
        <f>IF(N303="základní",J303,0)</f>
        <v>0</v>
      </c>
      <c r="BF303" s="140">
        <f>IF(N303="snížená",J303,0)</f>
        <v>0</v>
      </c>
      <c r="BG303" s="140">
        <f>IF(N303="zákl. přenesená",J303,0)</f>
        <v>0</v>
      </c>
      <c r="BH303" s="140">
        <f>IF(N303="sníž. přenesená",J303,0)</f>
        <v>0</v>
      </c>
      <c r="BI303" s="140">
        <f>IF(N303="nulová",J303,0)</f>
        <v>0</v>
      </c>
      <c r="BJ303" s="17" t="s">
        <v>84</v>
      </c>
      <c r="BK303" s="140">
        <f>ROUND(I303*H303,2)</f>
        <v>0</v>
      </c>
      <c r="BL303" s="17" t="s">
        <v>216</v>
      </c>
      <c r="BM303" s="139" t="s">
        <v>428</v>
      </c>
    </row>
    <row r="304" spans="2:65" s="12" customFormat="1" ht="11.25">
      <c r="B304" s="148"/>
      <c r="D304" s="142" t="s">
        <v>217</v>
      </c>
      <c r="E304" s="149" t="s">
        <v>1</v>
      </c>
      <c r="F304" s="150" t="s">
        <v>429</v>
      </c>
      <c r="H304" s="151">
        <v>120.2</v>
      </c>
      <c r="I304" s="152"/>
      <c r="L304" s="148"/>
      <c r="M304" s="153"/>
      <c r="T304" s="154"/>
      <c r="AT304" s="149" t="s">
        <v>217</v>
      </c>
      <c r="AU304" s="149" t="s">
        <v>84</v>
      </c>
      <c r="AV304" s="12" t="s">
        <v>86</v>
      </c>
      <c r="AW304" s="12" t="s">
        <v>34</v>
      </c>
      <c r="AX304" s="12" t="s">
        <v>77</v>
      </c>
      <c r="AY304" s="149" t="s">
        <v>211</v>
      </c>
    </row>
    <row r="305" spans="2:65" s="12" customFormat="1" ht="11.25">
      <c r="B305" s="148"/>
      <c r="D305" s="142" t="s">
        <v>217</v>
      </c>
      <c r="E305" s="149" t="s">
        <v>1</v>
      </c>
      <c r="F305" s="150" t="s">
        <v>430</v>
      </c>
      <c r="H305" s="151">
        <v>192.23</v>
      </c>
      <c r="I305" s="152"/>
      <c r="L305" s="148"/>
      <c r="M305" s="153"/>
      <c r="T305" s="154"/>
      <c r="AT305" s="149" t="s">
        <v>217</v>
      </c>
      <c r="AU305" s="149" t="s">
        <v>84</v>
      </c>
      <c r="AV305" s="12" t="s">
        <v>86</v>
      </c>
      <c r="AW305" s="12" t="s">
        <v>34</v>
      </c>
      <c r="AX305" s="12" t="s">
        <v>77</v>
      </c>
      <c r="AY305" s="149" t="s">
        <v>211</v>
      </c>
    </row>
    <row r="306" spans="2:65" s="12" customFormat="1" ht="11.25">
      <c r="B306" s="148"/>
      <c r="D306" s="142" t="s">
        <v>217</v>
      </c>
      <c r="E306" s="149" t="s">
        <v>1</v>
      </c>
      <c r="F306" s="150" t="s">
        <v>431</v>
      </c>
      <c r="H306" s="151">
        <v>185</v>
      </c>
      <c r="I306" s="152"/>
      <c r="L306" s="148"/>
      <c r="M306" s="153"/>
      <c r="T306" s="154"/>
      <c r="AT306" s="149" t="s">
        <v>217</v>
      </c>
      <c r="AU306" s="149" t="s">
        <v>84</v>
      </c>
      <c r="AV306" s="12" t="s">
        <v>86</v>
      </c>
      <c r="AW306" s="12" t="s">
        <v>34</v>
      </c>
      <c r="AX306" s="12" t="s">
        <v>77</v>
      </c>
      <c r="AY306" s="149" t="s">
        <v>211</v>
      </c>
    </row>
    <row r="307" spans="2:65" s="12" customFormat="1" ht="11.25">
      <c r="B307" s="148"/>
      <c r="D307" s="142" t="s">
        <v>217</v>
      </c>
      <c r="E307" s="149" t="s">
        <v>1</v>
      </c>
      <c r="F307" s="150" t="s">
        <v>432</v>
      </c>
      <c r="H307" s="151">
        <v>55.115000000000002</v>
      </c>
      <c r="I307" s="152"/>
      <c r="L307" s="148"/>
      <c r="M307" s="153"/>
      <c r="T307" s="154"/>
      <c r="AT307" s="149" t="s">
        <v>217</v>
      </c>
      <c r="AU307" s="149" t="s">
        <v>84</v>
      </c>
      <c r="AV307" s="12" t="s">
        <v>86</v>
      </c>
      <c r="AW307" s="12" t="s">
        <v>34</v>
      </c>
      <c r="AX307" s="12" t="s">
        <v>77</v>
      </c>
      <c r="AY307" s="149" t="s">
        <v>211</v>
      </c>
    </row>
    <row r="308" spans="2:65" s="12" customFormat="1" ht="11.25">
      <c r="B308" s="148"/>
      <c r="D308" s="142" t="s">
        <v>217</v>
      </c>
      <c r="E308" s="149" t="s">
        <v>1</v>
      </c>
      <c r="F308" s="150" t="s">
        <v>433</v>
      </c>
      <c r="H308" s="151">
        <v>86</v>
      </c>
      <c r="I308" s="152"/>
      <c r="L308" s="148"/>
      <c r="M308" s="153"/>
      <c r="T308" s="154"/>
      <c r="AT308" s="149" t="s">
        <v>217</v>
      </c>
      <c r="AU308" s="149" t="s">
        <v>84</v>
      </c>
      <c r="AV308" s="12" t="s">
        <v>86</v>
      </c>
      <c r="AW308" s="12" t="s">
        <v>34</v>
      </c>
      <c r="AX308" s="12" t="s">
        <v>77</v>
      </c>
      <c r="AY308" s="149" t="s">
        <v>211</v>
      </c>
    </row>
    <row r="309" spans="2:65" s="12" customFormat="1" ht="11.25">
      <c r="B309" s="148"/>
      <c r="D309" s="142" t="s">
        <v>217</v>
      </c>
      <c r="E309" s="149" t="s">
        <v>1</v>
      </c>
      <c r="F309" s="150" t="s">
        <v>434</v>
      </c>
      <c r="H309" s="151">
        <v>33.524999999999999</v>
      </c>
      <c r="I309" s="152"/>
      <c r="L309" s="148"/>
      <c r="M309" s="153"/>
      <c r="T309" s="154"/>
      <c r="AT309" s="149" t="s">
        <v>217</v>
      </c>
      <c r="AU309" s="149" t="s">
        <v>84</v>
      </c>
      <c r="AV309" s="12" t="s">
        <v>86</v>
      </c>
      <c r="AW309" s="12" t="s">
        <v>34</v>
      </c>
      <c r="AX309" s="12" t="s">
        <v>77</v>
      </c>
      <c r="AY309" s="149" t="s">
        <v>211</v>
      </c>
    </row>
    <row r="310" spans="2:65" s="13" customFormat="1" ht="11.25">
      <c r="B310" s="155"/>
      <c r="D310" s="142" t="s">
        <v>217</v>
      </c>
      <c r="E310" s="156" t="s">
        <v>1</v>
      </c>
      <c r="F310" s="157" t="s">
        <v>222</v>
      </c>
      <c r="H310" s="158">
        <v>672.06999999999994</v>
      </c>
      <c r="I310" s="159"/>
      <c r="L310" s="155"/>
      <c r="M310" s="160"/>
      <c r="T310" s="161"/>
      <c r="AT310" s="156" t="s">
        <v>217</v>
      </c>
      <c r="AU310" s="156" t="s">
        <v>84</v>
      </c>
      <c r="AV310" s="13" t="s">
        <v>216</v>
      </c>
      <c r="AW310" s="13" t="s">
        <v>34</v>
      </c>
      <c r="AX310" s="13" t="s">
        <v>84</v>
      </c>
      <c r="AY310" s="156" t="s">
        <v>211</v>
      </c>
    </row>
    <row r="311" spans="2:65" s="1" customFormat="1" ht="24.2" customHeight="1">
      <c r="B311" s="32"/>
      <c r="C311" s="127" t="s">
        <v>314</v>
      </c>
      <c r="D311" s="127" t="s">
        <v>212</v>
      </c>
      <c r="E311" s="128" t="s">
        <v>435</v>
      </c>
      <c r="F311" s="129" t="s">
        <v>436</v>
      </c>
      <c r="G311" s="130" t="s">
        <v>215</v>
      </c>
      <c r="H311" s="131">
        <v>27.704999999999998</v>
      </c>
      <c r="I311" s="132"/>
      <c r="J311" s="133">
        <f>ROUND(I311*H311,2)</f>
        <v>0</v>
      </c>
      <c r="K311" s="134"/>
      <c r="L311" s="32"/>
      <c r="M311" s="135" t="s">
        <v>1</v>
      </c>
      <c r="N311" s="136" t="s">
        <v>42</v>
      </c>
      <c r="P311" s="137">
        <f>O311*H311</f>
        <v>0</v>
      </c>
      <c r="Q311" s="137">
        <v>0</v>
      </c>
      <c r="R311" s="137">
        <f>Q311*H311</f>
        <v>0</v>
      </c>
      <c r="S311" s="137">
        <v>0</v>
      </c>
      <c r="T311" s="138">
        <f>S311*H311</f>
        <v>0</v>
      </c>
      <c r="AR311" s="139" t="s">
        <v>216</v>
      </c>
      <c r="AT311" s="139" t="s">
        <v>212</v>
      </c>
      <c r="AU311" s="139" t="s">
        <v>84</v>
      </c>
      <c r="AY311" s="17" t="s">
        <v>211</v>
      </c>
      <c r="BE311" s="140">
        <f>IF(N311="základní",J311,0)</f>
        <v>0</v>
      </c>
      <c r="BF311" s="140">
        <f>IF(N311="snížená",J311,0)</f>
        <v>0</v>
      </c>
      <c r="BG311" s="140">
        <f>IF(N311="zákl. přenesená",J311,0)</f>
        <v>0</v>
      </c>
      <c r="BH311" s="140">
        <f>IF(N311="sníž. přenesená",J311,0)</f>
        <v>0</v>
      </c>
      <c r="BI311" s="140">
        <f>IF(N311="nulová",J311,0)</f>
        <v>0</v>
      </c>
      <c r="BJ311" s="17" t="s">
        <v>84</v>
      </c>
      <c r="BK311" s="140">
        <f>ROUND(I311*H311,2)</f>
        <v>0</v>
      </c>
      <c r="BL311" s="17" t="s">
        <v>216</v>
      </c>
      <c r="BM311" s="139" t="s">
        <v>437</v>
      </c>
    </row>
    <row r="312" spans="2:65" s="11" customFormat="1" ht="11.25">
      <c r="B312" s="141"/>
      <c r="D312" s="142" t="s">
        <v>217</v>
      </c>
      <c r="E312" s="143" t="s">
        <v>1</v>
      </c>
      <c r="F312" s="144" t="s">
        <v>340</v>
      </c>
      <c r="H312" s="143" t="s">
        <v>1</v>
      </c>
      <c r="I312" s="145"/>
      <c r="L312" s="141"/>
      <c r="M312" s="146"/>
      <c r="T312" s="147"/>
      <c r="AT312" s="143" t="s">
        <v>217</v>
      </c>
      <c r="AU312" s="143" t="s">
        <v>84</v>
      </c>
      <c r="AV312" s="11" t="s">
        <v>84</v>
      </c>
      <c r="AW312" s="11" t="s">
        <v>34</v>
      </c>
      <c r="AX312" s="11" t="s">
        <v>77</v>
      </c>
      <c r="AY312" s="143" t="s">
        <v>211</v>
      </c>
    </row>
    <row r="313" spans="2:65" s="12" customFormat="1" ht="11.25">
      <c r="B313" s="148"/>
      <c r="D313" s="142" t="s">
        <v>217</v>
      </c>
      <c r="E313" s="149" t="s">
        <v>1</v>
      </c>
      <c r="F313" s="150" t="s">
        <v>438</v>
      </c>
      <c r="H313" s="151">
        <v>1.58</v>
      </c>
      <c r="I313" s="152"/>
      <c r="L313" s="148"/>
      <c r="M313" s="153"/>
      <c r="T313" s="154"/>
      <c r="AT313" s="149" t="s">
        <v>217</v>
      </c>
      <c r="AU313" s="149" t="s">
        <v>84</v>
      </c>
      <c r="AV313" s="12" t="s">
        <v>86</v>
      </c>
      <c r="AW313" s="12" t="s">
        <v>34</v>
      </c>
      <c r="AX313" s="12" t="s">
        <v>77</v>
      </c>
      <c r="AY313" s="149" t="s">
        <v>211</v>
      </c>
    </row>
    <row r="314" spans="2:65" s="11" customFormat="1" ht="11.25">
      <c r="B314" s="141"/>
      <c r="D314" s="142" t="s">
        <v>217</v>
      </c>
      <c r="E314" s="143" t="s">
        <v>1</v>
      </c>
      <c r="F314" s="144" t="s">
        <v>376</v>
      </c>
      <c r="H314" s="143" t="s">
        <v>1</v>
      </c>
      <c r="I314" s="145"/>
      <c r="L314" s="141"/>
      <c r="M314" s="146"/>
      <c r="T314" s="147"/>
      <c r="AT314" s="143" t="s">
        <v>217</v>
      </c>
      <c r="AU314" s="143" t="s">
        <v>84</v>
      </c>
      <c r="AV314" s="11" t="s">
        <v>84</v>
      </c>
      <c r="AW314" s="11" t="s">
        <v>34</v>
      </c>
      <c r="AX314" s="11" t="s">
        <v>77</v>
      </c>
      <c r="AY314" s="143" t="s">
        <v>211</v>
      </c>
    </row>
    <row r="315" spans="2:65" s="12" customFormat="1" ht="11.25">
      <c r="B315" s="148"/>
      <c r="D315" s="142" t="s">
        <v>217</v>
      </c>
      <c r="E315" s="149" t="s">
        <v>1</v>
      </c>
      <c r="F315" s="150" t="s">
        <v>439</v>
      </c>
      <c r="H315" s="151">
        <v>6.125</v>
      </c>
      <c r="I315" s="152"/>
      <c r="L315" s="148"/>
      <c r="M315" s="153"/>
      <c r="T315" s="154"/>
      <c r="AT315" s="149" t="s">
        <v>217</v>
      </c>
      <c r="AU315" s="149" t="s">
        <v>84</v>
      </c>
      <c r="AV315" s="12" t="s">
        <v>86</v>
      </c>
      <c r="AW315" s="12" t="s">
        <v>34</v>
      </c>
      <c r="AX315" s="12" t="s">
        <v>77</v>
      </c>
      <c r="AY315" s="149" t="s">
        <v>211</v>
      </c>
    </row>
    <row r="316" spans="2:65" s="11" customFormat="1" ht="11.25">
      <c r="B316" s="141"/>
      <c r="D316" s="142" t="s">
        <v>217</v>
      </c>
      <c r="E316" s="143" t="s">
        <v>1</v>
      </c>
      <c r="F316" s="144" t="s">
        <v>440</v>
      </c>
      <c r="H316" s="143" t="s">
        <v>1</v>
      </c>
      <c r="I316" s="145"/>
      <c r="L316" s="141"/>
      <c r="M316" s="146"/>
      <c r="T316" s="147"/>
      <c r="AT316" s="143" t="s">
        <v>217</v>
      </c>
      <c r="AU316" s="143" t="s">
        <v>84</v>
      </c>
      <c r="AV316" s="11" t="s">
        <v>84</v>
      </c>
      <c r="AW316" s="11" t="s">
        <v>34</v>
      </c>
      <c r="AX316" s="11" t="s">
        <v>77</v>
      </c>
      <c r="AY316" s="143" t="s">
        <v>211</v>
      </c>
    </row>
    <row r="317" spans="2:65" s="12" customFormat="1" ht="11.25">
      <c r="B317" s="148"/>
      <c r="D317" s="142" t="s">
        <v>217</v>
      </c>
      <c r="E317" s="149" t="s">
        <v>1</v>
      </c>
      <c r="F317" s="150" t="s">
        <v>441</v>
      </c>
      <c r="H317" s="151">
        <v>20</v>
      </c>
      <c r="I317" s="152"/>
      <c r="L317" s="148"/>
      <c r="M317" s="153"/>
      <c r="T317" s="154"/>
      <c r="AT317" s="149" t="s">
        <v>217</v>
      </c>
      <c r="AU317" s="149" t="s">
        <v>84</v>
      </c>
      <c r="AV317" s="12" t="s">
        <v>86</v>
      </c>
      <c r="AW317" s="12" t="s">
        <v>34</v>
      </c>
      <c r="AX317" s="12" t="s">
        <v>77</v>
      </c>
      <c r="AY317" s="149" t="s">
        <v>211</v>
      </c>
    </row>
    <row r="318" spans="2:65" s="13" customFormat="1" ht="11.25">
      <c r="B318" s="155"/>
      <c r="D318" s="142" t="s">
        <v>217</v>
      </c>
      <c r="E318" s="156" t="s">
        <v>1</v>
      </c>
      <c r="F318" s="157" t="s">
        <v>222</v>
      </c>
      <c r="H318" s="158">
        <v>27.704999999999998</v>
      </c>
      <c r="I318" s="159"/>
      <c r="L318" s="155"/>
      <c r="M318" s="160"/>
      <c r="T318" s="161"/>
      <c r="AT318" s="156" t="s">
        <v>217</v>
      </c>
      <c r="AU318" s="156" t="s">
        <v>84</v>
      </c>
      <c r="AV318" s="13" t="s">
        <v>216</v>
      </c>
      <c r="AW318" s="13" t="s">
        <v>34</v>
      </c>
      <c r="AX318" s="13" t="s">
        <v>84</v>
      </c>
      <c r="AY318" s="156" t="s">
        <v>211</v>
      </c>
    </row>
    <row r="319" spans="2:65" s="1" customFormat="1" ht="16.5" customHeight="1">
      <c r="B319" s="32"/>
      <c r="C319" s="127" t="s">
        <v>442</v>
      </c>
      <c r="D319" s="127" t="s">
        <v>212</v>
      </c>
      <c r="E319" s="128" t="s">
        <v>443</v>
      </c>
      <c r="F319" s="129" t="s">
        <v>444</v>
      </c>
      <c r="G319" s="130" t="s">
        <v>412</v>
      </c>
      <c r="H319" s="131">
        <v>0.2</v>
      </c>
      <c r="I319" s="132"/>
      <c r="J319" s="133">
        <f>ROUND(I319*H319,2)</f>
        <v>0</v>
      </c>
      <c r="K319" s="134"/>
      <c r="L319" s="32"/>
      <c r="M319" s="135" t="s">
        <v>1</v>
      </c>
      <c r="N319" s="136" t="s">
        <v>42</v>
      </c>
      <c r="P319" s="137">
        <f>O319*H319</f>
        <v>0</v>
      </c>
      <c r="Q319" s="137">
        <v>0</v>
      </c>
      <c r="R319" s="137">
        <f>Q319*H319</f>
        <v>0</v>
      </c>
      <c r="S319" s="137">
        <v>0</v>
      </c>
      <c r="T319" s="138">
        <f>S319*H319</f>
        <v>0</v>
      </c>
      <c r="AR319" s="139" t="s">
        <v>216</v>
      </c>
      <c r="AT319" s="139" t="s">
        <v>212</v>
      </c>
      <c r="AU319" s="139" t="s">
        <v>84</v>
      </c>
      <c r="AY319" s="17" t="s">
        <v>211</v>
      </c>
      <c r="BE319" s="140">
        <f>IF(N319="základní",J319,0)</f>
        <v>0</v>
      </c>
      <c r="BF319" s="140">
        <f>IF(N319="snížená",J319,0)</f>
        <v>0</v>
      </c>
      <c r="BG319" s="140">
        <f>IF(N319="zákl. přenesená",J319,0)</f>
        <v>0</v>
      </c>
      <c r="BH319" s="140">
        <f>IF(N319="sníž. přenesená",J319,0)</f>
        <v>0</v>
      </c>
      <c r="BI319" s="140">
        <f>IF(N319="nulová",J319,0)</f>
        <v>0</v>
      </c>
      <c r="BJ319" s="17" t="s">
        <v>84</v>
      </c>
      <c r="BK319" s="140">
        <f>ROUND(I319*H319,2)</f>
        <v>0</v>
      </c>
      <c r="BL319" s="17" t="s">
        <v>216</v>
      </c>
      <c r="BM319" s="139" t="s">
        <v>445</v>
      </c>
    </row>
    <row r="320" spans="2:65" s="1" customFormat="1" ht="16.5" customHeight="1">
      <c r="B320" s="32"/>
      <c r="C320" s="127" t="s">
        <v>318</v>
      </c>
      <c r="D320" s="127" t="s">
        <v>212</v>
      </c>
      <c r="E320" s="128" t="s">
        <v>446</v>
      </c>
      <c r="F320" s="129" t="s">
        <v>447</v>
      </c>
      <c r="G320" s="130" t="s">
        <v>297</v>
      </c>
      <c r="H320" s="131">
        <v>52</v>
      </c>
      <c r="I320" s="132"/>
      <c r="J320" s="133">
        <f>ROUND(I320*H320,2)</f>
        <v>0</v>
      </c>
      <c r="K320" s="134"/>
      <c r="L320" s="32"/>
      <c r="M320" s="135" t="s">
        <v>1</v>
      </c>
      <c r="N320" s="136" t="s">
        <v>42</v>
      </c>
      <c r="P320" s="137">
        <f>O320*H320</f>
        <v>0</v>
      </c>
      <c r="Q320" s="137">
        <v>0</v>
      </c>
      <c r="R320" s="137">
        <f>Q320*H320</f>
        <v>0</v>
      </c>
      <c r="S320" s="137">
        <v>0</v>
      </c>
      <c r="T320" s="138">
        <f>S320*H320</f>
        <v>0</v>
      </c>
      <c r="AR320" s="139" t="s">
        <v>216</v>
      </c>
      <c r="AT320" s="139" t="s">
        <v>212</v>
      </c>
      <c r="AU320" s="139" t="s">
        <v>84</v>
      </c>
      <c r="AY320" s="17" t="s">
        <v>211</v>
      </c>
      <c r="BE320" s="140">
        <f>IF(N320="základní",J320,0)</f>
        <v>0</v>
      </c>
      <c r="BF320" s="140">
        <f>IF(N320="snížená",J320,0)</f>
        <v>0</v>
      </c>
      <c r="BG320" s="140">
        <f>IF(N320="zákl. přenesená",J320,0)</f>
        <v>0</v>
      </c>
      <c r="BH320" s="140">
        <f>IF(N320="sníž. přenesená",J320,0)</f>
        <v>0</v>
      </c>
      <c r="BI320" s="140">
        <f>IF(N320="nulová",J320,0)</f>
        <v>0</v>
      </c>
      <c r="BJ320" s="17" t="s">
        <v>84</v>
      </c>
      <c r="BK320" s="140">
        <f>ROUND(I320*H320,2)</f>
        <v>0</v>
      </c>
      <c r="BL320" s="17" t="s">
        <v>216</v>
      </c>
      <c r="BM320" s="139" t="s">
        <v>448</v>
      </c>
    </row>
    <row r="321" spans="2:65" s="11" customFormat="1" ht="11.25">
      <c r="B321" s="141"/>
      <c r="D321" s="142" t="s">
        <v>217</v>
      </c>
      <c r="E321" s="143" t="s">
        <v>1</v>
      </c>
      <c r="F321" s="144" t="s">
        <v>340</v>
      </c>
      <c r="H321" s="143" t="s">
        <v>1</v>
      </c>
      <c r="I321" s="145"/>
      <c r="L321" s="141"/>
      <c r="M321" s="146"/>
      <c r="T321" s="147"/>
      <c r="AT321" s="143" t="s">
        <v>217</v>
      </c>
      <c r="AU321" s="143" t="s">
        <v>84</v>
      </c>
      <c r="AV321" s="11" t="s">
        <v>84</v>
      </c>
      <c r="AW321" s="11" t="s">
        <v>34</v>
      </c>
      <c r="AX321" s="11" t="s">
        <v>77</v>
      </c>
      <c r="AY321" s="143" t="s">
        <v>211</v>
      </c>
    </row>
    <row r="322" spans="2:65" s="12" customFormat="1" ht="11.25">
      <c r="B322" s="148"/>
      <c r="D322" s="142" t="s">
        <v>217</v>
      </c>
      <c r="E322" s="149" t="s">
        <v>1</v>
      </c>
      <c r="F322" s="150" t="s">
        <v>449</v>
      </c>
      <c r="H322" s="151">
        <v>52</v>
      </c>
      <c r="I322" s="152"/>
      <c r="L322" s="148"/>
      <c r="M322" s="153"/>
      <c r="T322" s="154"/>
      <c r="AT322" s="149" t="s">
        <v>217</v>
      </c>
      <c r="AU322" s="149" t="s">
        <v>84</v>
      </c>
      <c r="AV322" s="12" t="s">
        <v>86</v>
      </c>
      <c r="AW322" s="12" t="s">
        <v>34</v>
      </c>
      <c r="AX322" s="12" t="s">
        <v>77</v>
      </c>
      <c r="AY322" s="149" t="s">
        <v>211</v>
      </c>
    </row>
    <row r="323" spans="2:65" s="13" customFormat="1" ht="11.25">
      <c r="B323" s="155"/>
      <c r="D323" s="142" t="s">
        <v>217</v>
      </c>
      <c r="E323" s="156" t="s">
        <v>1</v>
      </c>
      <c r="F323" s="157" t="s">
        <v>222</v>
      </c>
      <c r="H323" s="158">
        <v>52</v>
      </c>
      <c r="I323" s="159"/>
      <c r="L323" s="155"/>
      <c r="M323" s="160"/>
      <c r="T323" s="161"/>
      <c r="AT323" s="156" t="s">
        <v>217</v>
      </c>
      <c r="AU323" s="156" t="s">
        <v>84</v>
      </c>
      <c r="AV323" s="13" t="s">
        <v>216</v>
      </c>
      <c r="AW323" s="13" t="s">
        <v>34</v>
      </c>
      <c r="AX323" s="13" t="s">
        <v>84</v>
      </c>
      <c r="AY323" s="156" t="s">
        <v>211</v>
      </c>
    </row>
    <row r="324" spans="2:65" s="1" customFormat="1" ht="16.5" customHeight="1">
      <c r="B324" s="32"/>
      <c r="C324" s="127" t="s">
        <v>450</v>
      </c>
      <c r="D324" s="127" t="s">
        <v>212</v>
      </c>
      <c r="E324" s="128" t="s">
        <v>451</v>
      </c>
      <c r="F324" s="129" t="s">
        <v>452</v>
      </c>
      <c r="G324" s="130" t="s">
        <v>297</v>
      </c>
      <c r="H324" s="131">
        <v>62.65</v>
      </c>
      <c r="I324" s="132"/>
      <c r="J324" s="133">
        <f>ROUND(I324*H324,2)</f>
        <v>0</v>
      </c>
      <c r="K324" s="134"/>
      <c r="L324" s="32"/>
      <c r="M324" s="135" t="s">
        <v>1</v>
      </c>
      <c r="N324" s="136" t="s">
        <v>42</v>
      </c>
      <c r="P324" s="137">
        <f>O324*H324</f>
        <v>0</v>
      </c>
      <c r="Q324" s="137">
        <v>0</v>
      </c>
      <c r="R324" s="137">
        <f>Q324*H324</f>
        <v>0</v>
      </c>
      <c r="S324" s="137">
        <v>0</v>
      </c>
      <c r="T324" s="138">
        <f>S324*H324</f>
        <v>0</v>
      </c>
      <c r="AR324" s="139" t="s">
        <v>216</v>
      </c>
      <c r="AT324" s="139" t="s">
        <v>212</v>
      </c>
      <c r="AU324" s="139" t="s">
        <v>84</v>
      </c>
      <c r="AY324" s="17" t="s">
        <v>211</v>
      </c>
      <c r="BE324" s="140">
        <f>IF(N324="základní",J324,0)</f>
        <v>0</v>
      </c>
      <c r="BF324" s="140">
        <f>IF(N324="snížená",J324,0)</f>
        <v>0</v>
      </c>
      <c r="BG324" s="140">
        <f>IF(N324="zákl. přenesená",J324,0)</f>
        <v>0</v>
      </c>
      <c r="BH324" s="140">
        <f>IF(N324="sníž. přenesená",J324,0)</f>
        <v>0</v>
      </c>
      <c r="BI324" s="140">
        <f>IF(N324="nulová",J324,0)</f>
        <v>0</v>
      </c>
      <c r="BJ324" s="17" t="s">
        <v>84</v>
      </c>
      <c r="BK324" s="140">
        <f>ROUND(I324*H324,2)</f>
        <v>0</v>
      </c>
      <c r="BL324" s="17" t="s">
        <v>216</v>
      </c>
      <c r="BM324" s="139" t="s">
        <v>453</v>
      </c>
    </row>
    <row r="325" spans="2:65" s="11" customFormat="1" ht="11.25">
      <c r="B325" s="141"/>
      <c r="D325" s="142" t="s">
        <v>217</v>
      </c>
      <c r="E325" s="143" t="s">
        <v>1</v>
      </c>
      <c r="F325" s="144" t="s">
        <v>340</v>
      </c>
      <c r="H325" s="143" t="s">
        <v>1</v>
      </c>
      <c r="I325" s="145"/>
      <c r="L325" s="141"/>
      <c r="M325" s="146"/>
      <c r="T325" s="147"/>
      <c r="AT325" s="143" t="s">
        <v>217</v>
      </c>
      <c r="AU325" s="143" t="s">
        <v>84</v>
      </c>
      <c r="AV325" s="11" t="s">
        <v>84</v>
      </c>
      <c r="AW325" s="11" t="s">
        <v>34</v>
      </c>
      <c r="AX325" s="11" t="s">
        <v>77</v>
      </c>
      <c r="AY325" s="143" t="s">
        <v>211</v>
      </c>
    </row>
    <row r="326" spans="2:65" s="12" customFormat="1" ht="11.25">
      <c r="B326" s="148"/>
      <c r="D326" s="142" t="s">
        <v>217</v>
      </c>
      <c r="E326" s="149" t="s">
        <v>1</v>
      </c>
      <c r="F326" s="150" t="s">
        <v>454</v>
      </c>
      <c r="H326" s="151">
        <v>62.65</v>
      </c>
      <c r="I326" s="152"/>
      <c r="L326" s="148"/>
      <c r="M326" s="153"/>
      <c r="T326" s="154"/>
      <c r="AT326" s="149" t="s">
        <v>217</v>
      </c>
      <c r="AU326" s="149" t="s">
        <v>84</v>
      </c>
      <c r="AV326" s="12" t="s">
        <v>86</v>
      </c>
      <c r="AW326" s="12" t="s">
        <v>34</v>
      </c>
      <c r="AX326" s="12" t="s">
        <v>77</v>
      </c>
      <c r="AY326" s="149" t="s">
        <v>211</v>
      </c>
    </row>
    <row r="327" spans="2:65" s="13" customFormat="1" ht="11.25">
      <c r="B327" s="155"/>
      <c r="D327" s="142" t="s">
        <v>217</v>
      </c>
      <c r="E327" s="156" t="s">
        <v>1</v>
      </c>
      <c r="F327" s="157" t="s">
        <v>222</v>
      </c>
      <c r="H327" s="158">
        <v>62.65</v>
      </c>
      <c r="I327" s="159"/>
      <c r="L327" s="155"/>
      <c r="M327" s="160"/>
      <c r="T327" s="161"/>
      <c r="AT327" s="156" t="s">
        <v>217</v>
      </c>
      <c r="AU327" s="156" t="s">
        <v>84</v>
      </c>
      <c r="AV327" s="13" t="s">
        <v>216</v>
      </c>
      <c r="AW327" s="13" t="s">
        <v>34</v>
      </c>
      <c r="AX327" s="13" t="s">
        <v>84</v>
      </c>
      <c r="AY327" s="156" t="s">
        <v>211</v>
      </c>
    </row>
    <row r="328" spans="2:65" s="1" customFormat="1" ht="16.5" customHeight="1">
      <c r="B328" s="32"/>
      <c r="C328" s="127" t="s">
        <v>323</v>
      </c>
      <c r="D328" s="127" t="s">
        <v>212</v>
      </c>
      <c r="E328" s="128" t="s">
        <v>455</v>
      </c>
      <c r="F328" s="129" t="s">
        <v>456</v>
      </c>
      <c r="G328" s="130" t="s">
        <v>297</v>
      </c>
      <c r="H328" s="131">
        <v>62.65</v>
      </c>
      <c r="I328" s="132"/>
      <c r="J328" s="133">
        <f>ROUND(I328*H328,2)</f>
        <v>0</v>
      </c>
      <c r="K328" s="134"/>
      <c r="L328" s="32"/>
      <c r="M328" s="135" t="s">
        <v>1</v>
      </c>
      <c r="N328" s="136" t="s">
        <v>42</v>
      </c>
      <c r="P328" s="137">
        <f>O328*H328</f>
        <v>0</v>
      </c>
      <c r="Q328" s="137">
        <v>0</v>
      </c>
      <c r="R328" s="137">
        <f>Q328*H328</f>
        <v>0</v>
      </c>
      <c r="S328" s="137">
        <v>0</v>
      </c>
      <c r="T328" s="138">
        <f>S328*H328</f>
        <v>0</v>
      </c>
      <c r="AR328" s="139" t="s">
        <v>216</v>
      </c>
      <c r="AT328" s="139" t="s">
        <v>212</v>
      </c>
      <c r="AU328" s="139" t="s">
        <v>84</v>
      </c>
      <c r="AY328" s="17" t="s">
        <v>211</v>
      </c>
      <c r="BE328" s="140">
        <f>IF(N328="základní",J328,0)</f>
        <v>0</v>
      </c>
      <c r="BF328" s="140">
        <f>IF(N328="snížená",J328,0)</f>
        <v>0</v>
      </c>
      <c r="BG328" s="140">
        <f>IF(N328="zákl. přenesená",J328,0)</f>
        <v>0</v>
      </c>
      <c r="BH328" s="140">
        <f>IF(N328="sníž. přenesená",J328,0)</f>
        <v>0</v>
      </c>
      <c r="BI328" s="140">
        <f>IF(N328="nulová",J328,0)</f>
        <v>0</v>
      </c>
      <c r="BJ328" s="17" t="s">
        <v>84</v>
      </c>
      <c r="BK328" s="140">
        <f>ROUND(I328*H328,2)</f>
        <v>0</v>
      </c>
      <c r="BL328" s="17" t="s">
        <v>216</v>
      </c>
      <c r="BM328" s="139" t="s">
        <v>457</v>
      </c>
    </row>
    <row r="329" spans="2:65" s="1" customFormat="1" ht="16.5" customHeight="1">
      <c r="B329" s="32"/>
      <c r="C329" s="127" t="s">
        <v>458</v>
      </c>
      <c r="D329" s="127" t="s">
        <v>212</v>
      </c>
      <c r="E329" s="128" t="s">
        <v>459</v>
      </c>
      <c r="F329" s="129" t="s">
        <v>460</v>
      </c>
      <c r="G329" s="130" t="s">
        <v>215</v>
      </c>
      <c r="H329" s="131">
        <v>12.53</v>
      </c>
      <c r="I329" s="132"/>
      <c r="J329" s="133">
        <f>ROUND(I329*H329,2)</f>
        <v>0</v>
      </c>
      <c r="K329" s="134"/>
      <c r="L329" s="32"/>
      <c r="M329" s="135" t="s">
        <v>1</v>
      </c>
      <c r="N329" s="136" t="s">
        <v>42</v>
      </c>
      <c r="P329" s="137">
        <f>O329*H329</f>
        <v>0</v>
      </c>
      <c r="Q329" s="137">
        <v>0</v>
      </c>
      <c r="R329" s="137">
        <f>Q329*H329</f>
        <v>0</v>
      </c>
      <c r="S329" s="137">
        <v>0</v>
      </c>
      <c r="T329" s="138">
        <f>S329*H329</f>
        <v>0</v>
      </c>
      <c r="AR329" s="139" t="s">
        <v>216</v>
      </c>
      <c r="AT329" s="139" t="s">
        <v>212</v>
      </c>
      <c r="AU329" s="139" t="s">
        <v>84</v>
      </c>
      <c r="AY329" s="17" t="s">
        <v>211</v>
      </c>
      <c r="BE329" s="140">
        <f>IF(N329="základní",J329,0)</f>
        <v>0</v>
      </c>
      <c r="BF329" s="140">
        <f>IF(N329="snížená",J329,0)</f>
        <v>0</v>
      </c>
      <c r="BG329" s="140">
        <f>IF(N329="zákl. přenesená",J329,0)</f>
        <v>0</v>
      </c>
      <c r="BH329" s="140">
        <f>IF(N329="sníž. přenesená",J329,0)</f>
        <v>0</v>
      </c>
      <c r="BI329" s="140">
        <f>IF(N329="nulová",J329,0)</f>
        <v>0</v>
      </c>
      <c r="BJ329" s="17" t="s">
        <v>84</v>
      </c>
      <c r="BK329" s="140">
        <f>ROUND(I329*H329,2)</f>
        <v>0</v>
      </c>
      <c r="BL329" s="17" t="s">
        <v>216</v>
      </c>
      <c r="BM329" s="139" t="s">
        <v>461</v>
      </c>
    </row>
    <row r="330" spans="2:65" s="11" customFormat="1" ht="11.25">
      <c r="B330" s="141"/>
      <c r="D330" s="142" t="s">
        <v>217</v>
      </c>
      <c r="E330" s="143" t="s">
        <v>1</v>
      </c>
      <c r="F330" s="144" t="s">
        <v>340</v>
      </c>
      <c r="H330" s="143" t="s">
        <v>1</v>
      </c>
      <c r="I330" s="145"/>
      <c r="L330" s="141"/>
      <c r="M330" s="146"/>
      <c r="T330" s="147"/>
      <c r="AT330" s="143" t="s">
        <v>217</v>
      </c>
      <c r="AU330" s="143" t="s">
        <v>84</v>
      </c>
      <c r="AV330" s="11" t="s">
        <v>84</v>
      </c>
      <c r="AW330" s="11" t="s">
        <v>34</v>
      </c>
      <c r="AX330" s="11" t="s">
        <v>77</v>
      </c>
      <c r="AY330" s="143" t="s">
        <v>211</v>
      </c>
    </row>
    <row r="331" spans="2:65" s="12" customFormat="1" ht="11.25">
      <c r="B331" s="148"/>
      <c r="D331" s="142" t="s">
        <v>217</v>
      </c>
      <c r="E331" s="149" t="s">
        <v>1</v>
      </c>
      <c r="F331" s="150" t="s">
        <v>462</v>
      </c>
      <c r="H331" s="151">
        <v>12.53</v>
      </c>
      <c r="I331" s="152"/>
      <c r="L331" s="148"/>
      <c r="M331" s="153"/>
      <c r="T331" s="154"/>
      <c r="AT331" s="149" t="s">
        <v>217</v>
      </c>
      <c r="AU331" s="149" t="s">
        <v>84</v>
      </c>
      <c r="AV331" s="12" t="s">
        <v>86</v>
      </c>
      <c r="AW331" s="12" t="s">
        <v>34</v>
      </c>
      <c r="AX331" s="12" t="s">
        <v>77</v>
      </c>
      <c r="AY331" s="149" t="s">
        <v>211</v>
      </c>
    </row>
    <row r="332" spans="2:65" s="13" customFormat="1" ht="11.25">
      <c r="B332" s="155"/>
      <c r="D332" s="142" t="s">
        <v>217</v>
      </c>
      <c r="E332" s="156" t="s">
        <v>1</v>
      </c>
      <c r="F332" s="157" t="s">
        <v>222</v>
      </c>
      <c r="H332" s="158">
        <v>12.53</v>
      </c>
      <c r="I332" s="159"/>
      <c r="L332" s="155"/>
      <c r="M332" s="160"/>
      <c r="T332" s="161"/>
      <c r="AT332" s="156" t="s">
        <v>217</v>
      </c>
      <c r="AU332" s="156" t="s">
        <v>84</v>
      </c>
      <c r="AV332" s="13" t="s">
        <v>216</v>
      </c>
      <c r="AW332" s="13" t="s">
        <v>34</v>
      </c>
      <c r="AX332" s="13" t="s">
        <v>84</v>
      </c>
      <c r="AY332" s="156" t="s">
        <v>211</v>
      </c>
    </row>
    <row r="333" spans="2:65" s="1" customFormat="1" ht="16.5" customHeight="1">
      <c r="B333" s="32"/>
      <c r="C333" s="127" t="s">
        <v>329</v>
      </c>
      <c r="D333" s="127" t="s">
        <v>212</v>
      </c>
      <c r="E333" s="128" t="s">
        <v>463</v>
      </c>
      <c r="F333" s="129" t="s">
        <v>464</v>
      </c>
      <c r="G333" s="130" t="s">
        <v>215</v>
      </c>
      <c r="H333" s="131">
        <v>6.0190000000000001</v>
      </c>
      <c r="I333" s="132"/>
      <c r="J333" s="133">
        <f>ROUND(I333*H333,2)</f>
        <v>0</v>
      </c>
      <c r="K333" s="134"/>
      <c r="L333" s="32"/>
      <c r="M333" s="135" t="s">
        <v>1</v>
      </c>
      <c r="N333" s="136" t="s">
        <v>42</v>
      </c>
      <c r="P333" s="137">
        <f>O333*H333</f>
        <v>0</v>
      </c>
      <c r="Q333" s="137">
        <v>0</v>
      </c>
      <c r="R333" s="137">
        <f>Q333*H333</f>
        <v>0</v>
      </c>
      <c r="S333" s="137">
        <v>0</v>
      </c>
      <c r="T333" s="138">
        <f>S333*H333</f>
        <v>0</v>
      </c>
      <c r="AR333" s="139" t="s">
        <v>216</v>
      </c>
      <c r="AT333" s="139" t="s">
        <v>212</v>
      </c>
      <c r="AU333" s="139" t="s">
        <v>84</v>
      </c>
      <c r="AY333" s="17" t="s">
        <v>211</v>
      </c>
      <c r="BE333" s="140">
        <f>IF(N333="základní",J333,0)</f>
        <v>0</v>
      </c>
      <c r="BF333" s="140">
        <f>IF(N333="snížená",J333,0)</f>
        <v>0</v>
      </c>
      <c r="BG333" s="140">
        <f>IF(N333="zákl. přenesená",J333,0)</f>
        <v>0</v>
      </c>
      <c r="BH333" s="140">
        <f>IF(N333="sníž. přenesená",J333,0)</f>
        <v>0</v>
      </c>
      <c r="BI333" s="140">
        <f>IF(N333="nulová",J333,0)</f>
        <v>0</v>
      </c>
      <c r="BJ333" s="17" t="s">
        <v>84</v>
      </c>
      <c r="BK333" s="140">
        <f>ROUND(I333*H333,2)</f>
        <v>0</v>
      </c>
      <c r="BL333" s="17" t="s">
        <v>216</v>
      </c>
      <c r="BM333" s="139" t="s">
        <v>465</v>
      </c>
    </row>
    <row r="334" spans="2:65" s="12" customFormat="1" ht="11.25">
      <c r="B334" s="148"/>
      <c r="D334" s="142" t="s">
        <v>217</v>
      </c>
      <c r="E334" s="149" t="s">
        <v>1</v>
      </c>
      <c r="F334" s="150" t="s">
        <v>466</v>
      </c>
      <c r="H334" s="151">
        <v>6.0190000000000001</v>
      </c>
      <c r="I334" s="152"/>
      <c r="L334" s="148"/>
      <c r="M334" s="153"/>
      <c r="T334" s="154"/>
      <c r="AT334" s="149" t="s">
        <v>217</v>
      </c>
      <c r="AU334" s="149" t="s">
        <v>84</v>
      </c>
      <c r="AV334" s="12" t="s">
        <v>86</v>
      </c>
      <c r="AW334" s="12" t="s">
        <v>34</v>
      </c>
      <c r="AX334" s="12" t="s">
        <v>77</v>
      </c>
      <c r="AY334" s="149" t="s">
        <v>211</v>
      </c>
    </row>
    <row r="335" spans="2:65" s="13" customFormat="1" ht="11.25">
      <c r="B335" s="155"/>
      <c r="D335" s="142" t="s">
        <v>217</v>
      </c>
      <c r="E335" s="156" t="s">
        <v>1</v>
      </c>
      <c r="F335" s="157" t="s">
        <v>222</v>
      </c>
      <c r="H335" s="158">
        <v>6.0190000000000001</v>
      </c>
      <c r="I335" s="159"/>
      <c r="L335" s="155"/>
      <c r="M335" s="160"/>
      <c r="T335" s="161"/>
      <c r="AT335" s="156" t="s">
        <v>217</v>
      </c>
      <c r="AU335" s="156" t="s">
        <v>84</v>
      </c>
      <c r="AV335" s="13" t="s">
        <v>216</v>
      </c>
      <c r="AW335" s="13" t="s">
        <v>34</v>
      </c>
      <c r="AX335" s="13" t="s">
        <v>84</v>
      </c>
      <c r="AY335" s="156" t="s">
        <v>211</v>
      </c>
    </row>
    <row r="336" spans="2:65" s="1" customFormat="1" ht="21.75" customHeight="1">
      <c r="B336" s="32"/>
      <c r="C336" s="127" t="s">
        <v>467</v>
      </c>
      <c r="D336" s="127" t="s">
        <v>212</v>
      </c>
      <c r="E336" s="128" t="s">
        <v>468</v>
      </c>
      <c r="F336" s="129" t="s">
        <v>469</v>
      </c>
      <c r="G336" s="130" t="s">
        <v>297</v>
      </c>
      <c r="H336" s="131">
        <v>23.323</v>
      </c>
      <c r="I336" s="132"/>
      <c r="J336" s="133">
        <f>ROUND(I336*H336,2)</f>
        <v>0</v>
      </c>
      <c r="K336" s="134"/>
      <c r="L336" s="32"/>
      <c r="M336" s="135" t="s">
        <v>1</v>
      </c>
      <c r="N336" s="136" t="s">
        <v>42</v>
      </c>
      <c r="P336" s="137">
        <f>O336*H336</f>
        <v>0</v>
      </c>
      <c r="Q336" s="137">
        <v>0</v>
      </c>
      <c r="R336" s="137">
        <f>Q336*H336</f>
        <v>0</v>
      </c>
      <c r="S336" s="137">
        <v>0</v>
      </c>
      <c r="T336" s="138">
        <f>S336*H336</f>
        <v>0</v>
      </c>
      <c r="AR336" s="139" t="s">
        <v>216</v>
      </c>
      <c r="AT336" s="139" t="s">
        <v>212</v>
      </c>
      <c r="AU336" s="139" t="s">
        <v>84</v>
      </c>
      <c r="AY336" s="17" t="s">
        <v>211</v>
      </c>
      <c r="BE336" s="140">
        <f>IF(N336="základní",J336,0)</f>
        <v>0</v>
      </c>
      <c r="BF336" s="140">
        <f>IF(N336="snížená",J336,0)</f>
        <v>0</v>
      </c>
      <c r="BG336" s="140">
        <f>IF(N336="zákl. přenesená",J336,0)</f>
        <v>0</v>
      </c>
      <c r="BH336" s="140">
        <f>IF(N336="sníž. přenesená",J336,0)</f>
        <v>0</v>
      </c>
      <c r="BI336" s="140">
        <f>IF(N336="nulová",J336,0)</f>
        <v>0</v>
      </c>
      <c r="BJ336" s="17" t="s">
        <v>84</v>
      </c>
      <c r="BK336" s="140">
        <f>ROUND(I336*H336,2)</f>
        <v>0</v>
      </c>
      <c r="BL336" s="17" t="s">
        <v>216</v>
      </c>
      <c r="BM336" s="139" t="s">
        <v>470</v>
      </c>
    </row>
    <row r="337" spans="2:65" s="12" customFormat="1" ht="11.25">
      <c r="B337" s="148"/>
      <c r="D337" s="142" t="s">
        <v>217</v>
      </c>
      <c r="E337" s="149" t="s">
        <v>1</v>
      </c>
      <c r="F337" s="150" t="s">
        <v>471</v>
      </c>
      <c r="H337" s="151">
        <v>23.323</v>
      </c>
      <c r="I337" s="152"/>
      <c r="L337" s="148"/>
      <c r="M337" s="153"/>
      <c r="T337" s="154"/>
      <c r="AT337" s="149" t="s">
        <v>217</v>
      </c>
      <c r="AU337" s="149" t="s">
        <v>84</v>
      </c>
      <c r="AV337" s="12" t="s">
        <v>86</v>
      </c>
      <c r="AW337" s="12" t="s">
        <v>34</v>
      </c>
      <c r="AX337" s="12" t="s">
        <v>77</v>
      </c>
      <c r="AY337" s="149" t="s">
        <v>211</v>
      </c>
    </row>
    <row r="338" spans="2:65" s="13" customFormat="1" ht="11.25">
      <c r="B338" s="155"/>
      <c r="D338" s="142" t="s">
        <v>217</v>
      </c>
      <c r="E338" s="156" t="s">
        <v>1</v>
      </c>
      <c r="F338" s="157" t="s">
        <v>222</v>
      </c>
      <c r="H338" s="158">
        <v>23.323</v>
      </c>
      <c r="I338" s="159"/>
      <c r="L338" s="155"/>
      <c r="M338" s="160"/>
      <c r="T338" s="161"/>
      <c r="AT338" s="156" t="s">
        <v>217</v>
      </c>
      <c r="AU338" s="156" t="s">
        <v>84</v>
      </c>
      <c r="AV338" s="13" t="s">
        <v>216</v>
      </c>
      <c r="AW338" s="13" t="s">
        <v>34</v>
      </c>
      <c r="AX338" s="13" t="s">
        <v>84</v>
      </c>
      <c r="AY338" s="156" t="s">
        <v>211</v>
      </c>
    </row>
    <row r="339" spans="2:65" s="1" customFormat="1" ht="24.2" customHeight="1">
      <c r="B339" s="32"/>
      <c r="C339" s="127" t="s">
        <v>336</v>
      </c>
      <c r="D339" s="127" t="s">
        <v>212</v>
      </c>
      <c r="E339" s="128" t="s">
        <v>472</v>
      </c>
      <c r="F339" s="129" t="s">
        <v>473</v>
      </c>
      <c r="G339" s="130" t="s">
        <v>297</v>
      </c>
      <c r="H339" s="131">
        <v>23.323</v>
      </c>
      <c r="I339" s="132"/>
      <c r="J339" s="133">
        <f>ROUND(I339*H339,2)</f>
        <v>0</v>
      </c>
      <c r="K339" s="134"/>
      <c r="L339" s="32"/>
      <c r="M339" s="135" t="s">
        <v>1</v>
      </c>
      <c r="N339" s="136" t="s">
        <v>42</v>
      </c>
      <c r="P339" s="137">
        <f>O339*H339</f>
        <v>0</v>
      </c>
      <c r="Q339" s="137">
        <v>0</v>
      </c>
      <c r="R339" s="137">
        <f>Q339*H339</f>
        <v>0</v>
      </c>
      <c r="S339" s="137">
        <v>0</v>
      </c>
      <c r="T339" s="138">
        <f>S339*H339</f>
        <v>0</v>
      </c>
      <c r="AR339" s="139" t="s">
        <v>216</v>
      </c>
      <c r="AT339" s="139" t="s">
        <v>212</v>
      </c>
      <c r="AU339" s="139" t="s">
        <v>84</v>
      </c>
      <c r="AY339" s="17" t="s">
        <v>211</v>
      </c>
      <c r="BE339" s="140">
        <f>IF(N339="základní",J339,0)</f>
        <v>0</v>
      </c>
      <c r="BF339" s="140">
        <f>IF(N339="snížená",J339,0)</f>
        <v>0</v>
      </c>
      <c r="BG339" s="140">
        <f>IF(N339="zákl. přenesená",J339,0)</f>
        <v>0</v>
      </c>
      <c r="BH339" s="140">
        <f>IF(N339="sníž. přenesená",J339,0)</f>
        <v>0</v>
      </c>
      <c r="BI339" s="140">
        <f>IF(N339="nulová",J339,0)</f>
        <v>0</v>
      </c>
      <c r="BJ339" s="17" t="s">
        <v>84</v>
      </c>
      <c r="BK339" s="140">
        <f>ROUND(I339*H339,2)</f>
        <v>0</v>
      </c>
      <c r="BL339" s="17" t="s">
        <v>216</v>
      </c>
      <c r="BM339" s="139" t="s">
        <v>474</v>
      </c>
    </row>
    <row r="340" spans="2:65" s="1" customFormat="1" ht="16.5" customHeight="1">
      <c r="B340" s="32"/>
      <c r="C340" s="127" t="s">
        <v>475</v>
      </c>
      <c r="D340" s="127" t="s">
        <v>212</v>
      </c>
      <c r="E340" s="128" t="s">
        <v>476</v>
      </c>
      <c r="F340" s="129" t="s">
        <v>477</v>
      </c>
      <c r="G340" s="130" t="s">
        <v>412</v>
      </c>
      <c r="H340" s="131">
        <v>0.18</v>
      </c>
      <c r="I340" s="132"/>
      <c r="J340" s="133">
        <f>ROUND(I340*H340,2)</f>
        <v>0</v>
      </c>
      <c r="K340" s="134"/>
      <c r="L340" s="32"/>
      <c r="M340" s="135" t="s">
        <v>1</v>
      </c>
      <c r="N340" s="136" t="s">
        <v>42</v>
      </c>
      <c r="P340" s="137">
        <f>O340*H340</f>
        <v>0</v>
      </c>
      <c r="Q340" s="137">
        <v>0</v>
      </c>
      <c r="R340" s="137">
        <f>Q340*H340</f>
        <v>0</v>
      </c>
      <c r="S340" s="137">
        <v>0</v>
      </c>
      <c r="T340" s="138">
        <f>S340*H340</f>
        <v>0</v>
      </c>
      <c r="AR340" s="139" t="s">
        <v>216</v>
      </c>
      <c r="AT340" s="139" t="s">
        <v>212</v>
      </c>
      <c r="AU340" s="139" t="s">
        <v>84</v>
      </c>
      <c r="AY340" s="17" t="s">
        <v>211</v>
      </c>
      <c r="BE340" s="140">
        <f>IF(N340="základní",J340,0)</f>
        <v>0</v>
      </c>
      <c r="BF340" s="140">
        <f>IF(N340="snížená",J340,0)</f>
        <v>0</v>
      </c>
      <c r="BG340" s="140">
        <f>IF(N340="zákl. přenesená",J340,0)</f>
        <v>0</v>
      </c>
      <c r="BH340" s="140">
        <f>IF(N340="sníž. přenesená",J340,0)</f>
        <v>0</v>
      </c>
      <c r="BI340" s="140">
        <f>IF(N340="nulová",J340,0)</f>
        <v>0</v>
      </c>
      <c r="BJ340" s="17" t="s">
        <v>84</v>
      </c>
      <c r="BK340" s="140">
        <f>ROUND(I340*H340,2)</f>
        <v>0</v>
      </c>
      <c r="BL340" s="17" t="s">
        <v>216</v>
      </c>
      <c r="BM340" s="139" t="s">
        <v>478</v>
      </c>
    </row>
    <row r="341" spans="2:65" s="1" customFormat="1" ht="16.5" customHeight="1">
      <c r="B341" s="32"/>
      <c r="C341" s="127" t="s">
        <v>339</v>
      </c>
      <c r="D341" s="127" t="s">
        <v>212</v>
      </c>
      <c r="E341" s="128" t="s">
        <v>479</v>
      </c>
      <c r="F341" s="129" t="s">
        <v>480</v>
      </c>
      <c r="G341" s="130" t="s">
        <v>289</v>
      </c>
      <c r="H341" s="131">
        <v>1</v>
      </c>
      <c r="I341" s="132"/>
      <c r="J341" s="133">
        <f>ROUND(I341*H341,2)</f>
        <v>0</v>
      </c>
      <c r="K341" s="134"/>
      <c r="L341" s="32"/>
      <c r="M341" s="135" t="s">
        <v>1</v>
      </c>
      <c r="N341" s="136" t="s">
        <v>42</v>
      </c>
      <c r="P341" s="137">
        <f>O341*H341</f>
        <v>0</v>
      </c>
      <c r="Q341" s="137">
        <v>0</v>
      </c>
      <c r="R341" s="137">
        <f>Q341*H341</f>
        <v>0</v>
      </c>
      <c r="S341" s="137">
        <v>0</v>
      </c>
      <c r="T341" s="138">
        <f>S341*H341</f>
        <v>0</v>
      </c>
      <c r="AR341" s="139" t="s">
        <v>216</v>
      </c>
      <c r="AT341" s="139" t="s">
        <v>212</v>
      </c>
      <c r="AU341" s="139" t="s">
        <v>84</v>
      </c>
      <c r="AY341" s="17" t="s">
        <v>211</v>
      </c>
      <c r="BE341" s="140">
        <f>IF(N341="základní",J341,0)</f>
        <v>0</v>
      </c>
      <c r="BF341" s="140">
        <f>IF(N341="snížená",J341,0)</f>
        <v>0</v>
      </c>
      <c r="BG341" s="140">
        <f>IF(N341="zákl. přenesená",J341,0)</f>
        <v>0</v>
      </c>
      <c r="BH341" s="140">
        <f>IF(N341="sníž. přenesená",J341,0)</f>
        <v>0</v>
      </c>
      <c r="BI341" s="140">
        <f>IF(N341="nulová",J341,0)</f>
        <v>0</v>
      </c>
      <c r="BJ341" s="17" t="s">
        <v>84</v>
      </c>
      <c r="BK341" s="140">
        <f>ROUND(I341*H341,2)</f>
        <v>0</v>
      </c>
      <c r="BL341" s="17" t="s">
        <v>216</v>
      </c>
      <c r="BM341" s="139" t="s">
        <v>481</v>
      </c>
    </row>
    <row r="342" spans="2:65" s="1" customFormat="1" ht="24.2" customHeight="1">
      <c r="B342" s="32"/>
      <c r="C342" s="127" t="s">
        <v>482</v>
      </c>
      <c r="D342" s="127" t="s">
        <v>212</v>
      </c>
      <c r="E342" s="128" t="s">
        <v>483</v>
      </c>
      <c r="F342" s="129" t="s">
        <v>484</v>
      </c>
      <c r="G342" s="130" t="s">
        <v>289</v>
      </c>
      <c r="H342" s="131">
        <v>3</v>
      </c>
      <c r="I342" s="132"/>
      <c r="J342" s="133">
        <f>ROUND(I342*H342,2)</f>
        <v>0</v>
      </c>
      <c r="K342" s="134"/>
      <c r="L342" s="32"/>
      <c r="M342" s="135" t="s">
        <v>1</v>
      </c>
      <c r="N342" s="136" t="s">
        <v>42</v>
      </c>
      <c r="P342" s="137">
        <f>O342*H342</f>
        <v>0</v>
      </c>
      <c r="Q342" s="137">
        <v>0</v>
      </c>
      <c r="R342" s="137">
        <f>Q342*H342</f>
        <v>0</v>
      </c>
      <c r="S342" s="137">
        <v>0</v>
      </c>
      <c r="T342" s="138">
        <f>S342*H342</f>
        <v>0</v>
      </c>
      <c r="AR342" s="139" t="s">
        <v>216</v>
      </c>
      <c r="AT342" s="139" t="s">
        <v>212</v>
      </c>
      <c r="AU342" s="139" t="s">
        <v>84</v>
      </c>
      <c r="AY342" s="17" t="s">
        <v>211</v>
      </c>
      <c r="BE342" s="140">
        <f>IF(N342="základní",J342,0)</f>
        <v>0</v>
      </c>
      <c r="BF342" s="140">
        <f>IF(N342="snížená",J342,0)</f>
        <v>0</v>
      </c>
      <c r="BG342" s="140">
        <f>IF(N342="zákl. přenesená",J342,0)</f>
        <v>0</v>
      </c>
      <c r="BH342" s="140">
        <f>IF(N342="sníž. přenesená",J342,0)</f>
        <v>0</v>
      </c>
      <c r="BI342" s="140">
        <f>IF(N342="nulová",J342,0)</f>
        <v>0</v>
      </c>
      <c r="BJ342" s="17" t="s">
        <v>84</v>
      </c>
      <c r="BK342" s="140">
        <f>ROUND(I342*H342,2)</f>
        <v>0</v>
      </c>
      <c r="BL342" s="17" t="s">
        <v>216</v>
      </c>
      <c r="BM342" s="139" t="s">
        <v>485</v>
      </c>
    </row>
    <row r="343" spans="2:65" s="10" customFormat="1" ht="25.9" customHeight="1">
      <c r="B343" s="117"/>
      <c r="D343" s="118" t="s">
        <v>76</v>
      </c>
      <c r="E343" s="119" t="s">
        <v>216</v>
      </c>
      <c r="F343" s="119" t="s">
        <v>486</v>
      </c>
      <c r="I343" s="120"/>
      <c r="J343" s="121">
        <f>BK343</f>
        <v>0</v>
      </c>
      <c r="L343" s="117"/>
      <c r="M343" s="122"/>
      <c r="P343" s="123">
        <f>SUM(P344:P347)</f>
        <v>0</v>
      </c>
      <c r="R343" s="123">
        <f>SUM(R344:R347)</f>
        <v>0</v>
      </c>
      <c r="T343" s="124">
        <f>SUM(T344:T347)</f>
        <v>0</v>
      </c>
      <c r="AR343" s="118" t="s">
        <v>84</v>
      </c>
      <c r="AT343" s="125" t="s">
        <v>76</v>
      </c>
      <c r="AU343" s="125" t="s">
        <v>77</v>
      </c>
      <c r="AY343" s="118" t="s">
        <v>211</v>
      </c>
      <c r="BK343" s="126">
        <f>SUM(BK344:BK347)</f>
        <v>0</v>
      </c>
    </row>
    <row r="344" spans="2:65" s="1" customFormat="1" ht="24.2" customHeight="1">
      <c r="B344" s="32"/>
      <c r="C344" s="127" t="s">
        <v>349</v>
      </c>
      <c r="D344" s="127" t="s">
        <v>212</v>
      </c>
      <c r="E344" s="128" t="s">
        <v>487</v>
      </c>
      <c r="F344" s="129" t="s">
        <v>488</v>
      </c>
      <c r="G344" s="130" t="s">
        <v>297</v>
      </c>
      <c r="H344" s="131">
        <v>32</v>
      </c>
      <c r="I344" s="132"/>
      <c r="J344" s="133">
        <f>ROUND(I344*H344,2)</f>
        <v>0</v>
      </c>
      <c r="K344" s="134"/>
      <c r="L344" s="32"/>
      <c r="M344" s="135" t="s">
        <v>1</v>
      </c>
      <c r="N344" s="136" t="s">
        <v>42</v>
      </c>
      <c r="P344" s="137">
        <f>O344*H344</f>
        <v>0</v>
      </c>
      <c r="Q344" s="137">
        <v>0</v>
      </c>
      <c r="R344" s="137">
        <f>Q344*H344</f>
        <v>0</v>
      </c>
      <c r="S344" s="137">
        <v>0</v>
      </c>
      <c r="T344" s="138">
        <f>S344*H344</f>
        <v>0</v>
      </c>
      <c r="AR344" s="139" t="s">
        <v>216</v>
      </c>
      <c r="AT344" s="139" t="s">
        <v>212</v>
      </c>
      <c r="AU344" s="139" t="s">
        <v>84</v>
      </c>
      <c r="AY344" s="17" t="s">
        <v>211</v>
      </c>
      <c r="BE344" s="140">
        <f>IF(N344="základní",J344,0)</f>
        <v>0</v>
      </c>
      <c r="BF344" s="140">
        <f>IF(N344="snížená",J344,0)</f>
        <v>0</v>
      </c>
      <c r="BG344" s="140">
        <f>IF(N344="zákl. přenesená",J344,0)</f>
        <v>0</v>
      </c>
      <c r="BH344" s="140">
        <f>IF(N344="sníž. přenesená",J344,0)</f>
        <v>0</v>
      </c>
      <c r="BI344" s="140">
        <f>IF(N344="nulová",J344,0)</f>
        <v>0</v>
      </c>
      <c r="BJ344" s="17" t="s">
        <v>84</v>
      </c>
      <c r="BK344" s="140">
        <f>ROUND(I344*H344,2)</f>
        <v>0</v>
      </c>
      <c r="BL344" s="17" t="s">
        <v>216</v>
      </c>
      <c r="BM344" s="139" t="s">
        <v>489</v>
      </c>
    </row>
    <row r="345" spans="2:65" s="11" customFormat="1" ht="11.25">
      <c r="B345" s="141"/>
      <c r="D345" s="142" t="s">
        <v>217</v>
      </c>
      <c r="E345" s="143" t="s">
        <v>1</v>
      </c>
      <c r="F345" s="144" t="s">
        <v>340</v>
      </c>
      <c r="H345" s="143" t="s">
        <v>1</v>
      </c>
      <c r="I345" s="145"/>
      <c r="L345" s="141"/>
      <c r="M345" s="146"/>
      <c r="T345" s="147"/>
      <c r="AT345" s="143" t="s">
        <v>217</v>
      </c>
      <c r="AU345" s="143" t="s">
        <v>84</v>
      </c>
      <c r="AV345" s="11" t="s">
        <v>84</v>
      </c>
      <c r="AW345" s="11" t="s">
        <v>34</v>
      </c>
      <c r="AX345" s="11" t="s">
        <v>77</v>
      </c>
      <c r="AY345" s="143" t="s">
        <v>211</v>
      </c>
    </row>
    <row r="346" spans="2:65" s="12" customFormat="1" ht="11.25">
      <c r="B346" s="148"/>
      <c r="D346" s="142" t="s">
        <v>217</v>
      </c>
      <c r="E346" s="149" t="s">
        <v>1</v>
      </c>
      <c r="F346" s="150" t="s">
        <v>490</v>
      </c>
      <c r="H346" s="151">
        <v>32</v>
      </c>
      <c r="I346" s="152"/>
      <c r="L346" s="148"/>
      <c r="M346" s="153"/>
      <c r="T346" s="154"/>
      <c r="AT346" s="149" t="s">
        <v>217</v>
      </c>
      <c r="AU346" s="149" t="s">
        <v>84</v>
      </c>
      <c r="AV346" s="12" t="s">
        <v>86</v>
      </c>
      <c r="AW346" s="12" t="s">
        <v>34</v>
      </c>
      <c r="AX346" s="12" t="s">
        <v>77</v>
      </c>
      <c r="AY346" s="149" t="s">
        <v>211</v>
      </c>
    </row>
    <row r="347" spans="2:65" s="13" customFormat="1" ht="11.25">
      <c r="B347" s="155"/>
      <c r="D347" s="142" t="s">
        <v>217</v>
      </c>
      <c r="E347" s="156" t="s">
        <v>1</v>
      </c>
      <c r="F347" s="157" t="s">
        <v>222</v>
      </c>
      <c r="H347" s="158">
        <v>32</v>
      </c>
      <c r="I347" s="159"/>
      <c r="L347" s="155"/>
      <c r="M347" s="160"/>
      <c r="T347" s="161"/>
      <c r="AT347" s="156" t="s">
        <v>217</v>
      </c>
      <c r="AU347" s="156" t="s">
        <v>84</v>
      </c>
      <c r="AV347" s="13" t="s">
        <v>216</v>
      </c>
      <c r="AW347" s="13" t="s">
        <v>34</v>
      </c>
      <c r="AX347" s="13" t="s">
        <v>84</v>
      </c>
      <c r="AY347" s="156" t="s">
        <v>211</v>
      </c>
    </row>
    <row r="348" spans="2:65" s="10" customFormat="1" ht="25.9" customHeight="1">
      <c r="B348" s="117"/>
      <c r="D348" s="118" t="s">
        <v>76</v>
      </c>
      <c r="E348" s="119" t="s">
        <v>235</v>
      </c>
      <c r="F348" s="119" t="s">
        <v>491</v>
      </c>
      <c r="I348" s="120"/>
      <c r="J348" s="121">
        <f>BK348</f>
        <v>0</v>
      </c>
      <c r="L348" s="117"/>
      <c r="M348" s="122"/>
      <c r="P348" s="123">
        <f>SUM(P349:P388)</f>
        <v>0</v>
      </c>
      <c r="R348" s="123">
        <f>SUM(R349:R388)</f>
        <v>0</v>
      </c>
      <c r="T348" s="124">
        <f>SUM(T349:T388)</f>
        <v>0</v>
      </c>
      <c r="AR348" s="118" t="s">
        <v>84</v>
      </c>
      <c r="AT348" s="125" t="s">
        <v>76</v>
      </c>
      <c r="AU348" s="125" t="s">
        <v>77</v>
      </c>
      <c r="AY348" s="118" t="s">
        <v>211</v>
      </c>
      <c r="BK348" s="126">
        <f>SUM(BK349:BK388)</f>
        <v>0</v>
      </c>
    </row>
    <row r="349" spans="2:65" s="1" customFormat="1" ht="24.2" customHeight="1">
      <c r="B349" s="32"/>
      <c r="C349" s="127" t="s">
        <v>492</v>
      </c>
      <c r="D349" s="127" t="s">
        <v>212</v>
      </c>
      <c r="E349" s="128" t="s">
        <v>493</v>
      </c>
      <c r="F349" s="129" t="s">
        <v>494</v>
      </c>
      <c r="G349" s="130" t="s">
        <v>297</v>
      </c>
      <c r="H349" s="131">
        <v>1334.9</v>
      </c>
      <c r="I349" s="132"/>
      <c r="J349" s="133">
        <f>ROUND(I349*H349,2)</f>
        <v>0</v>
      </c>
      <c r="K349" s="134"/>
      <c r="L349" s="32"/>
      <c r="M349" s="135" t="s">
        <v>1</v>
      </c>
      <c r="N349" s="136" t="s">
        <v>42</v>
      </c>
      <c r="P349" s="137">
        <f>O349*H349</f>
        <v>0</v>
      </c>
      <c r="Q349" s="137">
        <v>0</v>
      </c>
      <c r="R349" s="137">
        <f>Q349*H349</f>
        <v>0</v>
      </c>
      <c r="S349" s="137">
        <v>0</v>
      </c>
      <c r="T349" s="138">
        <f>S349*H349</f>
        <v>0</v>
      </c>
      <c r="AR349" s="139" t="s">
        <v>216</v>
      </c>
      <c r="AT349" s="139" t="s">
        <v>212</v>
      </c>
      <c r="AU349" s="139" t="s">
        <v>84</v>
      </c>
      <c r="AY349" s="17" t="s">
        <v>211</v>
      </c>
      <c r="BE349" s="140">
        <f>IF(N349="základní",J349,0)</f>
        <v>0</v>
      </c>
      <c r="BF349" s="140">
        <f>IF(N349="snížená",J349,0)</f>
        <v>0</v>
      </c>
      <c r="BG349" s="140">
        <f>IF(N349="zákl. přenesená",J349,0)</f>
        <v>0</v>
      </c>
      <c r="BH349" s="140">
        <f>IF(N349="sníž. přenesená",J349,0)</f>
        <v>0</v>
      </c>
      <c r="BI349" s="140">
        <f>IF(N349="nulová",J349,0)</f>
        <v>0</v>
      </c>
      <c r="BJ349" s="17" t="s">
        <v>84</v>
      </c>
      <c r="BK349" s="140">
        <f>ROUND(I349*H349,2)</f>
        <v>0</v>
      </c>
      <c r="BL349" s="17" t="s">
        <v>216</v>
      </c>
      <c r="BM349" s="139" t="s">
        <v>495</v>
      </c>
    </row>
    <row r="350" spans="2:65" s="11" customFormat="1" ht="11.25">
      <c r="B350" s="141"/>
      <c r="D350" s="142" t="s">
        <v>217</v>
      </c>
      <c r="E350" s="143" t="s">
        <v>1</v>
      </c>
      <c r="F350" s="144" t="s">
        <v>496</v>
      </c>
      <c r="H350" s="143" t="s">
        <v>1</v>
      </c>
      <c r="I350" s="145"/>
      <c r="L350" s="141"/>
      <c r="M350" s="146"/>
      <c r="T350" s="147"/>
      <c r="AT350" s="143" t="s">
        <v>217</v>
      </c>
      <c r="AU350" s="143" t="s">
        <v>84</v>
      </c>
      <c r="AV350" s="11" t="s">
        <v>84</v>
      </c>
      <c r="AW350" s="11" t="s">
        <v>34</v>
      </c>
      <c r="AX350" s="11" t="s">
        <v>77</v>
      </c>
      <c r="AY350" s="143" t="s">
        <v>211</v>
      </c>
    </row>
    <row r="351" spans="2:65" s="12" customFormat="1" ht="11.25">
      <c r="B351" s="148"/>
      <c r="D351" s="142" t="s">
        <v>217</v>
      </c>
      <c r="E351" s="149" t="s">
        <v>1</v>
      </c>
      <c r="F351" s="150" t="s">
        <v>497</v>
      </c>
      <c r="H351" s="151">
        <v>362.5</v>
      </c>
      <c r="I351" s="152"/>
      <c r="L351" s="148"/>
      <c r="M351" s="153"/>
      <c r="T351" s="154"/>
      <c r="AT351" s="149" t="s">
        <v>217</v>
      </c>
      <c r="AU351" s="149" t="s">
        <v>84</v>
      </c>
      <c r="AV351" s="12" t="s">
        <v>86</v>
      </c>
      <c r="AW351" s="12" t="s">
        <v>34</v>
      </c>
      <c r="AX351" s="12" t="s">
        <v>77</v>
      </c>
      <c r="AY351" s="149" t="s">
        <v>211</v>
      </c>
    </row>
    <row r="352" spans="2:65" s="12" customFormat="1" ht="11.25">
      <c r="B352" s="148"/>
      <c r="D352" s="142" t="s">
        <v>217</v>
      </c>
      <c r="E352" s="149" t="s">
        <v>1</v>
      </c>
      <c r="F352" s="150" t="s">
        <v>498</v>
      </c>
      <c r="H352" s="151">
        <v>240.3</v>
      </c>
      <c r="I352" s="152"/>
      <c r="L352" s="148"/>
      <c r="M352" s="153"/>
      <c r="T352" s="154"/>
      <c r="AT352" s="149" t="s">
        <v>217</v>
      </c>
      <c r="AU352" s="149" t="s">
        <v>84</v>
      </c>
      <c r="AV352" s="12" t="s">
        <v>86</v>
      </c>
      <c r="AW352" s="12" t="s">
        <v>34</v>
      </c>
      <c r="AX352" s="12" t="s">
        <v>77</v>
      </c>
      <c r="AY352" s="149" t="s">
        <v>211</v>
      </c>
    </row>
    <row r="353" spans="2:65" s="11" customFormat="1" ht="11.25">
      <c r="B353" s="141"/>
      <c r="D353" s="142" t="s">
        <v>217</v>
      </c>
      <c r="E353" s="143" t="s">
        <v>1</v>
      </c>
      <c r="F353" s="144" t="s">
        <v>385</v>
      </c>
      <c r="H353" s="143" t="s">
        <v>1</v>
      </c>
      <c r="I353" s="145"/>
      <c r="L353" s="141"/>
      <c r="M353" s="146"/>
      <c r="T353" s="147"/>
      <c r="AT353" s="143" t="s">
        <v>217</v>
      </c>
      <c r="AU353" s="143" t="s">
        <v>84</v>
      </c>
      <c r="AV353" s="11" t="s">
        <v>84</v>
      </c>
      <c r="AW353" s="11" t="s">
        <v>34</v>
      </c>
      <c r="AX353" s="11" t="s">
        <v>77</v>
      </c>
      <c r="AY353" s="143" t="s">
        <v>211</v>
      </c>
    </row>
    <row r="354" spans="2:65" s="12" customFormat="1" ht="11.25">
      <c r="B354" s="148"/>
      <c r="D354" s="142" t="s">
        <v>217</v>
      </c>
      <c r="E354" s="149" t="s">
        <v>1</v>
      </c>
      <c r="F354" s="150" t="s">
        <v>499</v>
      </c>
      <c r="H354" s="151">
        <v>225</v>
      </c>
      <c r="I354" s="152"/>
      <c r="L354" s="148"/>
      <c r="M354" s="153"/>
      <c r="T354" s="154"/>
      <c r="AT354" s="149" t="s">
        <v>217</v>
      </c>
      <c r="AU354" s="149" t="s">
        <v>84</v>
      </c>
      <c r="AV354" s="12" t="s">
        <v>86</v>
      </c>
      <c r="AW354" s="12" t="s">
        <v>34</v>
      </c>
      <c r="AX354" s="12" t="s">
        <v>77</v>
      </c>
      <c r="AY354" s="149" t="s">
        <v>211</v>
      </c>
    </row>
    <row r="355" spans="2:65" s="11" customFormat="1" ht="11.25">
      <c r="B355" s="141"/>
      <c r="D355" s="142" t="s">
        <v>217</v>
      </c>
      <c r="E355" s="143" t="s">
        <v>1</v>
      </c>
      <c r="F355" s="144" t="s">
        <v>376</v>
      </c>
      <c r="H355" s="143" t="s">
        <v>1</v>
      </c>
      <c r="I355" s="145"/>
      <c r="L355" s="141"/>
      <c r="M355" s="146"/>
      <c r="T355" s="147"/>
      <c r="AT355" s="143" t="s">
        <v>217</v>
      </c>
      <c r="AU355" s="143" t="s">
        <v>84</v>
      </c>
      <c r="AV355" s="11" t="s">
        <v>84</v>
      </c>
      <c r="AW355" s="11" t="s">
        <v>34</v>
      </c>
      <c r="AX355" s="11" t="s">
        <v>77</v>
      </c>
      <c r="AY355" s="143" t="s">
        <v>211</v>
      </c>
    </row>
    <row r="356" spans="2:65" s="12" customFormat="1" ht="11.25">
      <c r="B356" s="148"/>
      <c r="D356" s="142" t="s">
        <v>217</v>
      </c>
      <c r="E356" s="149" t="s">
        <v>1</v>
      </c>
      <c r="F356" s="150" t="s">
        <v>500</v>
      </c>
      <c r="H356" s="151">
        <v>84</v>
      </c>
      <c r="I356" s="152"/>
      <c r="L356" s="148"/>
      <c r="M356" s="153"/>
      <c r="T356" s="154"/>
      <c r="AT356" s="149" t="s">
        <v>217</v>
      </c>
      <c r="AU356" s="149" t="s">
        <v>84</v>
      </c>
      <c r="AV356" s="12" t="s">
        <v>86</v>
      </c>
      <c r="AW356" s="12" t="s">
        <v>34</v>
      </c>
      <c r="AX356" s="12" t="s">
        <v>77</v>
      </c>
      <c r="AY356" s="149" t="s">
        <v>211</v>
      </c>
    </row>
    <row r="357" spans="2:65" s="11" customFormat="1" ht="11.25">
      <c r="B357" s="141"/>
      <c r="D357" s="142" t="s">
        <v>217</v>
      </c>
      <c r="E357" s="143" t="s">
        <v>1</v>
      </c>
      <c r="F357" s="144" t="s">
        <v>218</v>
      </c>
      <c r="H357" s="143" t="s">
        <v>1</v>
      </c>
      <c r="I357" s="145"/>
      <c r="L357" s="141"/>
      <c r="M357" s="146"/>
      <c r="T357" s="147"/>
      <c r="AT357" s="143" t="s">
        <v>217</v>
      </c>
      <c r="AU357" s="143" t="s">
        <v>84</v>
      </c>
      <c r="AV357" s="11" t="s">
        <v>84</v>
      </c>
      <c r="AW357" s="11" t="s">
        <v>34</v>
      </c>
      <c r="AX357" s="11" t="s">
        <v>77</v>
      </c>
      <c r="AY357" s="143" t="s">
        <v>211</v>
      </c>
    </row>
    <row r="358" spans="2:65" s="12" customFormat="1" ht="11.25">
      <c r="B358" s="148"/>
      <c r="D358" s="142" t="s">
        <v>217</v>
      </c>
      <c r="E358" s="149" t="s">
        <v>1</v>
      </c>
      <c r="F358" s="150" t="s">
        <v>501</v>
      </c>
      <c r="H358" s="151">
        <v>81.599999999999994</v>
      </c>
      <c r="I358" s="152"/>
      <c r="L358" s="148"/>
      <c r="M358" s="153"/>
      <c r="T358" s="154"/>
      <c r="AT358" s="149" t="s">
        <v>217</v>
      </c>
      <c r="AU358" s="149" t="s">
        <v>84</v>
      </c>
      <c r="AV358" s="12" t="s">
        <v>86</v>
      </c>
      <c r="AW358" s="12" t="s">
        <v>34</v>
      </c>
      <c r="AX358" s="12" t="s">
        <v>77</v>
      </c>
      <c r="AY358" s="149" t="s">
        <v>211</v>
      </c>
    </row>
    <row r="359" spans="2:65" s="12" customFormat="1" ht="11.25">
      <c r="B359" s="148"/>
      <c r="D359" s="142" t="s">
        <v>217</v>
      </c>
      <c r="E359" s="149" t="s">
        <v>1</v>
      </c>
      <c r="F359" s="150" t="s">
        <v>502</v>
      </c>
      <c r="H359" s="151">
        <v>160</v>
      </c>
      <c r="I359" s="152"/>
      <c r="L359" s="148"/>
      <c r="M359" s="153"/>
      <c r="T359" s="154"/>
      <c r="AT359" s="149" t="s">
        <v>217</v>
      </c>
      <c r="AU359" s="149" t="s">
        <v>84</v>
      </c>
      <c r="AV359" s="12" t="s">
        <v>86</v>
      </c>
      <c r="AW359" s="12" t="s">
        <v>34</v>
      </c>
      <c r="AX359" s="12" t="s">
        <v>77</v>
      </c>
      <c r="AY359" s="149" t="s">
        <v>211</v>
      </c>
    </row>
    <row r="360" spans="2:65" s="12" customFormat="1" ht="11.25">
      <c r="B360" s="148"/>
      <c r="D360" s="142" t="s">
        <v>217</v>
      </c>
      <c r="E360" s="149" t="s">
        <v>1</v>
      </c>
      <c r="F360" s="150" t="s">
        <v>503</v>
      </c>
      <c r="H360" s="151">
        <v>181.5</v>
      </c>
      <c r="I360" s="152"/>
      <c r="L360" s="148"/>
      <c r="M360" s="153"/>
      <c r="T360" s="154"/>
      <c r="AT360" s="149" t="s">
        <v>217</v>
      </c>
      <c r="AU360" s="149" t="s">
        <v>84</v>
      </c>
      <c r="AV360" s="12" t="s">
        <v>86</v>
      </c>
      <c r="AW360" s="12" t="s">
        <v>34</v>
      </c>
      <c r="AX360" s="12" t="s">
        <v>77</v>
      </c>
      <c r="AY360" s="149" t="s">
        <v>211</v>
      </c>
    </row>
    <row r="361" spans="2:65" s="13" customFormat="1" ht="11.25">
      <c r="B361" s="155"/>
      <c r="D361" s="142" t="s">
        <v>217</v>
      </c>
      <c r="E361" s="156" t="s">
        <v>1</v>
      </c>
      <c r="F361" s="157" t="s">
        <v>222</v>
      </c>
      <c r="H361" s="158">
        <v>1334.9</v>
      </c>
      <c r="I361" s="159"/>
      <c r="L361" s="155"/>
      <c r="M361" s="160"/>
      <c r="T361" s="161"/>
      <c r="AT361" s="156" t="s">
        <v>217</v>
      </c>
      <c r="AU361" s="156" t="s">
        <v>84</v>
      </c>
      <c r="AV361" s="13" t="s">
        <v>216</v>
      </c>
      <c r="AW361" s="13" t="s">
        <v>34</v>
      </c>
      <c r="AX361" s="13" t="s">
        <v>84</v>
      </c>
      <c r="AY361" s="156" t="s">
        <v>211</v>
      </c>
    </row>
    <row r="362" spans="2:65" s="1" customFormat="1" ht="24.2" customHeight="1">
      <c r="B362" s="32"/>
      <c r="C362" s="127" t="s">
        <v>355</v>
      </c>
      <c r="D362" s="127" t="s">
        <v>212</v>
      </c>
      <c r="E362" s="128" t="s">
        <v>504</v>
      </c>
      <c r="F362" s="129" t="s">
        <v>505</v>
      </c>
      <c r="G362" s="130" t="s">
        <v>297</v>
      </c>
      <c r="H362" s="131">
        <v>911.8</v>
      </c>
      <c r="I362" s="132"/>
      <c r="J362" s="133">
        <f>ROUND(I362*H362,2)</f>
        <v>0</v>
      </c>
      <c r="K362" s="134"/>
      <c r="L362" s="32"/>
      <c r="M362" s="135" t="s">
        <v>1</v>
      </c>
      <c r="N362" s="136" t="s">
        <v>42</v>
      </c>
      <c r="P362" s="137">
        <f>O362*H362</f>
        <v>0</v>
      </c>
      <c r="Q362" s="137">
        <v>0</v>
      </c>
      <c r="R362" s="137">
        <f>Q362*H362</f>
        <v>0</v>
      </c>
      <c r="S362" s="137">
        <v>0</v>
      </c>
      <c r="T362" s="138">
        <f>S362*H362</f>
        <v>0</v>
      </c>
      <c r="AR362" s="139" t="s">
        <v>216</v>
      </c>
      <c r="AT362" s="139" t="s">
        <v>212</v>
      </c>
      <c r="AU362" s="139" t="s">
        <v>84</v>
      </c>
      <c r="AY362" s="17" t="s">
        <v>211</v>
      </c>
      <c r="BE362" s="140">
        <f>IF(N362="základní",J362,0)</f>
        <v>0</v>
      </c>
      <c r="BF362" s="140">
        <f>IF(N362="snížená",J362,0)</f>
        <v>0</v>
      </c>
      <c r="BG362" s="140">
        <f>IF(N362="zákl. přenesená",J362,0)</f>
        <v>0</v>
      </c>
      <c r="BH362" s="140">
        <f>IF(N362="sníž. přenesená",J362,0)</f>
        <v>0</v>
      </c>
      <c r="BI362" s="140">
        <f>IF(N362="nulová",J362,0)</f>
        <v>0</v>
      </c>
      <c r="BJ362" s="17" t="s">
        <v>84</v>
      </c>
      <c r="BK362" s="140">
        <f>ROUND(I362*H362,2)</f>
        <v>0</v>
      </c>
      <c r="BL362" s="17" t="s">
        <v>216</v>
      </c>
      <c r="BM362" s="139" t="s">
        <v>506</v>
      </c>
    </row>
    <row r="363" spans="2:65" s="11" customFormat="1" ht="11.25">
      <c r="B363" s="141"/>
      <c r="D363" s="142" t="s">
        <v>217</v>
      </c>
      <c r="E363" s="143" t="s">
        <v>1</v>
      </c>
      <c r="F363" s="144" t="s">
        <v>496</v>
      </c>
      <c r="H363" s="143" t="s">
        <v>1</v>
      </c>
      <c r="I363" s="145"/>
      <c r="L363" s="141"/>
      <c r="M363" s="146"/>
      <c r="T363" s="147"/>
      <c r="AT363" s="143" t="s">
        <v>217</v>
      </c>
      <c r="AU363" s="143" t="s">
        <v>84</v>
      </c>
      <c r="AV363" s="11" t="s">
        <v>84</v>
      </c>
      <c r="AW363" s="11" t="s">
        <v>34</v>
      </c>
      <c r="AX363" s="11" t="s">
        <v>77</v>
      </c>
      <c r="AY363" s="143" t="s">
        <v>211</v>
      </c>
    </row>
    <row r="364" spans="2:65" s="12" customFormat="1" ht="11.25">
      <c r="B364" s="148"/>
      <c r="D364" s="142" t="s">
        <v>217</v>
      </c>
      <c r="E364" s="149" t="s">
        <v>1</v>
      </c>
      <c r="F364" s="150" t="s">
        <v>497</v>
      </c>
      <c r="H364" s="151">
        <v>362.5</v>
      </c>
      <c r="I364" s="152"/>
      <c r="L364" s="148"/>
      <c r="M364" s="153"/>
      <c r="T364" s="154"/>
      <c r="AT364" s="149" t="s">
        <v>217</v>
      </c>
      <c r="AU364" s="149" t="s">
        <v>84</v>
      </c>
      <c r="AV364" s="12" t="s">
        <v>86</v>
      </c>
      <c r="AW364" s="12" t="s">
        <v>34</v>
      </c>
      <c r="AX364" s="12" t="s">
        <v>77</v>
      </c>
      <c r="AY364" s="149" t="s">
        <v>211</v>
      </c>
    </row>
    <row r="365" spans="2:65" s="12" customFormat="1" ht="11.25">
      <c r="B365" s="148"/>
      <c r="D365" s="142" t="s">
        <v>217</v>
      </c>
      <c r="E365" s="149" t="s">
        <v>1</v>
      </c>
      <c r="F365" s="150" t="s">
        <v>498</v>
      </c>
      <c r="H365" s="151">
        <v>240.3</v>
      </c>
      <c r="I365" s="152"/>
      <c r="L365" s="148"/>
      <c r="M365" s="153"/>
      <c r="T365" s="154"/>
      <c r="AT365" s="149" t="s">
        <v>217</v>
      </c>
      <c r="AU365" s="149" t="s">
        <v>84</v>
      </c>
      <c r="AV365" s="12" t="s">
        <v>86</v>
      </c>
      <c r="AW365" s="12" t="s">
        <v>34</v>
      </c>
      <c r="AX365" s="12" t="s">
        <v>77</v>
      </c>
      <c r="AY365" s="149" t="s">
        <v>211</v>
      </c>
    </row>
    <row r="366" spans="2:65" s="11" customFormat="1" ht="11.25">
      <c r="B366" s="141"/>
      <c r="D366" s="142" t="s">
        <v>217</v>
      </c>
      <c r="E366" s="143" t="s">
        <v>1</v>
      </c>
      <c r="F366" s="144" t="s">
        <v>385</v>
      </c>
      <c r="H366" s="143" t="s">
        <v>1</v>
      </c>
      <c r="I366" s="145"/>
      <c r="L366" s="141"/>
      <c r="M366" s="146"/>
      <c r="T366" s="147"/>
      <c r="AT366" s="143" t="s">
        <v>217</v>
      </c>
      <c r="AU366" s="143" t="s">
        <v>84</v>
      </c>
      <c r="AV366" s="11" t="s">
        <v>84</v>
      </c>
      <c r="AW366" s="11" t="s">
        <v>34</v>
      </c>
      <c r="AX366" s="11" t="s">
        <v>77</v>
      </c>
      <c r="AY366" s="143" t="s">
        <v>211</v>
      </c>
    </row>
    <row r="367" spans="2:65" s="12" customFormat="1" ht="11.25">
      <c r="B367" s="148"/>
      <c r="D367" s="142" t="s">
        <v>217</v>
      </c>
      <c r="E367" s="149" t="s">
        <v>1</v>
      </c>
      <c r="F367" s="150" t="s">
        <v>499</v>
      </c>
      <c r="H367" s="151">
        <v>225</v>
      </c>
      <c r="I367" s="152"/>
      <c r="L367" s="148"/>
      <c r="M367" s="153"/>
      <c r="T367" s="154"/>
      <c r="AT367" s="149" t="s">
        <v>217</v>
      </c>
      <c r="AU367" s="149" t="s">
        <v>84</v>
      </c>
      <c r="AV367" s="12" t="s">
        <v>86</v>
      </c>
      <c r="AW367" s="12" t="s">
        <v>34</v>
      </c>
      <c r="AX367" s="12" t="s">
        <v>77</v>
      </c>
      <c r="AY367" s="149" t="s">
        <v>211</v>
      </c>
    </row>
    <row r="368" spans="2:65" s="11" customFormat="1" ht="11.25">
      <c r="B368" s="141"/>
      <c r="D368" s="142" t="s">
        <v>217</v>
      </c>
      <c r="E368" s="143" t="s">
        <v>1</v>
      </c>
      <c r="F368" s="144" t="s">
        <v>376</v>
      </c>
      <c r="H368" s="143" t="s">
        <v>1</v>
      </c>
      <c r="I368" s="145"/>
      <c r="L368" s="141"/>
      <c r="M368" s="146"/>
      <c r="T368" s="147"/>
      <c r="AT368" s="143" t="s">
        <v>217</v>
      </c>
      <c r="AU368" s="143" t="s">
        <v>84</v>
      </c>
      <c r="AV368" s="11" t="s">
        <v>84</v>
      </c>
      <c r="AW368" s="11" t="s">
        <v>34</v>
      </c>
      <c r="AX368" s="11" t="s">
        <v>77</v>
      </c>
      <c r="AY368" s="143" t="s">
        <v>211</v>
      </c>
    </row>
    <row r="369" spans="2:65" s="12" customFormat="1" ht="11.25">
      <c r="B369" s="148"/>
      <c r="D369" s="142" t="s">
        <v>217</v>
      </c>
      <c r="E369" s="149" t="s">
        <v>1</v>
      </c>
      <c r="F369" s="150" t="s">
        <v>500</v>
      </c>
      <c r="H369" s="151">
        <v>84</v>
      </c>
      <c r="I369" s="152"/>
      <c r="L369" s="148"/>
      <c r="M369" s="153"/>
      <c r="T369" s="154"/>
      <c r="AT369" s="149" t="s">
        <v>217</v>
      </c>
      <c r="AU369" s="149" t="s">
        <v>84</v>
      </c>
      <c r="AV369" s="12" t="s">
        <v>86</v>
      </c>
      <c r="AW369" s="12" t="s">
        <v>34</v>
      </c>
      <c r="AX369" s="12" t="s">
        <v>77</v>
      </c>
      <c r="AY369" s="149" t="s">
        <v>211</v>
      </c>
    </row>
    <row r="370" spans="2:65" s="13" customFormat="1" ht="11.25">
      <c r="B370" s="155"/>
      <c r="D370" s="142" t="s">
        <v>217</v>
      </c>
      <c r="E370" s="156" t="s">
        <v>1</v>
      </c>
      <c r="F370" s="157" t="s">
        <v>222</v>
      </c>
      <c r="H370" s="158">
        <v>911.8</v>
      </c>
      <c r="I370" s="159"/>
      <c r="L370" s="155"/>
      <c r="M370" s="160"/>
      <c r="T370" s="161"/>
      <c r="AT370" s="156" t="s">
        <v>217</v>
      </c>
      <c r="AU370" s="156" t="s">
        <v>84</v>
      </c>
      <c r="AV370" s="13" t="s">
        <v>216</v>
      </c>
      <c r="AW370" s="13" t="s">
        <v>34</v>
      </c>
      <c r="AX370" s="13" t="s">
        <v>84</v>
      </c>
      <c r="AY370" s="156" t="s">
        <v>211</v>
      </c>
    </row>
    <row r="371" spans="2:65" s="1" customFormat="1" ht="33" customHeight="1">
      <c r="B371" s="32"/>
      <c r="C371" s="127" t="s">
        <v>507</v>
      </c>
      <c r="D371" s="127" t="s">
        <v>212</v>
      </c>
      <c r="E371" s="128" t="s">
        <v>508</v>
      </c>
      <c r="F371" s="129" t="s">
        <v>509</v>
      </c>
      <c r="G371" s="130" t="s">
        <v>297</v>
      </c>
      <c r="H371" s="131">
        <v>1933.95</v>
      </c>
      <c r="I371" s="132"/>
      <c r="J371" s="133">
        <f>ROUND(I371*H371,2)</f>
        <v>0</v>
      </c>
      <c r="K371" s="134"/>
      <c r="L371" s="32"/>
      <c r="M371" s="135" t="s">
        <v>1</v>
      </c>
      <c r="N371" s="136" t="s">
        <v>42</v>
      </c>
      <c r="P371" s="137">
        <f>O371*H371</f>
        <v>0</v>
      </c>
      <c r="Q371" s="137">
        <v>0</v>
      </c>
      <c r="R371" s="137">
        <f>Q371*H371</f>
        <v>0</v>
      </c>
      <c r="S371" s="137">
        <v>0</v>
      </c>
      <c r="T371" s="138">
        <f>S371*H371</f>
        <v>0</v>
      </c>
      <c r="AR371" s="139" t="s">
        <v>216</v>
      </c>
      <c r="AT371" s="139" t="s">
        <v>212</v>
      </c>
      <c r="AU371" s="139" t="s">
        <v>84</v>
      </c>
      <c r="AY371" s="17" t="s">
        <v>211</v>
      </c>
      <c r="BE371" s="140">
        <f>IF(N371="základní",J371,0)</f>
        <v>0</v>
      </c>
      <c r="BF371" s="140">
        <f>IF(N371="snížená",J371,0)</f>
        <v>0</v>
      </c>
      <c r="BG371" s="140">
        <f>IF(N371="zákl. přenesená",J371,0)</f>
        <v>0</v>
      </c>
      <c r="BH371" s="140">
        <f>IF(N371="sníž. přenesená",J371,0)</f>
        <v>0</v>
      </c>
      <c r="BI371" s="140">
        <f>IF(N371="nulová",J371,0)</f>
        <v>0</v>
      </c>
      <c r="BJ371" s="17" t="s">
        <v>84</v>
      </c>
      <c r="BK371" s="140">
        <f>ROUND(I371*H371,2)</f>
        <v>0</v>
      </c>
      <c r="BL371" s="17" t="s">
        <v>216</v>
      </c>
      <c r="BM371" s="139" t="s">
        <v>510</v>
      </c>
    </row>
    <row r="372" spans="2:65" s="11" customFormat="1" ht="11.25">
      <c r="B372" s="141"/>
      <c r="D372" s="142" t="s">
        <v>217</v>
      </c>
      <c r="E372" s="143" t="s">
        <v>1</v>
      </c>
      <c r="F372" s="144" t="s">
        <v>511</v>
      </c>
      <c r="H372" s="143" t="s">
        <v>1</v>
      </c>
      <c r="I372" s="145"/>
      <c r="L372" s="141"/>
      <c r="M372" s="146"/>
      <c r="T372" s="147"/>
      <c r="AT372" s="143" t="s">
        <v>217</v>
      </c>
      <c r="AU372" s="143" t="s">
        <v>84</v>
      </c>
      <c r="AV372" s="11" t="s">
        <v>84</v>
      </c>
      <c r="AW372" s="11" t="s">
        <v>34</v>
      </c>
      <c r="AX372" s="11" t="s">
        <v>77</v>
      </c>
      <c r="AY372" s="143" t="s">
        <v>211</v>
      </c>
    </row>
    <row r="373" spans="2:65" s="12" customFormat="1" ht="22.5">
      <c r="B373" s="148"/>
      <c r="D373" s="142" t="s">
        <v>217</v>
      </c>
      <c r="E373" s="149" t="s">
        <v>1</v>
      </c>
      <c r="F373" s="150" t="s">
        <v>512</v>
      </c>
      <c r="H373" s="151">
        <v>1022.15</v>
      </c>
      <c r="I373" s="152"/>
      <c r="L373" s="148"/>
      <c r="M373" s="153"/>
      <c r="T373" s="154"/>
      <c r="AT373" s="149" t="s">
        <v>217</v>
      </c>
      <c r="AU373" s="149" t="s">
        <v>84</v>
      </c>
      <c r="AV373" s="12" t="s">
        <v>86</v>
      </c>
      <c r="AW373" s="12" t="s">
        <v>34</v>
      </c>
      <c r="AX373" s="12" t="s">
        <v>77</v>
      </c>
      <c r="AY373" s="149" t="s">
        <v>211</v>
      </c>
    </row>
    <row r="374" spans="2:65" s="11" customFormat="1" ht="11.25">
      <c r="B374" s="141"/>
      <c r="D374" s="142" t="s">
        <v>217</v>
      </c>
      <c r="E374" s="143" t="s">
        <v>1</v>
      </c>
      <c r="F374" s="144" t="s">
        <v>496</v>
      </c>
      <c r="H374" s="143" t="s">
        <v>1</v>
      </c>
      <c r="I374" s="145"/>
      <c r="L374" s="141"/>
      <c r="M374" s="146"/>
      <c r="T374" s="147"/>
      <c r="AT374" s="143" t="s">
        <v>217</v>
      </c>
      <c r="AU374" s="143" t="s">
        <v>84</v>
      </c>
      <c r="AV374" s="11" t="s">
        <v>84</v>
      </c>
      <c r="AW374" s="11" t="s">
        <v>34</v>
      </c>
      <c r="AX374" s="11" t="s">
        <v>77</v>
      </c>
      <c r="AY374" s="143" t="s">
        <v>211</v>
      </c>
    </row>
    <row r="375" spans="2:65" s="12" customFormat="1" ht="11.25">
      <c r="B375" s="148"/>
      <c r="D375" s="142" t="s">
        <v>217</v>
      </c>
      <c r="E375" s="149" t="s">
        <v>1</v>
      </c>
      <c r="F375" s="150" t="s">
        <v>497</v>
      </c>
      <c r="H375" s="151">
        <v>362.5</v>
      </c>
      <c r="I375" s="152"/>
      <c r="L375" s="148"/>
      <c r="M375" s="153"/>
      <c r="T375" s="154"/>
      <c r="AT375" s="149" t="s">
        <v>217</v>
      </c>
      <c r="AU375" s="149" t="s">
        <v>84</v>
      </c>
      <c r="AV375" s="12" t="s">
        <v>86</v>
      </c>
      <c r="AW375" s="12" t="s">
        <v>34</v>
      </c>
      <c r="AX375" s="12" t="s">
        <v>77</v>
      </c>
      <c r="AY375" s="149" t="s">
        <v>211</v>
      </c>
    </row>
    <row r="376" spans="2:65" s="12" customFormat="1" ht="11.25">
      <c r="B376" s="148"/>
      <c r="D376" s="142" t="s">
        <v>217</v>
      </c>
      <c r="E376" s="149" t="s">
        <v>1</v>
      </c>
      <c r="F376" s="150" t="s">
        <v>498</v>
      </c>
      <c r="H376" s="151">
        <v>240.3</v>
      </c>
      <c r="I376" s="152"/>
      <c r="L376" s="148"/>
      <c r="M376" s="153"/>
      <c r="T376" s="154"/>
      <c r="AT376" s="149" t="s">
        <v>217</v>
      </c>
      <c r="AU376" s="149" t="s">
        <v>84</v>
      </c>
      <c r="AV376" s="12" t="s">
        <v>86</v>
      </c>
      <c r="AW376" s="12" t="s">
        <v>34</v>
      </c>
      <c r="AX376" s="12" t="s">
        <v>77</v>
      </c>
      <c r="AY376" s="149" t="s">
        <v>211</v>
      </c>
    </row>
    <row r="377" spans="2:65" s="11" customFormat="1" ht="11.25">
      <c r="B377" s="141"/>
      <c r="D377" s="142" t="s">
        <v>217</v>
      </c>
      <c r="E377" s="143" t="s">
        <v>1</v>
      </c>
      <c r="F377" s="144" t="s">
        <v>385</v>
      </c>
      <c r="H377" s="143" t="s">
        <v>1</v>
      </c>
      <c r="I377" s="145"/>
      <c r="L377" s="141"/>
      <c r="M377" s="146"/>
      <c r="T377" s="147"/>
      <c r="AT377" s="143" t="s">
        <v>217</v>
      </c>
      <c r="AU377" s="143" t="s">
        <v>84</v>
      </c>
      <c r="AV377" s="11" t="s">
        <v>84</v>
      </c>
      <c r="AW377" s="11" t="s">
        <v>34</v>
      </c>
      <c r="AX377" s="11" t="s">
        <v>77</v>
      </c>
      <c r="AY377" s="143" t="s">
        <v>211</v>
      </c>
    </row>
    <row r="378" spans="2:65" s="12" customFormat="1" ht="11.25">
      <c r="B378" s="148"/>
      <c r="D378" s="142" t="s">
        <v>217</v>
      </c>
      <c r="E378" s="149" t="s">
        <v>1</v>
      </c>
      <c r="F378" s="150" t="s">
        <v>499</v>
      </c>
      <c r="H378" s="151">
        <v>225</v>
      </c>
      <c r="I378" s="152"/>
      <c r="L378" s="148"/>
      <c r="M378" s="153"/>
      <c r="T378" s="154"/>
      <c r="AT378" s="149" t="s">
        <v>217</v>
      </c>
      <c r="AU378" s="149" t="s">
        <v>84</v>
      </c>
      <c r="AV378" s="12" t="s">
        <v>86</v>
      </c>
      <c r="AW378" s="12" t="s">
        <v>34</v>
      </c>
      <c r="AX378" s="12" t="s">
        <v>77</v>
      </c>
      <c r="AY378" s="149" t="s">
        <v>211</v>
      </c>
    </row>
    <row r="379" spans="2:65" s="11" customFormat="1" ht="11.25">
      <c r="B379" s="141"/>
      <c r="D379" s="142" t="s">
        <v>217</v>
      </c>
      <c r="E379" s="143" t="s">
        <v>1</v>
      </c>
      <c r="F379" s="144" t="s">
        <v>376</v>
      </c>
      <c r="H379" s="143" t="s">
        <v>1</v>
      </c>
      <c r="I379" s="145"/>
      <c r="L379" s="141"/>
      <c r="M379" s="146"/>
      <c r="T379" s="147"/>
      <c r="AT379" s="143" t="s">
        <v>217</v>
      </c>
      <c r="AU379" s="143" t="s">
        <v>84</v>
      </c>
      <c r="AV379" s="11" t="s">
        <v>84</v>
      </c>
      <c r="AW379" s="11" t="s">
        <v>34</v>
      </c>
      <c r="AX379" s="11" t="s">
        <v>77</v>
      </c>
      <c r="AY379" s="143" t="s">
        <v>211</v>
      </c>
    </row>
    <row r="380" spans="2:65" s="12" customFormat="1" ht="11.25">
      <c r="B380" s="148"/>
      <c r="D380" s="142" t="s">
        <v>217</v>
      </c>
      <c r="E380" s="149" t="s">
        <v>1</v>
      </c>
      <c r="F380" s="150" t="s">
        <v>500</v>
      </c>
      <c r="H380" s="151">
        <v>84</v>
      </c>
      <c r="I380" s="152"/>
      <c r="L380" s="148"/>
      <c r="M380" s="153"/>
      <c r="T380" s="154"/>
      <c r="AT380" s="149" t="s">
        <v>217</v>
      </c>
      <c r="AU380" s="149" t="s">
        <v>84</v>
      </c>
      <c r="AV380" s="12" t="s">
        <v>86</v>
      </c>
      <c r="AW380" s="12" t="s">
        <v>34</v>
      </c>
      <c r="AX380" s="12" t="s">
        <v>77</v>
      </c>
      <c r="AY380" s="149" t="s">
        <v>211</v>
      </c>
    </row>
    <row r="381" spans="2:65" s="13" customFormat="1" ht="11.25">
      <c r="B381" s="155"/>
      <c r="D381" s="142" t="s">
        <v>217</v>
      </c>
      <c r="E381" s="156" t="s">
        <v>1</v>
      </c>
      <c r="F381" s="157" t="s">
        <v>222</v>
      </c>
      <c r="H381" s="158">
        <v>1933.95</v>
      </c>
      <c r="I381" s="159"/>
      <c r="L381" s="155"/>
      <c r="M381" s="160"/>
      <c r="T381" s="161"/>
      <c r="AT381" s="156" t="s">
        <v>217</v>
      </c>
      <c r="AU381" s="156" t="s">
        <v>84</v>
      </c>
      <c r="AV381" s="13" t="s">
        <v>216</v>
      </c>
      <c r="AW381" s="13" t="s">
        <v>34</v>
      </c>
      <c r="AX381" s="13" t="s">
        <v>84</v>
      </c>
      <c r="AY381" s="156" t="s">
        <v>211</v>
      </c>
    </row>
    <row r="382" spans="2:65" s="1" customFormat="1" ht="16.5" customHeight="1">
      <c r="B382" s="32"/>
      <c r="C382" s="127" t="s">
        <v>359</v>
      </c>
      <c r="D382" s="127" t="s">
        <v>212</v>
      </c>
      <c r="E382" s="128" t="s">
        <v>513</v>
      </c>
      <c r="F382" s="129" t="s">
        <v>514</v>
      </c>
      <c r="G382" s="130" t="s">
        <v>515</v>
      </c>
      <c r="H382" s="131">
        <v>147</v>
      </c>
      <c r="I382" s="132"/>
      <c r="J382" s="133">
        <f>ROUND(I382*H382,2)</f>
        <v>0</v>
      </c>
      <c r="K382" s="134"/>
      <c r="L382" s="32"/>
      <c r="M382" s="135" t="s">
        <v>1</v>
      </c>
      <c r="N382" s="136" t="s">
        <v>42</v>
      </c>
      <c r="P382" s="137">
        <f>O382*H382</f>
        <v>0</v>
      </c>
      <c r="Q382" s="137">
        <v>0</v>
      </c>
      <c r="R382" s="137">
        <f>Q382*H382</f>
        <v>0</v>
      </c>
      <c r="S382" s="137">
        <v>0</v>
      </c>
      <c r="T382" s="138">
        <f>S382*H382</f>
        <v>0</v>
      </c>
      <c r="AR382" s="139" t="s">
        <v>216</v>
      </c>
      <c r="AT382" s="139" t="s">
        <v>212</v>
      </c>
      <c r="AU382" s="139" t="s">
        <v>84</v>
      </c>
      <c r="AY382" s="17" t="s">
        <v>211</v>
      </c>
      <c r="BE382" s="140">
        <f>IF(N382="základní",J382,0)</f>
        <v>0</v>
      </c>
      <c r="BF382" s="140">
        <f>IF(N382="snížená",J382,0)</f>
        <v>0</v>
      </c>
      <c r="BG382" s="140">
        <f>IF(N382="zákl. přenesená",J382,0)</f>
        <v>0</v>
      </c>
      <c r="BH382" s="140">
        <f>IF(N382="sníž. přenesená",J382,0)</f>
        <v>0</v>
      </c>
      <c r="BI382" s="140">
        <f>IF(N382="nulová",J382,0)</f>
        <v>0</v>
      </c>
      <c r="BJ382" s="17" t="s">
        <v>84</v>
      </c>
      <c r="BK382" s="140">
        <f>ROUND(I382*H382,2)</f>
        <v>0</v>
      </c>
      <c r="BL382" s="17" t="s">
        <v>216</v>
      </c>
      <c r="BM382" s="139" t="s">
        <v>516</v>
      </c>
    </row>
    <row r="383" spans="2:65" s="12" customFormat="1" ht="11.25">
      <c r="B383" s="148"/>
      <c r="D383" s="142" t="s">
        <v>217</v>
      </c>
      <c r="E383" s="149" t="s">
        <v>1</v>
      </c>
      <c r="F383" s="150" t="s">
        <v>517</v>
      </c>
      <c r="H383" s="151">
        <v>147</v>
      </c>
      <c r="I383" s="152"/>
      <c r="L383" s="148"/>
      <c r="M383" s="153"/>
      <c r="T383" s="154"/>
      <c r="AT383" s="149" t="s">
        <v>217</v>
      </c>
      <c r="AU383" s="149" t="s">
        <v>84</v>
      </c>
      <c r="AV383" s="12" t="s">
        <v>86</v>
      </c>
      <c r="AW383" s="12" t="s">
        <v>34</v>
      </c>
      <c r="AX383" s="12" t="s">
        <v>77</v>
      </c>
      <c r="AY383" s="149" t="s">
        <v>211</v>
      </c>
    </row>
    <row r="384" spans="2:65" s="13" customFormat="1" ht="11.25">
      <c r="B384" s="155"/>
      <c r="D384" s="142" t="s">
        <v>217</v>
      </c>
      <c r="E384" s="156" t="s">
        <v>1</v>
      </c>
      <c r="F384" s="157" t="s">
        <v>222</v>
      </c>
      <c r="H384" s="158">
        <v>147</v>
      </c>
      <c r="I384" s="159"/>
      <c r="L384" s="155"/>
      <c r="M384" s="160"/>
      <c r="T384" s="161"/>
      <c r="AT384" s="156" t="s">
        <v>217</v>
      </c>
      <c r="AU384" s="156" t="s">
        <v>84</v>
      </c>
      <c r="AV384" s="13" t="s">
        <v>216</v>
      </c>
      <c r="AW384" s="13" t="s">
        <v>34</v>
      </c>
      <c r="AX384" s="13" t="s">
        <v>84</v>
      </c>
      <c r="AY384" s="156" t="s">
        <v>211</v>
      </c>
    </row>
    <row r="385" spans="2:65" s="1" customFormat="1" ht="33" customHeight="1">
      <c r="B385" s="32"/>
      <c r="C385" s="127" t="s">
        <v>518</v>
      </c>
      <c r="D385" s="127" t="s">
        <v>212</v>
      </c>
      <c r="E385" s="128" t="s">
        <v>519</v>
      </c>
      <c r="F385" s="129" t="s">
        <v>520</v>
      </c>
      <c r="G385" s="130" t="s">
        <v>297</v>
      </c>
      <c r="H385" s="131">
        <v>30.4</v>
      </c>
      <c r="I385" s="132"/>
      <c r="J385" s="133">
        <f>ROUND(I385*H385,2)</f>
        <v>0</v>
      </c>
      <c r="K385" s="134"/>
      <c r="L385" s="32"/>
      <c r="M385" s="135" t="s">
        <v>1</v>
      </c>
      <c r="N385" s="136" t="s">
        <v>42</v>
      </c>
      <c r="P385" s="137">
        <f>O385*H385</f>
        <v>0</v>
      </c>
      <c r="Q385" s="137">
        <v>0</v>
      </c>
      <c r="R385" s="137">
        <f>Q385*H385</f>
        <v>0</v>
      </c>
      <c r="S385" s="137">
        <v>0</v>
      </c>
      <c r="T385" s="138">
        <f>S385*H385</f>
        <v>0</v>
      </c>
      <c r="AR385" s="139" t="s">
        <v>216</v>
      </c>
      <c r="AT385" s="139" t="s">
        <v>212</v>
      </c>
      <c r="AU385" s="139" t="s">
        <v>84</v>
      </c>
      <c r="AY385" s="17" t="s">
        <v>211</v>
      </c>
      <c r="BE385" s="140">
        <f>IF(N385="základní",J385,0)</f>
        <v>0</v>
      </c>
      <c r="BF385" s="140">
        <f>IF(N385="snížená",J385,0)</f>
        <v>0</v>
      </c>
      <c r="BG385" s="140">
        <f>IF(N385="zákl. přenesená",J385,0)</f>
        <v>0</v>
      </c>
      <c r="BH385" s="140">
        <f>IF(N385="sníž. přenesená",J385,0)</f>
        <v>0</v>
      </c>
      <c r="BI385" s="140">
        <f>IF(N385="nulová",J385,0)</f>
        <v>0</v>
      </c>
      <c r="BJ385" s="17" t="s">
        <v>84</v>
      </c>
      <c r="BK385" s="140">
        <f>ROUND(I385*H385,2)</f>
        <v>0</v>
      </c>
      <c r="BL385" s="17" t="s">
        <v>216</v>
      </c>
      <c r="BM385" s="139" t="s">
        <v>521</v>
      </c>
    </row>
    <row r="386" spans="2:65" s="11" customFormat="1" ht="11.25">
      <c r="B386" s="141"/>
      <c r="D386" s="142" t="s">
        <v>217</v>
      </c>
      <c r="E386" s="143" t="s">
        <v>1</v>
      </c>
      <c r="F386" s="144" t="s">
        <v>340</v>
      </c>
      <c r="H386" s="143" t="s">
        <v>1</v>
      </c>
      <c r="I386" s="145"/>
      <c r="L386" s="141"/>
      <c r="M386" s="146"/>
      <c r="T386" s="147"/>
      <c r="AT386" s="143" t="s">
        <v>217</v>
      </c>
      <c r="AU386" s="143" t="s">
        <v>84</v>
      </c>
      <c r="AV386" s="11" t="s">
        <v>84</v>
      </c>
      <c r="AW386" s="11" t="s">
        <v>34</v>
      </c>
      <c r="AX386" s="11" t="s">
        <v>77</v>
      </c>
      <c r="AY386" s="143" t="s">
        <v>211</v>
      </c>
    </row>
    <row r="387" spans="2:65" s="12" customFormat="1" ht="11.25">
      <c r="B387" s="148"/>
      <c r="D387" s="142" t="s">
        <v>217</v>
      </c>
      <c r="E387" s="149" t="s">
        <v>1</v>
      </c>
      <c r="F387" s="150" t="s">
        <v>522</v>
      </c>
      <c r="H387" s="151">
        <v>30.4</v>
      </c>
      <c r="I387" s="152"/>
      <c r="L387" s="148"/>
      <c r="M387" s="153"/>
      <c r="T387" s="154"/>
      <c r="AT387" s="149" t="s">
        <v>217</v>
      </c>
      <c r="AU387" s="149" t="s">
        <v>84</v>
      </c>
      <c r="AV387" s="12" t="s">
        <v>86</v>
      </c>
      <c r="AW387" s="12" t="s">
        <v>34</v>
      </c>
      <c r="AX387" s="12" t="s">
        <v>77</v>
      </c>
      <c r="AY387" s="149" t="s">
        <v>211</v>
      </c>
    </row>
    <row r="388" spans="2:65" s="13" customFormat="1" ht="11.25">
      <c r="B388" s="155"/>
      <c r="D388" s="142" t="s">
        <v>217</v>
      </c>
      <c r="E388" s="156" t="s">
        <v>1</v>
      </c>
      <c r="F388" s="157" t="s">
        <v>222</v>
      </c>
      <c r="H388" s="158">
        <v>30.4</v>
      </c>
      <c r="I388" s="159"/>
      <c r="L388" s="155"/>
      <c r="M388" s="160"/>
      <c r="T388" s="161"/>
      <c r="AT388" s="156" t="s">
        <v>217</v>
      </c>
      <c r="AU388" s="156" t="s">
        <v>84</v>
      </c>
      <c r="AV388" s="13" t="s">
        <v>216</v>
      </c>
      <c r="AW388" s="13" t="s">
        <v>34</v>
      </c>
      <c r="AX388" s="13" t="s">
        <v>84</v>
      </c>
      <c r="AY388" s="156" t="s">
        <v>211</v>
      </c>
    </row>
    <row r="389" spans="2:65" s="10" customFormat="1" ht="25.9" customHeight="1">
      <c r="B389" s="117"/>
      <c r="D389" s="118" t="s">
        <v>76</v>
      </c>
      <c r="E389" s="119" t="s">
        <v>523</v>
      </c>
      <c r="F389" s="119" t="s">
        <v>524</v>
      </c>
      <c r="I389" s="120"/>
      <c r="J389" s="121">
        <f>BK389</f>
        <v>0</v>
      </c>
      <c r="L389" s="117"/>
      <c r="M389" s="122"/>
      <c r="P389" s="123">
        <f>SUM(P390:P394)</f>
        <v>0</v>
      </c>
      <c r="R389" s="123">
        <f>SUM(R390:R394)</f>
        <v>0</v>
      </c>
      <c r="T389" s="124">
        <f>SUM(T390:T394)</f>
        <v>0</v>
      </c>
      <c r="AR389" s="118" t="s">
        <v>84</v>
      </c>
      <c r="AT389" s="125" t="s">
        <v>76</v>
      </c>
      <c r="AU389" s="125" t="s">
        <v>77</v>
      </c>
      <c r="AY389" s="118" t="s">
        <v>211</v>
      </c>
      <c r="BK389" s="126">
        <f>SUM(BK390:BK394)</f>
        <v>0</v>
      </c>
    </row>
    <row r="390" spans="2:65" s="1" customFormat="1" ht="16.5" customHeight="1">
      <c r="B390" s="32"/>
      <c r="C390" s="127" t="s">
        <v>365</v>
      </c>
      <c r="D390" s="127" t="s">
        <v>212</v>
      </c>
      <c r="E390" s="128" t="s">
        <v>525</v>
      </c>
      <c r="F390" s="129" t="s">
        <v>526</v>
      </c>
      <c r="G390" s="130" t="s">
        <v>215</v>
      </c>
      <c r="H390" s="131">
        <v>1.9119999999999999</v>
      </c>
      <c r="I390" s="132"/>
      <c r="J390" s="133">
        <f>ROUND(I390*H390,2)</f>
        <v>0</v>
      </c>
      <c r="K390" s="134"/>
      <c r="L390" s="32"/>
      <c r="M390" s="135" t="s">
        <v>1</v>
      </c>
      <c r="N390" s="136" t="s">
        <v>42</v>
      </c>
      <c r="P390" s="137">
        <f>O390*H390</f>
        <v>0</v>
      </c>
      <c r="Q390" s="137">
        <v>0</v>
      </c>
      <c r="R390" s="137">
        <f>Q390*H390</f>
        <v>0</v>
      </c>
      <c r="S390" s="137">
        <v>0</v>
      </c>
      <c r="T390" s="138">
        <f>S390*H390</f>
        <v>0</v>
      </c>
      <c r="AR390" s="139" t="s">
        <v>216</v>
      </c>
      <c r="AT390" s="139" t="s">
        <v>212</v>
      </c>
      <c r="AU390" s="139" t="s">
        <v>84</v>
      </c>
      <c r="AY390" s="17" t="s">
        <v>211</v>
      </c>
      <c r="BE390" s="140">
        <f>IF(N390="základní",J390,0)</f>
        <v>0</v>
      </c>
      <c r="BF390" s="140">
        <f>IF(N390="snížená",J390,0)</f>
        <v>0</v>
      </c>
      <c r="BG390" s="140">
        <f>IF(N390="zákl. přenesená",J390,0)</f>
        <v>0</v>
      </c>
      <c r="BH390" s="140">
        <f>IF(N390="sníž. přenesená",J390,0)</f>
        <v>0</v>
      </c>
      <c r="BI390" s="140">
        <f>IF(N390="nulová",J390,0)</f>
        <v>0</v>
      </c>
      <c r="BJ390" s="17" t="s">
        <v>84</v>
      </c>
      <c r="BK390" s="140">
        <f>ROUND(I390*H390,2)</f>
        <v>0</v>
      </c>
      <c r="BL390" s="17" t="s">
        <v>216</v>
      </c>
      <c r="BM390" s="139" t="s">
        <v>527</v>
      </c>
    </row>
    <row r="391" spans="2:65" s="11" customFormat="1" ht="11.25">
      <c r="B391" s="141"/>
      <c r="D391" s="142" t="s">
        <v>217</v>
      </c>
      <c r="E391" s="143" t="s">
        <v>1</v>
      </c>
      <c r="F391" s="144" t="s">
        <v>340</v>
      </c>
      <c r="H391" s="143" t="s">
        <v>1</v>
      </c>
      <c r="I391" s="145"/>
      <c r="L391" s="141"/>
      <c r="M391" s="146"/>
      <c r="T391" s="147"/>
      <c r="AT391" s="143" t="s">
        <v>217</v>
      </c>
      <c r="AU391" s="143" t="s">
        <v>84</v>
      </c>
      <c r="AV391" s="11" t="s">
        <v>84</v>
      </c>
      <c r="AW391" s="11" t="s">
        <v>34</v>
      </c>
      <c r="AX391" s="11" t="s">
        <v>77</v>
      </c>
      <c r="AY391" s="143" t="s">
        <v>211</v>
      </c>
    </row>
    <row r="392" spans="2:65" s="12" customFormat="1" ht="11.25">
      <c r="B392" s="148"/>
      <c r="D392" s="142" t="s">
        <v>217</v>
      </c>
      <c r="E392" s="149" t="s">
        <v>1</v>
      </c>
      <c r="F392" s="150" t="s">
        <v>528</v>
      </c>
      <c r="H392" s="151">
        <v>1.534</v>
      </c>
      <c r="I392" s="152"/>
      <c r="L392" s="148"/>
      <c r="M392" s="153"/>
      <c r="T392" s="154"/>
      <c r="AT392" s="149" t="s">
        <v>217</v>
      </c>
      <c r="AU392" s="149" t="s">
        <v>84</v>
      </c>
      <c r="AV392" s="12" t="s">
        <v>86</v>
      </c>
      <c r="AW392" s="12" t="s">
        <v>34</v>
      </c>
      <c r="AX392" s="12" t="s">
        <v>77</v>
      </c>
      <c r="AY392" s="149" t="s">
        <v>211</v>
      </c>
    </row>
    <row r="393" spans="2:65" s="12" customFormat="1" ht="11.25">
      <c r="B393" s="148"/>
      <c r="D393" s="142" t="s">
        <v>217</v>
      </c>
      <c r="E393" s="149" t="s">
        <v>1</v>
      </c>
      <c r="F393" s="150" t="s">
        <v>529</v>
      </c>
      <c r="H393" s="151">
        <v>0.378</v>
      </c>
      <c r="I393" s="152"/>
      <c r="L393" s="148"/>
      <c r="M393" s="153"/>
      <c r="T393" s="154"/>
      <c r="AT393" s="149" t="s">
        <v>217</v>
      </c>
      <c r="AU393" s="149" t="s">
        <v>84</v>
      </c>
      <c r="AV393" s="12" t="s">
        <v>86</v>
      </c>
      <c r="AW393" s="12" t="s">
        <v>34</v>
      </c>
      <c r="AX393" s="12" t="s">
        <v>77</v>
      </c>
      <c r="AY393" s="149" t="s">
        <v>211</v>
      </c>
    </row>
    <row r="394" spans="2:65" s="13" customFormat="1" ht="11.25">
      <c r="B394" s="155"/>
      <c r="D394" s="142" t="s">
        <v>217</v>
      </c>
      <c r="E394" s="156" t="s">
        <v>1</v>
      </c>
      <c r="F394" s="157" t="s">
        <v>222</v>
      </c>
      <c r="H394" s="158">
        <v>1.9119999999999999</v>
      </c>
      <c r="I394" s="159"/>
      <c r="L394" s="155"/>
      <c r="M394" s="160"/>
      <c r="T394" s="161"/>
      <c r="AT394" s="156" t="s">
        <v>217</v>
      </c>
      <c r="AU394" s="156" t="s">
        <v>84</v>
      </c>
      <c r="AV394" s="13" t="s">
        <v>216</v>
      </c>
      <c r="AW394" s="13" t="s">
        <v>34</v>
      </c>
      <c r="AX394" s="13" t="s">
        <v>84</v>
      </c>
      <c r="AY394" s="156" t="s">
        <v>211</v>
      </c>
    </row>
    <row r="395" spans="2:65" s="10" customFormat="1" ht="25.9" customHeight="1">
      <c r="B395" s="117"/>
      <c r="D395" s="118" t="s">
        <v>76</v>
      </c>
      <c r="E395" s="119" t="s">
        <v>234</v>
      </c>
      <c r="F395" s="119" t="s">
        <v>530</v>
      </c>
      <c r="I395" s="120"/>
      <c r="J395" s="121">
        <f>BK395</f>
        <v>0</v>
      </c>
      <c r="L395" s="117"/>
      <c r="M395" s="122"/>
      <c r="P395" s="123">
        <f>SUM(P396:P402)</f>
        <v>0</v>
      </c>
      <c r="R395" s="123">
        <f>SUM(R396:R402)</f>
        <v>0</v>
      </c>
      <c r="T395" s="124">
        <f>SUM(T396:T402)</f>
        <v>0</v>
      </c>
      <c r="AR395" s="118" t="s">
        <v>84</v>
      </c>
      <c r="AT395" s="125" t="s">
        <v>76</v>
      </c>
      <c r="AU395" s="125" t="s">
        <v>77</v>
      </c>
      <c r="AY395" s="118" t="s">
        <v>211</v>
      </c>
      <c r="BK395" s="126">
        <f>SUM(BK396:BK402)</f>
        <v>0</v>
      </c>
    </row>
    <row r="396" spans="2:65" s="1" customFormat="1" ht="24.2" customHeight="1">
      <c r="B396" s="32"/>
      <c r="C396" s="127" t="s">
        <v>531</v>
      </c>
      <c r="D396" s="127" t="s">
        <v>212</v>
      </c>
      <c r="E396" s="128" t="s">
        <v>532</v>
      </c>
      <c r="F396" s="129" t="s">
        <v>533</v>
      </c>
      <c r="G396" s="130" t="s">
        <v>289</v>
      </c>
      <c r="H396" s="131">
        <v>1</v>
      </c>
      <c r="I396" s="132"/>
      <c r="J396" s="133">
        <f t="shared" ref="J396:J402" si="0">ROUND(I396*H396,2)</f>
        <v>0</v>
      </c>
      <c r="K396" s="134"/>
      <c r="L396" s="32"/>
      <c r="M396" s="135" t="s">
        <v>1</v>
      </c>
      <c r="N396" s="136" t="s">
        <v>42</v>
      </c>
      <c r="P396" s="137">
        <f t="shared" ref="P396:P402" si="1">O396*H396</f>
        <v>0</v>
      </c>
      <c r="Q396" s="137">
        <v>0</v>
      </c>
      <c r="R396" s="137">
        <f t="shared" ref="R396:R402" si="2">Q396*H396</f>
        <v>0</v>
      </c>
      <c r="S396" s="137">
        <v>0</v>
      </c>
      <c r="T396" s="138">
        <f t="shared" ref="T396:T402" si="3">S396*H396</f>
        <v>0</v>
      </c>
      <c r="AR396" s="139" t="s">
        <v>216</v>
      </c>
      <c r="AT396" s="139" t="s">
        <v>212</v>
      </c>
      <c r="AU396" s="139" t="s">
        <v>84</v>
      </c>
      <c r="AY396" s="17" t="s">
        <v>211</v>
      </c>
      <c r="BE396" s="140">
        <f t="shared" ref="BE396:BE402" si="4">IF(N396="základní",J396,0)</f>
        <v>0</v>
      </c>
      <c r="BF396" s="140">
        <f t="shared" ref="BF396:BF402" si="5">IF(N396="snížená",J396,0)</f>
        <v>0</v>
      </c>
      <c r="BG396" s="140">
        <f t="shared" ref="BG396:BG402" si="6">IF(N396="zákl. přenesená",J396,0)</f>
        <v>0</v>
      </c>
      <c r="BH396" s="140">
        <f t="shared" ref="BH396:BH402" si="7">IF(N396="sníž. přenesená",J396,0)</f>
        <v>0</v>
      </c>
      <c r="BI396" s="140">
        <f t="shared" ref="BI396:BI402" si="8">IF(N396="nulová",J396,0)</f>
        <v>0</v>
      </c>
      <c r="BJ396" s="17" t="s">
        <v>84</v>
      </c>
      <c r="BK396" s="140">
        <f t="shared" ref="BK396:BK402" si="9">ROUND(I396*H396,2)</f>
        <v>0</v>
      </c>
      <c r="BL396" s="17" t="s">
        <v>216</v>
      </c>
      <c r="BM396" s="139" t="s">
        <v>534</v>
      </c>
    </row>
    <row r="397" spans="2:65" s="1" customFormat="1" ht="24.2" customHeight="1">
      <c r="B397" s="32"/>
      <c r="C397" s="127" t="s">
        <v>373</v>
      </c>
      <c r="D397" s="127" t="s">
        <v>212</v>
      </c>
      <c r="E397" s="128" t="s">
        <v>535</v>
      </c>
      <c r="F397" s="129" t="s">
        <v>536</v>
      </c>
      <c r="G397" s="130" t="s">
        <v>289</v>
      </c>
      <c r="H397" s="131">
        <v>1</v>
      </c>
      <c r="I397" s="132"/>
      <c r="J397" s="133">
        <f t="shared" si="0"/>
        <v>0</v>
      </c>
      <c r="K397" s="134"/>
      <c r="L397" s="32"/>
      <c r="M397" s="135" t="s">
        <v>1</v>
      </c>
      <c r="N397" s="136" t="s">
        <v>42</v>
      </c>
      <c r="P397" s="137">
        <f t="shared" si="1"/>
        <v>0</v>
      </c>
      <c r="Q397" s="137">
        <v>0</v>
      </c>
      <c r="R397" s="137">
        <f t="shared" si="2"/>
        <v>0</v>
      </c>
      <c r="S397" s="137">
        <v>0</v>
      </c>
      <c r="T397" s="138">
        <f t="shared" si="3"/>
        <v>0</v>
      </c>
      <c r="AR397" s="139" t="s">
        <v>216</v>
      </c>
      <c r="AT397" s="139" t="s">
        <v>212</v>
      </c>
      <c r="AU397" s="139" t="s">
        <v>84</v>
      </c>
      <c r="AY397" s="17" t="s">
        <v>211</v>
      </c>
      <c r="BE397" s="140">
        <f t="shared" si="4"/>
        <v>0</v>
      </c>
      <c r="BF397" s="140">
        <f t="shared" si="5"/>
        <v>0</v>
      </c>
      <c r="BG397" s="140">
        <f t="shared" si="6"/>
        <v>0</v>
      </c>
      <c r="BH397" s="140">
        <f t="shared" si="7"/>
        <v>0</v>
      </c>
      <c r="BI397" s="140">
        <f t="shared" si="8"/>
        <v>0</v>
      </c>
      <c r="BJ397" s="17" t="s">
        <v>84</v>
      </c>
      <c r="BK397" s="140">
        <f t="shared" si="9"/>
        <v>0</v>
      </c>
      <c r="BL397" s="17" t="s">
        <v>216</v>
      </c>
      <c r="BM397" s="139" t="s">
        <v>537</v>
      </c>
    </row>
    <row r="398" spans="2:65" s="1" customFormat="1" ht="16.5" customHeight="1">
      <c r="B398" s="32"/>
      <c r="C398" s="127" t="s">
        <v>538</v>
      </c>
      <c r="D398" s="127" t="s">
        <v>212</v>
      </c>
      <c r="E398" s="128" t="s">
        <v>539</v>
      </c>
      <c r="F398" s="129" t="s">
        <v>540</v>
      </c>
      <c r="G398" s="130" t="s">
        <v>215</v>
      </c>
      <c r="H398" s="131">
        <v>0.47099999999999997</v>
      </c>
      <c r="I398" s="132"/>
      <c r="J398" s="133">
        <f t="shared" si="0"/>
        <v>0</v>
      </c>
      <c r="K398" s="134"/>
      <c r="L398" s="32"/>
      <c r="M398" s="135" t="s">
        <v>1</v>
      </c>
      <c r="N398" s="136" t="s">
        <v>42</v>
      </c>
      <c r="P398" s="137">
        <f t="shared" si="1"/>
        <v>0</v>
      </c>
      <c r="Q398" s="137">
        <v>0</v>
      </c>
      <c r="R398" s="137">
        <f t="shared" si="2"/>
        <v>0</v>
      </c>
      <c r="S398" s="137">
        <v>0</v>
      </c>
      <c r="T398" s="138">
        <f t="shared" si="3"/>
        <v>0</v>
      </c>
      <c r="AR398" s="139" t="s">
        <v>216</v>
      </c>
      <c r="AT398" s="139" t="s">
        <v>212</v>
      </c>
      <c r="AU398" s="139" t="s">
        <v>84</v>
      </c>
      <c r="AY398" s="17" t="s">
        <v>211</v>
      </c>
      <c r="BE398" s="140">
        <f t="shared" si="4"/>
        <v>0</v>
      </c>
      <c r="BF398" s="140">
        <f t="shared" si="5"/>
        <v>0</v>
      </c>
      <c r="BG398" s="140">
        <f t="shared" si="6"/>
        <v>0</v>
      </c>
      <c r="BH398" s="140">
        <f t="shared" si="7"/>
        <v>0</v>
      </c>
      <c r="BI398" s="140">
        <f t="shared" si="8"/>
        <v>0</v>
      </c>
      <c r="BJ398" s="17" t="s">
        <v>84</v>
      </c>
      <c r="BK398" s="140">
        <f t="shared" si="9"/>
        <v>0</v>
      </c>
      <c r="BL398" s="17" t="s">
        <v>216</v>
      </c>
      <c r="BM398" s="139" t="s">
        <v>541</v>
      </c>
    </row>
    <row r="399" spans="2:65" s="1" customFormat="1" ht="16.5" customHeight="1">
      <c r="B399" s="32"/>
      <c r="C399" s="127" t="s">
        <v>389</v>
      </c>
      <c r="D399" s="127" t="s">
        <v>212</v>
      </c>
      <c r="E399" s="128" t="s">
        <v>542</v>
      </c>
      <c r="F399" s="129" t="s">
        <v>543</v>
      </c>
      <c r="G399" s="130" t="s">
        <v>289</v>
      </c>
      <c r="H399" s="131">
        <v>3</v>
      </c>
      <c r="I399" s="132"/>
      <c r="J399" s="133">
        <f t="shared" si="0"/>
        <v>0</v>
      </c>
      <c r="K399" s="134"/>
      <c r="L399" s="32"/>
      <c r="M399" s="135" t="s">
        <v>1</v>
      </c>
      <c r="N399" s="136" t="s">
        <v>42</v>
      </c>
      <c r="P399" s="137">
        <f t="shared" si="1"/>
        <v>0</v>
      </c>
      <c r="Q399" s="137">
        <v>0</v>
      </c>
      <c r="R399" s="137">
        <f t="shared" si="2"/>
        <v>0</v>
      </c>
      <c r="S399" s="137">
        <v>0</v>
      </c>
      <c r="T399" s="138">
        <f t="shared" si="3"/>
        <v>0</v>
      </c>
      <c r="AR399" s="139" t="s">
        <v>216</v>
      </c>
      <c r="AT399" s="139" t="s">
        <v>212</v>
      </c>
      <c r="AU399" s="139" t="s">
        <v>84</v>
      </c>
      <c r="AY399" s="17" t="s">
        <v>211</v>
      </c>
      <c r="BE399" s="140">
        <f t="shared" si="4"/>
        <v>0</v>
      </c>
      <c r="BF399" s="140">
        <f t="shared" si="5"/>
        <v>0</v>
      </c>
      <c r="BG399" s="140">
        <f t="shared" si="6"/>
        <v>0</v>
      </c>
      <c r="BH399" s="140">
        <f t="shared" si="7"/>
        <v>0</v>
      </c>
      <c r="BI399" s="140">
        <f t="shared" si="8"/>
        <v>0</v>
      </c>
      <c r="BJ399" s="17" t="s">
        <v>84</v>
      </c>
      <c r="BK399" s="140">
        <f t="shared" si="9"/>
        <v>0</v>
      </c>
      <c r="BL399" s="17" t="s">
        <v>216</v>
      </c>
      <c r="BM399" s="139" t="s">
        <v>544</v>
      </c>
    </row>
    <row r="400" spans="2:65" s="1" customFormat="1" ht="21.75" customHeight="1">
      <c r="B400" s="32"/>
      <c r="C400" s="127" t="s">
        <v>545</v>
      </c>
      <c r="D400" s="127" t="s">
        <v>212</v>
      </c>
      <c r="E400" s="128" t="s">
        <v>546</v>
      </c>
      <c r="F400" s="129" t="s">
        <v>547</v>
      </c>
      <c r="G400" s="130" t="s">
        <v>289</v>
      </c>
      <c r="H400" s="131">
        <v>10</v>
      </c>
      <c r="I400" s="132"/>
      <c r="J400" s="133">
        <f t="shared" si="0"/>
        <v>0</v>
      </c>
      <c r="K400" s="134"/>
      <c r="L400" s="32"/>
      <c r="M400" s="135" t="s">
        <v>1</v>
      </c>
      <c r="N400" s="136" t="s">
        <v>42</v>
      </c>
      <c r="P400" s="137">
        <f t="shared" si="1"/>
        <v>0</v>
      </c>
      <c r="Q400" s="137">
        <v>0</v>
      </c>
      <c r="R400" s="137">
        <f t="shared" si="2"/>
        <v>0</v>
      </c>
      <c r="S400" s="137">
        <v>0</v>
      </c>
      <c r="T400" s="138">
        <f t="shared" si="3"/>
        <v>0</v>
      </c>
      <c r="AR400" s="139" t="s">
        <v>216</v>
      </c>
      <c r="AT400" s="139" t="s">
        <v>212</v>
      </c>
      <c r="AU400" s="139" t="s">
        <v>84</v>
      </c>
      <c r="AY400" s="17" t="s">
        <v>211</v>
      </c>
      <c r="BE400" s="140">
        <f t="shared" si="4"/>
        <v>0</v>
      </c>
      <c r="BF400" s="140">
        <f t="shared" si="5"/>
        <v>0</v>
      </c>
      <c r="BG400" s="140">
        <f t="shared" si="6"/>
        <v>0</v>
      </c>
      <c r="BH400" s="140">
        <f t="shared" si="7"/>
        <v>0</v>
      </c>
      <c r="BI400" s="140">
        <f t="shared" si="8"/>
        <v>0</v>
      </c>
      <c r="BJ400" s="17" t="s">
        <v>84</v>
      </c>
      <c r="BK400" s="140">
        <f t="shared" si="9"/>
        <v>0</v>
      </c>
      <c r="BL400" s="17" t="s">
        <v>216</v>
      </c>
      <c r="BM400" s="139" t="s">
        <v>548</v>
      </c>
    </row>
    <row r="401" spans="2:65" s="1" customFormat="1" ht="24.2" customHeight="1">
      <c r="B401" s="32"/>
      <c r="C401" s="127" t="s">
        <v>394</v>
      </c>
      <c r="D401" s="127" t="s">
        <v>212</v>
      </c>
      <c r="E401" s="128" t="s">
        <v>549</v>
      </c>
      <c r="F401" s="129" t="s">
        <v>550</v>
      </c>
      <c r="G401" s="130" t="s">
        <v>289</v>
      </c>
      <c r="H401" s="131">
        <v>1</v>
      </c>
      <c r="I401" s="132"/>
      <c r="J401" s="133">
        <f t="shared" si="0"/>
        <v>0</v>
      </c>
      <c r="K401" s="134"/>
      <c r="L401" s="32"/>
      <c r="M401" s="135" t="s">
        <v>1</v>
      </c>
      <c r="N401" s="136" t="s">
        <v>42</v>
      </c>
      <c r="P401" s="137">
        <f t="shared" si="1"/>
        <v>0</v>
      </c>
      <c r="Q401" s="137">
        <v>0</v>
      </c>
      <c r="R401" s="137">
        <f t="shared" si="2"/>
        <v>0</v>
      </c>
      <c r="S401" s="137">
        <v>0</v>
      </c>
      <c r="T401" s="138">
        <f t="shared" si="3"/>
        <v>0</v>
      </c>
      <c r="AR401" s="139" t="s">
        <v>216</v>
      </c>
      <c r="AT401" s="139" t="s">
        <v>212</v>
      </c>
      <c r="AU401" s="139" t="s">
        <v>84</v>
      </c>
      <c r="AY401" s="17" t="s">
        <v>211</v>
      </c>
      <c r="BE401" s="140">
        <f t="shared" si="4"/>
        <v>0</v>
      </c>
      <c r="BF401" s="140">
        <f t="shared" si="5"/>
        <v>0</v>
      </c>
      <c r="BG401" s="140">
        <f t="shared" si="6"/>
        <v>0</v>
      </c>
      <c r="BH401" s="140">
        <f t="shared" si="7"/>
        <v>0</v>
      </c>
      <c r="BI401" s="140">
        <f t="shared" si="8"/>
        <v>0</v>
      </c>
      <c r="BJ401" s="17" t="s">
        <v>84</v>
      </c>
      <c r="BK401" s="140">
        <f t="shared" si="9"/>
        <v>0</v>
      </c>
      <c r="BL401" s="17" t="s">
        <v>216</v>
      </c>
      <c r="BM401" s="139" t="s">
        <v>551</v>
      </c>
    </row>
    <row r="402" spans="2:65" s="1" customFormat="1" ht="16.5" customHeight="1">
      <c r="B402" s="32"/>
      <c r="C402" s="127" t="s">
        <v>523</v>
      </c>
      <c r="D402" s="127" t="s">
        <v>212</v>
      </c>
      <c r="E402" s="128" t="s">
        <v>552</v>
      </c>
      <c r="F402" s="129" t="s">
        <v>553</v>
      </c>
      <c r="G402" s="130" t="s">
        <v>289</v>
      </c>
      <c r="H402" s="131">
        <v>3</v>
      </c>
      <c r="I402" s="132"/>
      <c r="J402" s="133">
        <f t="shared" si="0"/>
        <v>0</v>
      </c>
      <c r="K402" s="134"/>
      <c r="L402" s="32"/>
      <c r="M402" s="135" t="s">
        <v>1</v>
      </c>
      <c r="N402" s="136" t="s">
        <v>42</v>
      </c>
      <c r="P402" s="137">
        <f t="shared" si="1"/>
        <v>0</v>
      </c>
      <c r="Q402" s="137">
        <v>0</v>
      </c>
      <c r="R402" s="137">
        <f t="shared" si="2"/>
        <v>0</v>
      </c>
      <c r="S402" s="137">
        <v>0</v>
      </c>
      <c r="T402" s="138">
        <f t="shared" si="3"/>
        <v>0</v>
      </c>
      <c r="AR402" s="139" t="s">
        <v>216</v>
      </c>
      <c r="AT402" s="139" t="s">
        <v>212</v>
      </c>
      <c r="AU402" s="139" t="s">
        <v>84</v>
      </c>
      <c r="AY402" s="17" t="s">
        <v>211</v>
      </c>
      <c r="BE402" s="140">
        <f t="shared" si="4"/>
        <v>0</v>
      </c>
      <c r="BF402" s="140">
        <f t="shared" si="5"/>
        <v>0</v>
      </c>
      <c r="BG402" s="140">
        <f t="shared" si="6"/>
        <v>0</v>
      </c>
      <c r="BH402" s="140">
        <f t="shared" si="7"/>
        <v>0</v>
      </c>
      <c r="BI402" s="140">
        <f t="shared" si="8"/>
        <v>0</v>
      </c>
      <c r="BJ402" s="17" t="s">
        <v>84</v>
      </c>
      <c r="BK402" s="140">
        <f t="shared" si="9"/>
        <v>0</v>
      </c>
      <c r="BL402" s="17" t="s">
        <v>216</v>
      </c>
      <c r="BM402" s="139" t="s">
        <v>554</v>
      </c>
    </row>
    <row r="403" spans="2:65" s="10" customFormat="1" ht="25.9" customHeight="1">
      <c r="B403" s="117"/>
      <c r="D403" s="118" t="s">
        <v>76</v>
      </c>
      <c r="E403" s="119" t="s">
        <v>555</v>
      </c>
      <c r="F403" s="119" t="s">
        <v>556</v>
      </c>
      <c r="I403" s="120"/>
      <c r="J403" s="121">
        <f>BK403</f>
        <v>0</v>
      </c>
      <c r="L403" s="117"/>
      <c r="M403" s="122"/>
      <c r="P403" s="123">
        <f>SUM(P404:P425)</f>
        <v>0</v>
      </c>
      <c r="R403" s="123">
        <f>SUM(R404:R425)</f>
        <v>0</v>
      </c>
      <c r="T403" s="124">
        <f>SUM(T404:T425)</f>
        <v>0</v>
      </c>
      <c r="AR403" s="118" t="s">
        <v>84</v>
      </c>
      <c r="AT403" s="125" t="s">
        <v>76</v>
      </c>
      <c r="AU403" s="125" t="s">
        <v>77</v>
      </c>
      <c r="AY403" s="118" t="s">
        <v>211</v>
      </c>
      <c r="BK403" s="126">
        <f>SUM(BK404:BK425)</f>
        <v>0</v>
      </c>
    </row>
    <row r="404" spans="2:65" s="1" customFormat="1" ht="37.9" customHeight="1">
      <c r="B404" s="32"/>
      <c r="C404" s="127" t="s">
        <v>399</v>
      </c>
      <c r="D404" s="127" t="s">
        <v>212</v>
      </c>
      <c r="E404" s="128" t="s">
        <v>557</v>
      </c>
      <c r="F404" s="129" t="s">
        <v>558</v>
      </c>
      <c r="G404" s="130" t="s">
        <v>289</v>
      </c>
      <c r="H404" s="131">
        <v>10</v>
      </c>
      <c r="I404" s="132"/>
      <c r="J404" s="133">
        <f t="shared" ref="J404:J425" si="10">ROUND(I404*H404,2)</f>
        <v>0</v>
      </c>
      <c r="K404" s="134"/>
      <c r="L404" s="32"/>
      <c r="M404" s="135" t="s">
        <v>1</v>
      </c>
      <c r="N404" s="136" t="s">
        <v>42</v>
      </c>
      <c r="P404" s="137">
        <f t="shared" ref="P404:P425" si="11">O404*H404</f>
        <v>0</v>
      </c>
      <c r="Q404" s="137">
        <v>0</v>
      </c>
      <c r="R404" s="137">
        <f t="shared" ref="R404:R425" si="12">Q404*H404</f>
        <v>0</v>
      </c>
      <c r="S404" s="137">
        <v>0</v>
      </c>
      <c r="T404" s="138">
        <f t="shared" ref="T404:T425" si="13">S404*H404</f>
        <v>0</v>
      </c>
      <c r="AR404" s="139" t="s">
        <v>216</v>
      </c>
      <c r="AT404" s="139" t="s">
        <v>212</v>
      </c>
      <c r="AU404" s="139" t="s">
        <v>84</v>
      </c>
      <c r="AY404" s="17" t="s">
        <v>211</v>
      </c>
      <c r="BE404" s="140">
        <f t="shared" ref="BE404:BE425" si="14">IF(N404="základní",J404,0)</f>
        <v>0</v>
      </c>
      <c r="BF404" s="140">
        <f t="shared" ref="BF404:BF425" si="15">IF(N404="snížená",J404,0)</f>
        <v>0</v>
      </c>
      <c r="BG404" s="140">
        <f t="shared" ref="BG404:BG425" si="16">IF(N404="zákl. přenesená",J404,0)</f>
        <v>0</v>
      </c>
      <c r="BH404" s="140">
        <f t="shared" ref="BH404:BH425" si="17">IF(N404="sníž. přenesená",J404,0)</f>
        <v>0</v>
      </c>
      <c r="BI404" s="140">
        <f t="shared" ref="BI404:BI425" si="18">IF(N404="nulová",J404,0)</f>
        <v>0</v>
      </c>
      <c r="BJ404" s="17" t="s">
        <v>84</v>
      </c>
      <c r="BK404" s="140">
        <f t="shared" ref="BK404:BK425" si="19">ROUND(I404*H404,2)</f>
        <v>0</v>
      </c>
      <c r="BL404" s="17" t="s">
        <v>216</v>
      </c>
      <c r="BM404" s="139" t="s">
        <v>559</v>
      </c>
    </row>
    <row r="405" spans="2:65" s="1" customFormat="1" ht="24.2" customHeight="1">
      <c r="B405" s="32"/>
      <c r="C405" s="127" t="s">
        <v>560</v>
      </c>
      <c r="D405" s="127" t="s">
        <v>212</v>
      </c>
      <c r="E405" s="128" t="s">
        <v>561</v>
      </c>
      <c r="F405" s="129" t="s">
        <v>562</v>
      </c>
      <c r="G405" s="130" t="s">
        <v>515</v>
      </c>
      <c r="H405" s="131">
        <v>756.2</v>
      </c>
      <c r="I405" s="132"/>
      <c r="J405" s="133">
        <f t="shared" si="10"/>
        <v>0</v>
      </c>
      <c r="K405" s="134"/>
      <c r="L405" s="32"/>
      <c r="M405" s="135" t="s">
        <v>1</v>
      </c>
      <c r="N405" s="136" t="s">
        <v>42</v>
      </c>
      <c r="P405" s="137">
        <f t="shared" si="11"/>
        <v>0</v>
      </c>
      <c r="Q405" s="137">
        <v>0</v>
      </c>
      <c r="R405" s="137">
        <f t="shared" si="12"/>
        <v>0</v>
      </c>
      <c r="S405" s="137">
        <v>0</v>
      </c>
      <c r="T405" s="138">
        <f t="shared" si="13"/>
        <v>0</v>
      </c>
      <c r="AR405" s="139" t="s">
        <v>216</v>
      </c>
      <c r="AT405" s="139" t="s">
        <v>212</v>
      </c>
      <c r="AU405" s="139" t="s">
        <v>84</v>
      </c>
      <c r="AY405" s="17" t="s">
        <v>211</v>
      </c>
      <c r="BE405" s="140">
        <f t="shared" si="14"/>
        <v>0</v>
      </c>
      <c r="BF405" s="140">
        <f t="shared" si="15"/>
        <v>0</v>
      </c>
      <c r="BG405" s="140">
        <f t="shared" si="16"/>
        <v>0</v>
      </c>
      <c r="BH405" s="140">
        <f t="shared" si="17"/>
        <v>0</v>
      </c>
      <c r="BI405" s="140">
        <f t="shared" si="18"/>
        <v>0</v>
      </c>
      <c r="BJ405" s="17" t="s">
        <v>84</v>
      </c>
      <c r="BK405" s="140">
        <f t="shared" si="19"/>
        <v>0</v>
      </c>
      <c r="BL405" s="17" t="s">
        <v>216</v>
      </c>
      <c r="BM405" s="139" t="s">
        <v>563</v>
      </c>
    </row>
    <row r="406" spans="2:65" s="1" customFormat="1" ht="24.2" customHeight="1">
      <c r="B406" s="32"/>
      <c r="C406" s="127" t="s">
        <v>404</v>
      </c>
      <c r="D406" s="127" t="s">
        <v>212</v>
      </c>
      <c r="E406" s="128" t="s">
        <v>564</v>
      </c>
      <c r="F406" s="129" t="s">
        <v>565</v>
      </c>
      <c r="G406" s="130" t="s">
        <v>515</v>
      </c>
      <c r="H406" s="131">
        <v>90.9</v>
      </c>
      <c r="I406" s="132"/>
      <c r="J406" s="133">
        <f t="shared" si="10"/>
        <v>0</v>
      </c>
      <c r="K406" s="134"/>
      <c r="L406" s="32"/>
      <c r="M406" s="135" t="s">
        <v>1</v>
      </c>
      <c r="N406" s="136" t="s">
        <v>42</v>
      </c>
      <c r="P406" s="137">
        <f t="shared" si="11"/>
        <v>0</v>
      </c>
      <c r="Q406" s="137">
        <v>0</v>
      </c>
      <c r="R406" s="137">
        <f t="shared" si="12"/>
        <v>0</v>
      </c>
      <c r="S406" s="137">
        <v>0</v>
      </c>
      <c r="T406" s="138">
        <f t="shared" si="13"/>
        <v>0</v>
      </c>
      <c r="AR406" s="139" t="s">
        <v>216</v>
      </c>
      <c r="AT406" s="139" t="s">
        <v>212</v>
      </c>
      <c r="AU406" s="139" t="s">
        <v>84</v>
      </c>
      <c r="AY406" s="17" t="s">
        <v>211</v>
      </c>
      <c r="BE406" s="140">
        <f t="shared" si="14"/>
        <v>0</v>
      </c>
      <c r="BF406" s="140">
        <f t="shared" si="15"/>
        <v>0</v>
      </c>
      <c r="BG406" s="140">
        <f t="shared" si="16"/>
        <v>0</v>
      </c>
      <c r="BH406" s="140">
        <f t="shared" si="17"/>
        <v>0</v>
      </c>
      <c r="BI406" s="140">
        <f t="shared" si="18"/>
        <v>0</v>
      </c>
      <c r="BJ406" s="17" t="s">
        <v>84</v>
      </c>
      <c r="BK406" s="140">
        <f t="shared" si="19"/>
        <v>0</v>
      </c>
      <c r="BL406" s="17" t="s">
        <v>216</v>
      </c>
      <c r="BM406" s="139" t="s">
        <v>566</v>
      </c>
    </row>
    <row r="407" spans="2:65" s="1" customFormat="1" ht="16.5" customHeight="1">
      <c r="B407" s="32"/>
      <c r="C407" s="127" t="s">
        <v>567</v>
      </c>
      <c r="D407" s="127" t="s">
        <v>212</v>
      </c>
      <c r="E407" s="128" t="s">
        <v>568</v>
      </c>
      <c r="F407" s="129" t="s">
        <v>569</v>
      </c>
      <c r="G407" s="130" t="s">
        <v>289</v>
      </c>
      <c r="H407" s="131">
        <v>4</v>
      </c>
      <c r="I407" s="132"/>
      <c r="J407" s="133">
        <f t="shared" si="10"/>
        <v>0</v>
      </c>
      <c r="K407" s="134"/>
      <c r="L407" s="32"/>
      <c r="M407" s="135" t="s">
        <v>1</v>
      </c>
      <c r="N407" s="136" t="s">
        <v>42</v>
      </c>
      <c r="P407" s="137">
        <f t="shared" si="11"/>
        <v>0</v>
      </c>
      <c r="Q407" s="137">
        <v>0</v>
      </c>
      <c r="R407" s="137">
        <f t="shared" si="12"/>
        <v>0</v>
      </c>
      <c r="S407" s="137">
        <v>0</v>
      </c>
      <c r="T407" s="138">
        <f t="shared" si="13"/>
        <v>0</v>
      </c>
      <c r="AR407" s="139" t="s">
        <v>216</v>
      </c>
      <c r="AT407" s="139" t="s">
        <v>212</v>
      </c>
      <c r="AU407" s="139" t="s">
        <v>84</v>
      </c>
      <c r="AY407" s="17" t="s">
        <v>211</v>
      </c>
      <c r="BE407" s="140">
        <f t="shared" si="14"/>
        <v>0</v>
      </c>
      <c r="BF407" s="140">
        <f t="shared" si="15"/>
        <v>0</v>
      </c>
      <c r="BG407" s="140">
        <f t="shared" si="16"/>
        <v>0</v>
      </c>
      <c r="BH407" s="140">
        <f t="shared" si="17"/>
        <v>0</v>
      </c>
      <c r="BI407" s="140">
        <f t="shared" si="18"/>
        <v>0</v>
      </c>
      <c r="BJ407" s="17" t="s">
        <v>84</v>
      </c>
      <c r="BK407" s="140">
        <f t="shared" si="19"/>
        <v>0</v>
      </c>
      <c r="BL407" s="17" t="s">
        <v>216</v>
      </c>
      <c r="BM407" s="139" t="s">
        <v>570</v>
      </c>
    </row>
    <row r="408" spans="2:65" s="1" customFormat="1" ht="21.75" customHeight="1">
      <c r="B408" s="32"/>
      <c r="C408" s="127" t="s">
        <v>407</v>
      </c>
      <c r="D408" s="127" t="s">
        <v>212</v>
      </c>
      <c r="E408" s="128" t="s">
        <v>571</v>
      </c>
      <c r="F408" s="129" t="s">
        <v>572</v>
      </c>
      <c r="G408" s="130" t="s">
        <v>515</v>
      </c>
      <c r="H408" s="131">
        <v>244.1</v>
      </c>
      <c r="I408" s="132"/>
      <c r="J408" s="133">
        <f t="shared" si="10"/>
        <v>0</v>
      </c>
      <c r="K408" s="134"/>
      <c r="L408" s="32"/>
      <c r="M408" s="135" t="s">
        <v>1</v>
      </c>
      <c r="N408" s="136" t="s">
        <v>42</v>
      </c>
      <c r="P408" s="137">
        <f t="shared" si="11"/>
        <v>0</v>
      </c>
      <c r="Q408" s="137">
        <v>0</v>
      </c>
      <c r="R408" s="137">
        <f t="shared" si="12"/>
        <v>0</v>
      </c>
      <c r="S408" s="137">
        <v>0</v>
      </c>
      <c r="T408" s="138">
        <f t="shared" si="13"/>
        <v>0</v>
      </c>
      <c r="AR408" s="139" t="s">
        <v>216</v>
      </c>
      <c r="AT408" s="139" t="s">
        <v>212</v>
      </c>
      <c r="AU408" s="139" t="s">
        <v>84</v>
      </c>
      <c r="AY408" s="17" t="s">
        <v>211</v>
      </c>
      <c r="BE408" s="140">
        <f t="shared" si="14"/>
        <v>0</v>
      </c>
      <c r="BF408" s="140">
        <f t="shared" si="15"/>
        <v>0</v>
      </c>
      <c r="BG408" s="140">
        <f t="shared" si="16"/>
        <v>0</v>
      </c>
      <c r="BH408" s="140">
        <f t="shared" si="17"/>
        <v>0</v>
      </c>
      <c r="BI408" s="140">
        <f t="shared" si="18"/>
        <v>0</v>
      </c>
      <c r="BJ408" s="17" t="s">
        <v>84</v>
      </c>
      <c r="BK408" s="140">
        <f t="shared" si="19"/>
        <v>0</v>
      </c>
      <c r="BL408" s="17" t="s">
        <v>216</v>
      </c>
      <c r="BM408" s="139" t="s">
        <v>573</v>
      </c>
    </row>
    <row r="409" spans="2:65" s="1" customFormat="1" ht="16.5" customHeight="1">
      <c r="B409" s="32"/>
      <c r="C409" s="127" t="s">
        <v>574</v>
      </c>
      <c r="D409" s="127" t="s">
        <v>212</v>
      </c>
      <c r="E409" s="128" t="s">
        <v>575</v>
      </c>
      <c r="F409" s="129" t="s">
        <v>576</v>
      </c>
      <c r="G409" s="130" t="s">
        <v>577</v>
      </c>
      <c r="H409" s="131">
        <v>75</v>
      </c>
      <c r="I409" s="132"/>
      <c r="J409" s="133">
        <f t="shared" si="10"/>
        <v>0</v>
      </c>
      <c r="K409" s="134"/>
      <c r="L409" s="32"/>
      <c r="M409" s="135" t="s">
        <v>1</v>
      </c>
      <c r="N409" s="136" t="s">
        <v>42</v>
      </c>
      <c r="P409" s="137">
        <f t="shared" si="11"/>
        <v>0</v>
      </c>
      <c r="Q409" s="137">
        <v>0</v>
      </c>
      <c r="R409" s="137">
        <f t="shared" si="12"/>
        <v>0</v>
      </c>
      <c r="S409" s="137">
        <v>0</v>
      </c>
      <c r="T409" s="138">
        <f t="shared" si="13"/>
        <v>0</v>
      </c>
      <c r="AR409" s="139" t="s">
        <v>216</v>
      </c>
      <c r="AT409" s="139" t="s">
        <v>212</v>
      </c>
      <c r="AU409" s="139" t="s">
        <v>84</v>
      </c>
      <c r="AY409" s="17" t="s">
        <v>211</v>
      </c>
      <c r="BE409" s="140">
        <f t="shared" si="14"/>
        <v>0</v>
      </c>
      <c r="BF409" s="140">
        <f t="shared" si="15"/>
        <v>0</v>
      </c>
      <c r="BG409" s="140">
        <f t="shared" si="16"/>
        <v>0</v>
      </c>
      <c r="BH409" s="140">
        <f t="shared" si="17"/>
        <v>0</v>
      </c>
      <c r="BI409" s="140">
        <f t="shared" si="18"/>
        <v>0</v>
      </c>
      <c r="BJ409" s="17" t="s">
        <v>84</v>
      </c>
      <c r="BK409" s="140">
        <f t="shared" si="19"/>
        <v>0</v>
      </c>
      <c r="BL409" s="17" t="s">
        <v>216</v>
      </c>
      <c r="BM409" s="139" t="s">
        <v>578</v>
      </c>
    </row>
    <row r="410" spans="2:65" s="1" customFormat="1" ht="16.5" customHeight="1">
      <c r="B410" s="32"/>
      <c r="C410" s="127" t="s">
        <v>413</v>
      </c>
      <c r="D410" s="127" t="s">
        <v>212</v>
      </c>
      <c r="E410" s="128" t="s">
        <v>579</v>
      </c>
      <c r="F410" s="129" t="s">
        <v>580</v>
      </c>
      <c r="G410" s="130" t="s">
        <v>289</v>
      </c>
      <c r="H410" s="131">
        <v>50</v>
      </c>
      <c r="I410" s="132"/>
      <c r="J410" s="133">
        <f t="shared" si="10"/>
        <v>0</v>
      </c>
      <c r="K410" s="134"/>
      <c r="L410" s="32"/>
      <c r="M410" s="135" t="s">
        <v>1</v>
      </c>
      <c r="N410" s="136" t="s">
        <v>42</v>
      </c>
      <c r="P410" s="137">
        <f t="shared" si="11"/>
        <v>0</v>
      </c>
      <c r="Q410" s="137">
        <v>0</v>
      </c>
      <c r="R410" s="137">
        <f t="shared" si="12"/>
        <v>0</v>
      </c>
      <c r="S410" s="137">
        <v>0</v>
      </c>
      <c r="T410" s="138">
        <f t="shared" si="13"/>
        <v>0</v>
      </c>
      <c r="AR410" s="139" t="s">
        <v>216</v>
      </c>
      <c r="AT410" s="139" t="s">
        <v>212</v>
      </c>
      <c r="AU410" s="139" t="s">
        <v>84</v>
      </c>
      <c r="AY410" s="17" t="s">
        <v>211</v>
      </c>
      <c r="BE410" s="140">
        <f t="shared" si="14"/>
        <v>0</v>
      </c>
      <c r="BF410" s="140">
        <f t="shared" si="15"/>
        <v>0</v>
      </c>
      <c r="BG410" s="140">
        <f t="shared" si="16"/>
        <v>0</v>
      </c>
      <c r="BH410" s="140">
        <f t="shared" si="17"/>
        <v>0</v>
      </c>
      <c r="BI410" s="140">
        <f t="shared" si="18"/>
        <v>0</v>
      </c>
      <c r="BJ410" s="17" t="s">
        <v>84</v>
      </c>
      <c r="BK410" s="140">
        <f t="shared" si="19"/>
        <v>0</v>
      </c>
      <c r="BL410" s="17" t="s">
        <v>216</v>
      </c>
      <c r="BM410" s="139" t="s">
        <v>581</v>
      </c>
    </row>
    <row r="411" spans="2:65" s="1" customFormat="1" ht="21.75" customHeight="1">
      <c r="B411" s="32"/>
      <c r="C411" s="127" t="s">
        <v>582</v>
      </c>
      <c r="D411" s="127" t="s">
        <v>212</v>
      </c>
      <c r="E411" s="128" t="s">
        <v>583</v>
      </c>
      <c r="F411" s="129" t="s">
        <v>584</v>
      </c>
      <c r="G411" s="130" t="s">
        <v>515</v>
      </c>
      <c r="H411" s="131">
        <v>210.1</v>
      </c>
      <c r="I411" s="132"/>
      <c r="J411" s="133">
        <f t="shared" si="10"/>
        <v>0</v>
      </c>
      <c r="K411" s="134"/>
      <c r="L411" s="32"/>
      <c r="M411" s="135" t="s">
        <v>1</v>
      </c>
      <c r="N411" s="136" t="s">
        <v>42</v>
      </c>
      <c r="P411" s="137">
        <f t="shared" si="11"/>
        <v>0</v>
      </c>
      <c r="Q411" s="137">
        <v>0</v>
      </c>
      <c r="R411" s="137">
        <f t="shared" si="12"/>
        <v>0</v>
      </c>
      <c r="S411" s="137">
        <v>0</v>
      </c>
      <c r="T411" s="138">
        <f t="shared" si="13"/>
        <v>0</v>
      </c>
      <c r="AR411" s="139" t="s">
        <v>216</v>
      </c>
      <c r="AT411" s="139" t="s">
        <v>212</v>
      </c>
      <c r="AU411" s="139" t="s">
        <v>84</v>
      </c>
      <c r="AY411" s="17" t="s">
        <v>211</v>
      </c>
      <c r="BE411" s="140">
        <f t="shared" si="14"/>
        <v>0</v>
      </c>
      <c r="BF411" s="140">
        <f t="shared" si="15"/>
        <v>0</v>
      </c>
      <c r="BG411" s="140">
        <f t="shared" si="16"/>
        <v>0</v>
      </c>
      <c r="BH411" s="140">
        <f t="shared" si="17"/>
        <v>0</v>
      </c>
      <c r="BI411" s="140">
        <f t="shared" si="18"/>
        <v>0</v>
      </c>
      <c r="BJ411" s="17" t="s">
        <v>84</v>
      </c>
      <c r="BK411" s="140">
        <f t="shared" si="19"/>
        <v>0</v>
      </c>
      <c r="BL411" s="17" t="s">
        <v>216</v>
      </c>
      <c r="BM411" s="139" t="s">
        <v>585</v>
      </c>
    </row>
    <row r="412" spans="2:65" s="1" customFormat="1" ht="24.2" customHeight="1">
      <c r="B412" s="32"/>
      <c r="C412" s="127" t="s">
        <v>422</v>
      </c>
      <c r="D412" s="127" t="s">
        <v>212</v>
      </c>
      <c r="E412" s="128" t="s">
        <v>586</v>
      </c>
      <c r="F412" s="129" t="s">
        <v>587</v>
      </c>
      <c r="G412" s="130" t="s">
        <v>515</v>
      </c>
      <c r="H412" s="131">
        <v>76.8</v>
      </c>
      <c r="I412" s="132"/>
      <c r="J412" s="133">
        <f t="shared" si="10"/>
        <v>0</v>
      </c>
      <c r="K412" s="134"/>
      <c r="L412" s="32"/>
      <c r="M412" s="135" t="s">
        <v>1</v>
      </c>
      <c r="N412" s="136" t="s">
        <v>42</v>
      </c>
      <c r="P412" s="137">
        <f t="shared" si="11"/>
        <v>0</v>
      </c>
      <c r="Q412" s="137">
        <v>0</v>
      </c>
      <c r="R412" s="137">
        <f t="shared" si="12"/>
        <v>0</v>
      </c>
      <c r="S412" s="137">
        <v>0</v>
      </c>
      <c r="T412" s="138">
        <f t="shared" si="13"/>
        <v>0</v>
      </c>
      <c r="AR412" s="139" t="s">
        <v>216</v>
      </c>
      <c r="AT412" s="139" t="s">
        <v>212</v>
      </c>
      <c r="AU412" s="139" t="s">
        <v>84</v>
      </c>
      <c r="AY412" s="17" t="s">
        <v>211</v>
      </c>
      <c r="BE412" s="140">
        <f t="shared" si="14"/>
        <v>0</v>
      </c>
      <c r="BF412" s="140">
        <f t="shared" si="15"/>
        <v>0</v>
      </c>
      <c r="BG412" s="140">
        <f t="shared" si="16"/>
        <v>0</v>
      </c>
      <c r="BH412" s="140">
        <f t="shared" si="17"/>
        <v>0</v>
      </c>
      <c r="BI412" s="140">
        <f t="shared" si="18"/>
        <v>0</v>
      </c>
      <c r="BJ412" s="17" t="s">
        <v>84</v>
      </c>
      <c r="BK412" s="140">
        <f t="shared" si="19"/>
        <v>0</v>
      </c>
      <c r="BL412" s="17" t="s">
        <v>216</v>
      </c>
      <c r="BM412" s="139" t="s">
        <v>588</v>
      </c>
    </row>
    <row r="413" spans="2:65" s="1" customFormat="1" ht="21.75" customHeight="1">
      <c r="B413" s="32"/>
      <c r="C413" s="127" t="s">
        <v>589</v>
      </c>
      <c r="D413" s="127" t="s">
        <v>212</v>
      </c>
      <c r="E413" s="128" t="s">
        <v>590</v>
      </c>
      <c r="F413" s="129" t="s">
        <v>591</v>
      </c>
      <c r="G413" s="130" t="s">
        <v>515</v>
      </c>
      <c r="H413" s="131">
        <v>139.6</v>
      </c>
      <c r="I413" s="132"/>
      <c r="J413" s="133">
        <f t="shared" si="10"/>
        <v>0</v>
      </c>
      <c r="K413" s="134"/>
      <c r="L413" s="32"/>
      <c r="M413" s="135" t="s">
        <v>1</v>
      </c>
      <c r="N413" s="136" t="s">
        <v>42</v>
      </c>
      <c r="P413" s="137">
        <f t="shared" si="11"/>
        <v>0</v>
      </c>
      <c r="Q413" s="137">
        <v>0</v>
      </c>
      <c r="R413" s="137">
        <f t="shared" si="12"/>
        <v>0</v>
      </c>
      <c r="S413" s="137">
        <v>0</v>
      </c>
      <c r="T413" s="138">
        <f t="shared" si="13"/>
        <v>0</v>
      </c>
      <c r="AR413" s="139" t="s">
        <v>216</v>
      </c>
      <c r="AT413" s="139" t="s">
        <v>212</v>
      </c>
      <c r="AU413" s="139" t="s">
        <v>84</v>
      </c>
      <c r="AY413" s="17" t="s">
        <v>211</v>
      </c>
      <c r="BE413" s="140">
        <f t="shared" si="14"/>
        <v>0</v>
      </c>
      <c r="BF413" s="140">
        <f t="shared" si="15"/>
        <v>0</v>
      </c>
      <c r="BG413" s="140">
        <f t="shared" si="16"/>
        <v>0</v>
      </c>
      <c r="BH413" s="140">
        <f t="shared" si="17"/>
        <v>0</v>
      </c>
      <c r="BI413" s="140">
        <f t="shared" si="18"/>
        <v>0</v>
      </c>
      <c r="BJ413" s="17" t="s">
        <v>84</v>
      </c>
      <c r="BK413" s="140">
        <f t="shared" si="19"/>
        <v>0</v>
      </c>
      <c r="BL413" s="17" t="s">
        <v>216</v>
      </c>
      <c r="BM413" s="139" t="s">
        <v>592</v>
      </c>
    </row>
    <row r="414" spans="2:65" s="1" customFormat="1" ht="24.2" customHeight="1">
      <c r="B414" s="32"/>
      <c r="C414" s="127" t="s">
        <v>428</v>
      </c>
      <c r="D414" s="127" t="s">
        <v>212</v>
      </c>
      <c r="E414" s="128" t="s">
        <v>593</v>
      </c>
      <c r="F414" s="129" t="s">
        <v>594</v>
      </c>
      <c r="G414" s="130" t="s">
        <v>515</v>
      </c>
      <c r="H414" s="131">
        <v>10</v>
      </c>
      <c r="I414" s="132"/>
      <c r="J414" s="133">
        <f t="shared" si="10"/>
        <v>0</v>
      </c>
      <c r="K414" s="134"/>
      <c r="L414" s="32"/>
      <c r="M414" s="135" t="s">
        <v>1</v>
      </c>
      <c r="N414" s="136" t="s">
        <v>42</v>
      </c>
      <c r="P414" s="137">
        <f t="shared" si="11"/>
        <v>0</v>
      </c>
      <c r="Q414" s="137">
        <v>0</v>
      </c>
      <c r="R414" s="137">
        <f t="shared" si="12"/>
        <v>0</v>
      </c>
      <c r="S414" s="137">
        <v>0</v>
      </c>
      <c r="T414" s="138">
        <f t="shared" si="13"/>
        <v>0</v>
      </c>
      <c r="AR414" s="139" t="s">
        <v>216</v>
      </c>
      <c r="AT414" s="139" t="s">
        <v>212</v>
      </c>
      <c r="AU414" s="139" t="s">
        <v>84</v>
      </c>
      <c r="AY414" s="17" t="s">
        <v>211</v>
      </c>
      <c r="BE414" s="140">
        <f t="shared" si="14"/>
        <v>0</v>
      </c>
      <c r="BF414" s="140">
        <f t="shared" si="15"/>
        <v>0</v>
      </c>
      <c r="BG414" s="140">
        <f t="shared" si="16"/>
        <v>0</v>
      </c>
      <c r="BH414" s="140">
        <f t="shared" si="17"/>
        <v>0</v>
      </c>
      <c r="BI414" s="140">
        <f t="shared" si="18"/>
        <v>0</v>
      </c>
      <c r="BJ414" s="17" t="s">
        <v>84</v>
      </c>
      <c r="BK414" s="140">
        <f t="shared" si="19"/>
        <v>0</v>
      </c>
      <c r="BL414" s="17" t="s">
        <v>216</v>
      </c>
      <c r="BM414" s="139" t="s">
        <v>595</v>
      </c>
    </row>
    <row r="415" spans="2:65" s="1" customFormat="1" ht="21.75" customHeight="1">
      <c r="B415" s="32"/>
      <c r="C415" s="127" t="s">
        <v>596</v>
      </c>
      <c r="D415" s="127" t="s">
        <v>212</v>
      </c>
      <c r="E415" s="128" t="s">
        <v>597</v>
      </c>
      <c r="F415" s="129" t="s">
        <v>598</v>
      </c>
      <c r="G415" s="130" t="s">
        <v>515</v>
      </c>
      <c r="H415" s="131">
        <v>33</v>
      </c>
      <c r="I415" s="132"/>
      <c r="J415" s="133">
        <f t="shared" si="10"/>
        <v>0</v>
      </c>
      <c r="K415" s="134"/>
      <c r="L415" s="32"/>
      <c r="M415" s="135" t="s">
        <v>1</v>
      </c>
      <c r="N415" s="136" t="s">
        <v>42</v>
      </c>
      <c r="P415" s="137">
        <f t="shared" si="11"/>
        <v>0</v>
      </c>
      <c r="Q415" s="137">
        <v>0</v>
      </c>
      <c r="R415" s="137">
        <f t="shared" si="12"/>
        <v>0</v>
      </c>
      <c r="S415" s="137">
        <v>0</v>
      </c>
      <c r="T415" s="138">
        <f t="shared" si="13"/>
        <v>0</v>
      </c>
      <c r="AR415" s="139" t="s">
        <v>216</v>
      </c>
      <c r="AT415" s="139" t="s">
        <v>212</v>
      </c>
      <c r="AU415" s="139" t="s">
        <v>84</v>
      </c>
      <c r="AY415" s="17" t="s">
        <v>211</v>
      </c>
      <c r="BE415" s="140">
        <f t="shared" si="14"/>
        <v>0</v>
      </c>
      <c r="BF415" s="140">
        <f t="shared" si="15"/>
        <v>0</v>
      </c>
      <c r="BG415" s="140">
        <f t="shared" si="16"/>
        <v>0</v>
      </c>
      <c r="BH415" s="140">
        <f t="shared" si="17"/>
        <v>0</v>
      </c>
      <c r="BI415" s="140">
        <f t="shared" si="18"/>
        <v>0</v>
      </c>
      <c r="BJ415" s="17" t="s">
        <v>84</v>
      </c>
      <c r="BK415" s="140">
        <f t="shared" si="19"/>
        <v>0</v>
      </c>
      <c r="BL415" s="17" t="s">
        <v>216</v>
      </c>
      <c r="BM415" s="139" t="s">
        <v>599</v>
      </c>
    </row>
    <row r="416" spans="2:65" s="1" customFormat="1" ht="24.2" customHeight="1">
      <c r="B416" s="32"/>
      <c r="C416" s="127" t="s">
        <v>437</v>
      </c>
      <c r="D416" s="127" t="s">
        <v>212</v>
      </c>
      <c r="E416" s="128" t="s">
        <v>600</v>
      </c>
      <c r="F416" s="129" t="s">
        <v>601</v>
      </c>
      <c r="G416" s="130" t="s">
        <v>515</v>
      </c>
      <c r="H416" s="131">
        <v>2</v>
      </c>
      <c r="I416" s="132"/>
      <c r="J416" s="133">
        <f t="shared" si="10"/>
        <v>0</v>
      </c>
      <c r="K416" s="134"/>
      <c r="L416" s="32"/>
      <c r="M416" s="135" t="s">
        <v>1</v>
      </c>
      <c r="N416" s="136" t="s">
        <v>42</v>
      </c>
      <c r="P416" s="137">
        <f t="shared" si="11"/>
        <v>0</v>
      </c>
      <c r="Q416" s="137">
        <v>0</v>
      </c>
      <c r="R416" s="137">
        <f t="shared" si="12"/>
        <v>0</v>
      </c>
      <c r="S416" s="137">
        <v>0</v>
      </c>
      <c r="T416" s="138">
        <f t="shared" si="13"/>
        <v>0</v>
      </c>
      <c r="AR416" s="139" t="s">
        <v>216</v>
      </c>
      <c r="AT416" s="139" t="s">
        <v>212</v>
      </c>
      <c r="AU416" s="139" t="s">
        <v>84</v>
      </c>
      <c r="AY416" s="17" t="s">
        <v>211</v>
      </c>
      <c r="BE416" s="140">
        <f t="shared" si="14"/>
        <v>0</v>
      </c>
      <c r="BF416" s="140">
        <f t="shared" si="15"/>
        <v>0</v>
      </c>
      <c r="BG416" s="140">
        <f t="shared" si="16"/>
        <v>0</v>
      </c>
      <c r="BH416" s="140">
        <f t="shared" si="17"/>
        <v>0</v>
      </c>
      <c r="BI416" s="140">
        <f t="shared" si="18"/>
        <v>0</v>
      </c>
      <c r="BJ416" s="17" t="s">
        <v>84</v>
      </c>
      <c r="BK416" s="140">
        <f t="shared" si="19"/>
        <v>0</v>
      </c>
      <c r="BL416" s="17" t="s">
        <v>216</v>
      </c>
      <c r="BM416" s="139" t="s">
        <v>602</v>
      </c>
    </row>
    <row r="417" spans="2:65" s="1" customFormat="1" ht="24.2" customHeight="1">
      <c r="B417" s="32"/>
      <c r="C417" s="127" t="s">
        <v>603</v>
      </c>
      <c r="D417" s="127" t="s">
        <v>212</v>
      </c>
      <c r="E417" s="128" t="s">
        <v>604</v>
      </c>
      <c r="F417" s="129" t="s">
        <v>605</v>
      </c>
      <c r="G417" s="130" t="s">
        <v>289</v>
      </c>
      <c r="H417" s="131">
        <v>2</v>
      </c>
      <c r="I417" s="132"/>
      <c r="J417" s="133">
        <f t="shared" si="10"/>
        <v>0</v>
      </c>
      <c r="K417" s="134"/>
      <c r="L417" s="32"/>
      <c r="M417" s="135" t="s">
        <v>1</v>
      </c>
      <c r="N417" s="136" t="s">
        <v>42</v>
      </c>
      <c r="P417" s="137">
        <f t="shared" si="11"/>
        <v>0</v>
      </c>
      <c r="Q417" s="137">
        <v>0</v>
      </c>
      <c r="R417" s="137">
        <f t="shared" si="12"/>
        <v>0</v>
      </c>
      <c r="S417" s="137">
        <v>0</v>
      </c>
      <c r="T417" s="138">
        <f t="shared" si="13"/>
        <v>0</v>
      </c>
      <c r="AR417" s="139" t="s">
        <v>216</v>
      </c>
      <c r="AT417" s="139" t="s">
        <v>212</v>
      </c>
      <c r="AU417" s="139" t="s">
        <v>84</v>
      </c>
      <c r="AY417" s="17" t="s">
        <v>211</v>
      </c>
      <c r="BE417" s="140">
        <f t="shared" si="14"/>
        <v>0</v>
      </c>
      <c r="BF417" s="140">
        <f t="shared" si="15"/>
        <v>0</v>
      </c>
      <c r="BG417" s="140">
        <f t="shared" si="16"/>
        <v>0</v>
      </c>
      <c r="BH417" s="140">
        <f t="shared" si="17"/>
        <v>0</v>
      </c>
      <c r="BI417" s="140">
        <f t="shared" si="18"/>
        <v>0</v>
      </c>
      <c r="BJ417" s="17" t="s">
        <v>84</v>
      </c>
      <c r="BK417" s="140">
        <f t="shared" si="19"/>
        <v>0</v>
      </c>
      <c r="BL417" s="17" t="s">
        <v>216</v>
      </c>
      <c r="BM417" s="139" t="s">
        <v>606</v>
      </c>
    </row>
    <row r="418" spans="2:65" s="1" customFormat="1" ht="16.5" customHeight="1">
      <c r="B418" s="32"/>
      <c r="C418" s="127" t="s">
        <v>445</v>
      </c>
      <c r="D418" s="127" t="s">
        <v>212</v>
      </c>
      <c r="E418" s="128" t="s">
        <v>607</v>
      </c>
      <c r="F418" s="129" t="s">
        <v>608</v>
      </c>
      <c r="G418" s="130" t="s">
        <v>289</v>
      </c>
      <c r="H418" s="131">
        <v>4</v>
      </c>
      <c r="I418" s="132"/>
      <c r="J418" s="133">
        <f t="shared" si="10"/>
        <v>0</v>
      </c>
      <c r="K418" s="134"/>
      <c r="L418" s="32"/>
      <c r="M418" s="135" t="s">
        <v>1</v>
      </c>
      <c r="N418" s="136" t="s">
        <v>42</v>
      </c>
      <c r="P418" s="137">
        <f t="shared" si="11"/>
        <v>0</v>
      </c>
      <c r="Q418" s="137">
        <v>0</v>
      </c>
      <c r="R418" s="137">
        <f t="shared" si="12"/>
        <v>0</v>
      </c>
      <c r="S418" s="137">
        <v>0</v>
      </c>
      <c r="T418" s="138">
        <f t="shared" si="13"/>
        <v>0</v>
      </c>
      <c r="AR418" s="139" t="s">
        <v>216</v>
      </c>
      <c r="AT418" s="139" t="s">
        <v>212</v>
      </c>
      <c r="AU418" s="139" t="s">
        <v>84</v>
      </c>
      <c r="AY418" s="17" t="s">
        <v>211</v>
      </c>
      <c r="BE418" s="140">
        <f t="shared" si="14"/>
        <v>0</v>
      </c>
      <c r="BF418" s="140">
        <f t="shared" si="15"/>
        <v>0</v>
      </c>
      <c r="BG418" s="140">
        <f t="shared" si="16"/>
        <v>0</v>
      </c>
      <c r="BH418" s="140">
        <f t="shared" si="17"/>
        <v>0</v>
      </c>
      <c r="BI418" s="140">
        <f t="shared" si="18"/>
        <v>0</v>
      </c>
      <c r="BJ418" s="17" t="s">
        <v>84</v>
      </c>
      <c r="BK418" s="140">
        <f t="shared" si="19"/>
        <v>0</v>
      </c>
      <c r="BL418" s="17" t="s">
        <v>216</v>
      </c>
      <c r="BM418" s="139" t="s">
        <v>609</v>
      </c>
    </row>
    <row r="419" spans="2:65" s="1" customFormat="1" ht="16.5" customHeight="1">
      <c r="B419" s="32"/>
      <c r="C419" s="127" t="s">
        <v>610</v>
      </c>
      <c r="D419" s="127" t="s">
        <v>212</v>
      </c>
      <c r="E419" s="128" t="s">
        <v>611</v>
      </c>
      <c r="F419" s="129" t="s">
        <v>612</v>
      </c>
      <c r="G419" s="130" t="s">
        <v>289</v>
      </c>
      <c r="H419" s="131">
        <v>4</v>
      </c>
      <c r="I419" s="132"/>
      <c r="J419" s="133">
        <f t="shared" si="10"/>
        <v>0</v>
      </c>
      <c r="K419" s="134"/>
      <c r="L419" s="32"/>
      <c r="M419" s="135" t="s">
        <v>1</v>
      </c>
      <c r="N419" s="136" t="s">
        <v>42</v>
      </c>
      <c r="P419" s="137">
        <f t="shared" si="11"/>
        <v>0</v>
      </c>
      <c r="Q419" s="137">
        <v>0</v>
      </c>
      <c r="R419" s="137">
        <f t="shared" si="12"/>
        <v>0</v>
      </c>
      <c r="S419" s="137">
        <v>0</v>
      </c>
      <c r="T419" s="138">
        <f t="shared" si="13"/>
        <v>0</v>
      </c>
      <c r="AR419" s="139" t="s">
        <v>216</v>
      </c>
      <c r="AT419" s="139" t="s">
        <v>212</v>
      </c>
      <c r="AU419" s="139" t="s">
        <v>84</v>
      </c>
      <c r="AY419" s="17" t="s">
        <v>211</v>
      </c>
      <c r="BE419" s="140">
        <f t="shared" si="14"/>
        <v>0</v>
      </c>
      <c r="BF419" s="140">
        <f t="shared" si="15"/>
        <v>0</v>
      </c>
      <c r="BG419" s="140">
        <f t="shared" si="16"/>
        <v>0</v>
      </c>
      <c r="BH419" s="140">
        <f t="shared" si="17"/>
        <v>0</v>
      </c>
      <c r="BI419" s="140">
        <f t="shared" si="18"/>
        <v>0</v>
      </c>
      <c r="BJ419" s="17" t="s">
        <v>84</v>
      </c>
      <c r="BK419" s="140">
        <f t="shared" si="19"/>
        <v>0</v>
      </c>
      <c r="BL419" s="17" t="s">
        <v>216</v>
      </c>
      <c r="BM419" s="139" t="s">
        <v>613</v>
      </c>
    </row>
    <row r="420" spans="2:65" s="1" customFormat="1" ht="21.75" customHeight="1">
      <c r="B420" s="32"/>
      <c r="C420" s="127" t="s">
        <v>448</v>
      </c>
      <c r="D420" s="127" t="s">
        <v>212</v>
      </c>
      <c r="E420" s="128" t="s">
        <v>614</v>
      </c>
      <c r="F420" s="129" t="s">
        <v>615</v>
      </c>
      <c r="G420" s="130" t="s">
        <v>289</v>
      </c>
      <c r="H420" s="131">
        <v>1</v>
      </c>
      <c r="I420" s="132"/>
      <c r="J420" s="133">
        <f t="shared" si="10"/>
        <v>0</v>
      </c>
      <c r="K420" s="134"/>
      <c r="L420" s="32"/>
      <c r="M420" s="135" t="s">
        <v>1</v>
      </c>
      <c r="N420" s="136" t="s">
        <v>42</v>
      </c>
      <c r="P420" s="137">
        <f t="shared" si="11"/>
        <v>0</v>
      </c>
      <c r="Q420" s="137">
        <v>0</v>
      </c>
      <c r="R420" s="137">
        <f t="shared" si="12"/>
        <v>0</v>
      </c>
      <c r="S420" s="137">
        <v>0</v>
      </c>
      <c r="T420" s="138">
        <f t="shared" si="13"/>
        <v>0</v>
      </c>
      <c r="AR420" s="139" t="s">
        <v>216</v>
      </c>
      <c r="AT420" s="139" t="s">
        <v>212</v>
      </c>
      <c r="AU420" s="139" t="s">
        <v>84</v>
      </c>
      <c r="AY420" s="17" t="s">
        <v>211</v>
      </c>
      <c r="BE420" s="140">
        <f t="shared" si="14"/>
        <v>0</v>
      </c>
      <c r="BF420" s="140">
        <f t="shared" si="15"/>
        <v>0</v>
      </c>
      <c r="BG420" s="140">
        <f t="shared" si="16"/>
        <v>0</v>
      </c>
      <c r="BH420" s="140">
        <f t="shared" si="17"/>
        <v>0</v>
      </c>
      <c r="BI420" s="140">
        <f t="shared" si="18"/>
        <v>0</v>
      </c>
      <c r="BJ420" s="17" t="s">
        <v>84</v>
      </c>
      <c r="BK420" s="140">
        <f t="shared" si="19"/>
        <v>0</v>
      </c>
      <c r="BL420" s="17" t="s">
        <v>216</v>
      </c>
      <c r="BM420" s="139" t="s">
        <v>616</v>
      </c>
    </row>
    <row r="421" spans="2:65" s="1" customFormat="1" ht="24.2" customHeight="1">
      <c r="B421" s="32"/>
      <c r="C421" s="127" t="s">
        <v>617</v>
      </c>
      <c r="D421" s="127" t="s">
        <v>212</v>
      </c>
      <c r="E421" s="128" t="s">
        <v>618</v>
      </c>
      <c r="F421" s="129" t="s">
        <v>619</v>
      </c>
      <c r="G421" s="130" t="s">
        <v>289</v>
      </c>
      <c r="H421" s="131">
        <v>2</v>
      </c>
      <c r="I421" s="132"/>
      <c r="J421" s="133">
        <f t="shared" si="10"/>
        <v>0</v>
      </c>
      <c r="K421" s="134"/>
      <c r="L421" s="32"/>
      <c r="M421" s="135" t="s">
        <v>1</v>
      </c>
      <c r="N421" s="136" t="s">
        <v>42</v>
      </c>
      <c r="P421" s="137">
        <f t="shared" si="11"/>
        <v>0</v>
      </c>
      <c r="Q421" s="137">
        <v>0</v>
      </c>
      <c r="R421" s="137">
        <f t="shared" si="12"/>
        <v>0</v>
      </c>
      <c r="S421" s="137">
        <v>0</v>
      </c>
      <c r="T421" s="138">
        <f t="shared" si="13"/>
        <v>0</v>
      </c>
      <c r="AR421" s="139" t="s">
        <v>216</v>
      </c>
      <c r="AT421" s="139" t="s">
        <v>212</v>
      </c>
      <c r="AU421" s="139" t="s">
        <v>84</v>
      </c>
      <c r="AY421" s="17" t="s">
        <v>211</v>
      </c>
      <c r="BE421" s="140">
        <f t="shared" si="14"/>
        <v>0</v>
      </c>
      <c r="BF421" s="140">
        <f t="shared" si="15"/>
        <v>0</v>
      </c>
      <c r="BG421" s="140">
        <f t="shared" si="16"/>
        <v>0</v>
      </c>
      <c r="BH421" s="140">
        <f t="shared" si="17"/>
        <v>0</v>
      </c>
      <c r="BI421" s="140">
        <f t="shared" si="18"/>
        <v>0</v>
      </c>
      <c r="BJ421" s="17" t="s">
        <v>84</v>
      </c>
      <c r="BK421" s="140">
        <f t="shared" si="19"/>
        <v>0</v>
      </c>
      <c r="BL421" s="17" t="s">
        <v>216</v>
      </c>
      <c r="BM421" s="139" t="s">
        <v>620</v>
      </c>
    </row>
    <row r="422" spans="2:65" s="1" customFormat="1" ht="24.2" customHeight="1">
      <c r="B422" s="32"/>
      <c r="C422" s="127" t="s">
        <v>453</v>
      </c>
      <c r="D422" s="127" t="s">
        <v>212</v>
      </c>
      <c r="E422" s="128" t="s">
        <v>621</v>
      </c>
      <c r="F422" s="129" t="s">
        <v>622</v>
      </c>
      <c r="G422" s="130" t="s">
        <v>289</v>
      </c>
      <c r="H422" s="131">
        <v>1</v>
      </c>
      <c r="I422" s="132"/>
      <c r="J422" s="133">
        <f t="shared" si="10"/>
        <v>0</v>
      </c>
      <c r="K422" s="134"/>
      <c r="L422" s="32"/>
      <c r="M422" s="135" t="s">
        <v>1</v>
      </c>
      <c r="N422" s="136" t="s">
        <v>42</v>
      </c>
      <c r="P422" s="137">
        <f t="shared" si="11"/>
        <v>0</v>
      </c>
      <c r="Q422" s="137">
        <v>0</v>
      </c>
      <c r="R422" s="137">
        <f t="shared" si="12"/>
        <v>0</v>
      </c>
      <c r="S422" s="137">
        <v>0</v>
      </c>
      <c r="T422" s="138">
        <f t="shared" si="13"/>
        <v>0</v>
      </c>
      <c r="AR422" s="139" t="s">
        <v>216</v>
      </c>
      <c r="AT422" s="139" t="s">
        <v>212</v>
      </c>
      <c r="AU422" s="139" t="s">
        <v>84</v>
      </c>
      <c r="AY422" s="17" t="s">
        <v>211</v>
      </c>
      <c r="BE422" s="140">
        <f t="shared" si="14"/>
        <v>0</v>
      </c>
      <c r="BF422" s="140">
        <f t="shared" si="15"/>
        <v>0</v>
      </c>
      <c r="BG422" s="140">
        <f t="shared" si="16"/>
        <v>0</v>
      </c>
      <c r="BH422" s="140">
        <f t="shared" si="17"/>
        <v>0</v>
      </c>
      <c r="BI422" s="140">
        <f t="shared" si="18"/>
        <v>0</v>
      </c>
      <c r="BJ422" s="17" t="s">
        <v>84</v>
      </c>
      <c r="BK422" s="140">
        <f t="shared" si="19"/>
        <v>0</v>
      </c>
      <c r="BL422" s="17" t="s">
        <v>216</v>
      </c>
      <c r="BM422" s="139" t="s">
        <v>623</v>
      </c>
    </row>
    <row r="423" spans="2:65" s="1" customFormat="1" ht="24.2" customHeight="1">
      <c r="B423" s="32"/>
      <c r="C423" s="127" t="s">
        <v>624</v>
      </c>
      <c r="D423" s="127" t="s">
        <v>212</v>
      </c>
      <c r="E423" s="128" t="s">
        <v>625</v>
      </c>
      <c r="F423" s="129" t="s">
        <v>626</v>
      </c>
      <c r="G423" s="130" t="s">
        <v>289</v>
      </c>
      <c r="H423" s="131">
        <v>1</v>
      </c>
      <c r="I423" s="132"/>
      <c r="J423" s="133">
        <f t="shared" si="10"/>
        <v>0</v>
      </c>
      <c r="K423" s="134"/>
      <c r="L423" s="32"/>
      <c r="M423" s="135" t="s">
        <v>1</v>
      </c>
      <c r="N423" s="136" t="s">
        <v>42</v>
      </c>
      <c r="P423" s="137">
        <f t="shared" si="11"/>
        <v>0</v>
      </c>
      <c r="Q423" s="137">
        <v>0</v>
      </c>
      <c r="R423" s="137">
        <f t="shared" si="12"/>
        <v>0</v>
      </c>
      <c r="S423" s="137">
        <v>0</v>
      </c>
      <c r="T423" s="138">
        <f t="shared" si="13"/>
        <v>0</v>
      </c>
      <c r="AR423" s="139" t="s">
        <v>216</v>
      </c>
      <c r="AT423" s="139" t="s">
        <v>212</v>
      </c>
      <c r="AU423" s="139" t="s">
        <v>84</v>
      </c>
      <c r="AY423" s="17" t="s">
        <v>211</v>
      </c>
      <c r="BE423" s="140">
        <f t="shared" si="14"/>
        <v>0</v>
      </c>
      <c r="BF423" s="140">
        <f t="shared" si="15"/>
        <v>0</v>
      </c>
      <c r="BG423" s="140">
        <f t="shared" si="16"/>
        <v>0</v>
      </c>
      <c r="BH423" s="140">
        <f t="shared" si="17"/>
        <v>0</v>
      </c>
      <c r="BI423" s="140">
        <f t="shared" si="18"/>
        <v>0</v>
      </c>
      <c r="BJ423" s="17" t="s">
        <v>84</v>
      </c>
      <c r="BK423" s="140">
        <f t="shared" si="19"/>
        <v>0</v>
      </c>
      <c r="BL423" s="17" t="s">
        <v>216</v>
      </c>
      <c r="BM423" s="139" t="s">
        <v>627</v>
      </c>
    </row>
    <row r="424" spans="2:65" s="1" customFormat="1" ht="16.5" customHeight="1">
      <c r="B424" s="32"/>
      <c r="C424" s="127" t="s">
        <v>457</v>
      </c>
      <c r="D424" s="127" t="s">
        <v>212</v>
      </c>
      <c r="E424" s="128" t="s">
        <v>628</v>
      </c>
      <c r="F424" s="129" t="s">
        <v>629</v>
      </c>
      <c r="G424" s="130" t="s">
        <v>289</v>
      </c>
      <c r="H424" s="131">
        <v>1</v>
      </c>
      <c r="I424" s="132"/>
      <c r="J424" s="133">
        <f t="shared" si="10"/>
        <v>0</v>
      </c>
      <c r="K424" s="134"/>
      <c r="L424" s="32"/>
      <c r="M424" s="135" t="s">
        <v>1</v>
      </c>
      <c r="N424" s="136" t="s">
        <v>42</v>
      </c>
      <c r="P424" s="137">
        <f t="shared" si="11"/>
        <v>0</v>
      </c>
      <c r="Q424" s="137">
        <v>0</v>
      </c>
      <c r="R424" s="137">
        <f t="shared" si="12"/>
        <v>0</v>
      </c>
      <c r="S424" s="137">
        <v>0</v>
      </c>
      <c r="T424" s="138">
        <f t="shared" si="13"/>
        <v>0</v>
      </c>
      <c r="AR424" s="139" t="s">
        <v>216</v>
      </c>
      <c r="AT424" s="139" t="s">
        <v>212</v>
      </c>
      <c r="AU424" s="139" t="s">
        <v>84</v>
      </c>
      <c r="AY424" s="17" t="s">
        <v>211</v>
      </c>
      <c r="BE424" s="140">
        <f t="shared" si="14"/>
        <v>0</v>
      </c>
      <c r="BF424" s="140">
        <f t="shared" si="15"/>
        <v>0</v>
      </c>
      <c r="BG424" s="140">
        <f t="shared" si="16"/>
        <v>0</v>
      </c>
      <c r="BH424" s="140">
        <f t="shared" si="17"/>
        <v>0</v>
      </c>
      <c r="BI424" s="140">
        <f t="shared" si="18"/>
        <v>0</v>
      </c>
      <c r="BJ424" s="17" t="s">
        <v>84</v>
      </c>
      <c r="BK424" s="140">
        <f t="shared" si="19"/>
        <v>0</v>
      </c>
      <c r="BL424" s="17" t="s">
        <v>216</v>
      </c>
      <c r="BM424" s="139" t="s">
        <v>630</v>
      </c>
    </row>
    <row r="425" spans="2:65" s="1" customFormat="1" ht="24.2" customHeight="1">
      <c r="B425" s="32"/>
      <c r="C425" s="127" t="s">
        <v>631</v>
      </c>
      <c r="D425" s="127" t="s">
        <v>212</v>
      </c>
      <c r="E425" s="128" t="s">
        <v>632</v>
      </c>
      <c r="F425" s="129" t="s">
        <v>633</v>
      </c>
      <c r="G425" s="130" t="s">
        <v>313</v>
      </c>
      <c r="H425" s="131">
        <v>1</v>
      </c>
      <c r="I425" s="132"/>
      <c r="J425" s="133">
        <f t="shared" si="10"/>
        <v>0</v>
      </c>
      <c r="K425" s="134"/>
      <c r="L425" s="32"/>
      <c r="M425" s="135" t="s">
        <v>1</v>
      </c>
      <c r="N425" s="136" t="s">
        <v>42</v>
      </c>
      <c r="P425" s="137">
        <f t="shared" si="11"/>
        <v>0</v>
      </c>
      <c r="Q425" s="137">
        <v>0</v>
      </c>
      <c r="R425" s="137">
        <f t="shared" si="12"/>
        <v>0</v>
      </c>
      <c r="S425" s="137">
        <v>0</v>
      </c>
      <c r="T425" s="138">
        <f t="shared" si="13"/>
        <v>0</v>
      </c>
      <c r="AR425" s="139" t="s">
        <v>216</v>
      </c>
      <c r="AT425" s="139" t="s">
        <v>212</v>
      </c>
      <c r="AU425" s="139" t="s">
        <v>84</v>
      </c>
      <c r="AY425" s="17" t="s">
        <v>211</v>
      </c>
      <c r="BE425" s="140">
        <f t="shared" si="14"/>
        <v>0</v>
      </c>
      <c r="BF425" s="140">
        <f t="shared" si="15"/>
        <v>0</v>
      </c>
      <c r="BG425" s="140">
        <f t="shared" si="16"/>
        <v>0</v>
      </c>
      <c r="BH425" s="140">
        <f t="shared" si="17"/>
        <v>0</v>
      </c>
      <c r="BI425" s="140">
        <f t="shared" si="18"/>
        <v>0</v>
      </c>
      <c r="BJ425" s="17" t="s">
        <v>84</v>
      </c>
      <c r="BK425" s="140">
        <f t="shared" si="19"/>
        <v>0</v>
      </c>
      <c r="BL425" s="17" t="s">
        <v>216</v>
      </c>
      <c r="BM425" s="139" t="s">
        <v>634</v>
      </c>
    </row>
    <row r="426" spans="2:65" s="10" customFormat="1" ht="25.9" customHeight="1">
      <c r="B426" s="117"/>
      <c r="D426" s="118" t="s">
        <v>76</v>
      </c>
      <c r="E426" s="119" t="s">
        <v>635</v>
      </c>
      <c r="F426" s="119" t="s">
        <v>636</v>
      </c>
      <c r="I426" s="120"/>
      <c r="J426" s="121">
        <f>BK426</f>
        <v>0</v>
      </c>
      <c r="L426" s="117"/>
      <c r="M426" s="122"/>
      <c r="P426" s="123">
        <f>P427</f>
        <v>0</v>
      </c>
      <c r="R426" s="123">
        <f>R427</f>
        <v>0</v>
      </c>
      <c r="T426" s="124">
        <f>T427</f>
        <v>0</v>
      </c>
      <c r="AR426" s="118" t="s">
        <v>84</v>
      </c>
      <c r="AT426" s="125" t="s">
        <v>76</v>
      </c>
      <c r="AU426" s="125" t="s">
        <v>77</v>
      </c>
      <c r="AY426" s="118" t="s">
        <v>211</v>
      </c>
      <c r="BK426" s="126">
        <f>BK427</f>
        <v>0</v>
      </c>
    </row>
    <row r="427" spans="2:65" s="1" customFormat="1" ht="24.2" customHeight="1">
      <c r="B427" s="32"/>
      <c r="C427" s="127" t="s">
        <v>461</v>
      </c>
      <c r="D427" s="127" t="s">
        <v>212</v>
      </c>
      <c r="E427" s="128" t="s">
        <v>637</v>
      </c>
      <c r="F427" s="129" t="s">
        <v>638</v>
      </c>
      <c r="G427" s="130" t="s">
        <v>412</v>
      </c>
      <c r="H427" s="131">
        <v>38</v>
      </c>
      <c r="I427" s="132"/>
      <c r="J427" s="133">
        <f>ROUND(I427*H427,2)</f>
        <v>0</v>
      </c>
      <c r="K427" s="134"/>
      <c r="L427" s="32"/>
      <c r="M427" s="135" t="s">
        <v>1</v>
      </c>
      <c r="N427" s="136" t="s">
        <v>42</v>
      </c>
      <c r="P427" s="137">
        <f>O427*H427</f>
        <v>0</v>
      </c>
      <c r="Q427" s="137">
        <v>0</v>
      </c>
      <c r="R427" s="137">
        <f>Q427*H427</f>
        <v>0</v>
      </c>
      <c r="S427" s="137">
        <v>0</v>
      </c>
      <c r="T427" s="138">
        <f>S427*H427</f>
        <v>0</v>
      </c>
      <c r="AR427" s="139" t="s">
        <v>216</v>
      </c>
      <c r="AT427" s="139" t="s">
        <v>212</v>
      </c>
      <c r="AU427" s="139" t="s">
        <v>84</v>
      </c>
      <c r="AY427" s="17" t="s">
        <v>211</v>
      </c>
      <c r="BE427" s="140">
        <f>IF(N427="základní",J427,0)</f>
        <v>0</v>
      </c>
      <c r="BF427" s="140">
        <f>IF(N427="snížená",J427,0)</f>
        <v>0</v>
      </c>
      <c r="BG427" s="140">
        <f>IF(N427="zákl. přenesená",J427,0)</f>
        <v>0</v>
      </c>
      <c r="BH427" s="140">
        <f>IF(N427="sníž. přenesená",J427,0)</f>
        <v>0</v>
      </c>
      <c r="BI427" s="140">
        <f>IF(N427="nulová",J427,0)</f>
        <v>0</v>
      </c>
      <c r="BJ427" s="17" t="s">
        <v>84</v>
      </c>
      <c r="BK427" s="140">
        <f>ROUND(I427*H427,2)</f>
        <v>0</v>
      </c>
      <c r="BL427" s="17" t="s">
        <v>216</v>
      </c>
      <c r="BM427" s="139" t="s">
        <v>639</v>
      </c>
    </row>
    <row r="428" spans="2:65" s="10" customFormat="1" ht="25.9" customHeight="1">
      <c r="B428" s="117"/>
      <c r="D428" s="118" t="s">
        <v>76</v>
      </c>
      <c r="E428" s="119" t="s">
        <v>640</v>
      </c>
      <c r="F428" s="119" t="s">
        <v>641</v>
      </c>
      <c r="I428" s="120"/>
      <c r="J428" s="121">
        <f>BK428</f>
        <v>0</v>
      </c>
      <c r="L428" s="117"/>
      <c r="M428" s="122"/>
      <c r="P428" s="123">
        <f>SUM(P429:P431)</f>
        <v>0</v>
      </c>
      <c r="R428" s="123">
        <f>SUM(R429:R431)</f>
        <v>0</v>
      </c>
      <c r="T428" s="124">
        <f>SUM(T429:T431)</f>
        <v>0</v>
      </c>
      <c r="AR428" s="118" t="s">
        <v>84</v>
      </c>
      <c r="AT428" s="125" t="s">
        <v>76</v>
      </c>
      <c r="AU428" s="125" t="s">
        <v>77</v>
      </c>
      <c r="AY428" s="118" t="s">
        <v>211</v>
      </c>
      <c r="BK428" s="126">
        <f>SUM(BK429:BK431)</f>
        <v>0</v>
      </c>
    </row>
    <row r="429" spans="2:65" s="1" customFormat="1" ht="16.5" customHeight="1">
      <c r="B429" s="32"/>
      <c r="C429" s="127" t="s">
        <v>642</v>
      </c>
      <c r="D429" s="127" t="s">
        <v>212</v>
      </c>
      <c r="E429" s="128" t="s">
        <v>643</v>
      </c>
      <c r="F429" s="129" t="s">
        <v>644</v>
      </c>
      <c r="G429" s="130" t="s">
        <v>577</v>
      </c>
      <c r="H429" s="131">
        <v>50</v>
      </c>
      <c r="I429" s="132"/>
      <c r="J429" s="133">
        <f>ROUND(I429*H429,2)</f>
        <v>0</v>
      </c>
      <c r="K429" s="134"/>
      <c r="L429" s="32"/>
      <c r="M429" s="135" t="s">
        <v>1</v>
      </c>
      <c r="N429" s="136" t="s">
        <v>42</v>
      </c>
      <c r="P429" s="137">
        <f>O429*H429</f>
        <v>0</v>
      </c>
      <c r="Q429" s="137">
        <v>0</v>
      </c>
      <c r="R429" s="137">
        <f>Q429*H429</f>
        <v>0</v>
      </c>
      <c r="S429" s="137">
        <v>0</v>
      </c>
      <c r="T429" s="138">
        <f>S429*H429</f>
        <v>0</v>
      </c>
      <c r="AR429" s="139" t="s">
        <v>216</v>
      </c>
      <c r="AT429" s="139" t="s">
        <v>212</v>
      </c>
      <c r="AU429" s="139" t="s">
        <v>84</v>
      </c>
      <c r="AY429" s="17" t="s">
        <v>211</v>
      </c>
      <c r="BE429" s="140">
        <f>IF(N429="základní",J429,0)</f>
        <v>0</v>
      </c>
      <c r="BF429" s="140">
        <f>IF(N429="snížená",J429,0)</f>
        <v>0</v>
      </c>
      <c r="BG429" s="140">
        <f>IF(N429="zákl. přenesená",J429,0)</f>
        <v>0</v>
      </c>
      <c r="BH429" s="140">
        <f>IF(N429="sníž. přenesená",J429,0)</f>
        <v>0</v>
      </c>
      <c r="BI429" s="140">
        <f>IF(N429="nulová",J429,0)</f>
        <v>0</v>
      </c>
      <c r="BJ429" s="17" t="s">
        <v>84</v>
      </c>
      <c r="BK429" s="140">
        <f>ROUND(I429*H429,2)</f>
        <v>0</v>
      </c>
      <c r="BL429" s="17" t="s">
        <v>216</v>
      </c>
      <c r="BM429" s="139" t="s">
        <v>645</v>
      </c>
    </row>
    <row r="430" spans="2:65" s="1" customFormat="1" ht="16.5" customHeight="1">
      <c r="B430" s="32"/>
      <c r="C430" s="127" t="s">
        <v>465</v>
      </c>
      <c r="D430" s="127" t="s">
        <v>212</v>
      </c>
      <c r="E430" s="128" t="s">
        <v>646</v>
      </c>
      <c r="F430" s="129" t="s">
        <v>647</v>
      </c>
      <c r="G430" s="130" t="s">
        <v>577</v>
      </c>
      <c r="H430" s="131">
        <v>50</v>
      </c>
      <c r="I430" s="132"/>
      <c r="J430" s="133">
        <f>ROUND(I430*H430,2)</f>
        <v>0</v>
      </c>
      <c r="K430" s="134"/>
      <c r="L430" s="32"/>
      <c r="M430" s="135" t="s">
        <v>1</v>
      </c>
      <c r="N430" s="136" t="s">
        <v>42</v>
      </c>
      <c r="P430" s="137">
        <f>O430*H430</f>
        <v>0</v>
      </c>
      <c r="Q430" s="137">
        <v>0</v>
      </c>
      <c r="R430" s="137">
        <f>Q430*H430</f>
        <v>0</v>
      </c>
      <c r="S430" s="137">
        <v>0</v>
      </c>
      <c r="T430" s="138">
        <f>S430*H430</f>
        <v>0</v>
      </c>
      <c r="AR430" s="139" t="s">
        <v>216</v>
      </c>
      <c r="AT430" s="139" t="s">
        <v>212</v>
      </c>
      <c r="AU430" s="139" t="s">
        <v>84</v>
      </c>
      <c r="AY430" s="17" t="s">
        <v>211</v>
      </c>
      <c r="BE430" s="140">
        <f>IF(N430="základní",J430,0)</f>
        <v>0</v>
      </c>
      <c r="BF430" s="140">
        <f>IF(N430="snížená",J430,0)</f>
        <v>0</v>
      </c>
      <c r="BG430" s="140">
        <f>IF(N430="zákl. přenesená",J430,0)</f>
        <v>0</v>
      </c>
      <c r="BH430" s="140">
        <f>IF(N430="sníž. přenesená",J430,0)</f>
        <v>0</v>
      </c>
      <c r="BI430" s="140">
        <f>IF(N430="nulová",J430,0)</f>
        <v>0</v>
      </c>
      <c r="BJ430" s="17" t="s">
        <v>84</v>
      </c>
      <c r="BK430" s="140">
        <f>ROUND(I430*H430,2)</f>
        <v>0</v>
      </c>
      <c r="BL430" s="17" t="s">
        <v>216</v>
      </c>
      <c r="BM430" s="139" t="s">
        <v>648</v>
      </c>
    </row>
    <row r="431" spans="2:65" s="1" customFormat="1" ht="16.5" customHeight="1">
      <c r="B431" s="32"/>
      <c r="C431" s="127" t="s">
        <v>649</v>
      </c>
      <c r="D431" s="127" t="s">
        <v>212</v>
      </c>
      <c r="E431" s="128" t="s">
        <v>650</v>
      </c>
      <c r="F431" s="129" t="s">
        <v>651</v>
      </c>
      <c r="G431" s="130" t="s">
        <v>577</v>
      </c>
      <c r="H431" s="131">
        <v>150</v>
      </c>
      <c r="I431" s="132"/>
      <c r="J431" s="133">
        <f>ROUND(I431*H431,2)</f>
        <v>0</v>
      </c>
      <c r="K431" s="134"/>
      <c r="L431" s="32"/>
      <c r="M431" s="135" t="s">
        <v>1</v>
      </c>
      <c r="N431" s="136" t="s">
        <v>42</v>
      </c>
      <c r="P431" s="137">
        <f>O431*H431</f>
        <v>0</v>
      </c>
      <c r="Q431" s="137">
        <v>0</v>
      </c>
      <c r="R431" s="137">
        <f>Q431*H431</f>
        <v>0</v>
      </c>
      <c r="S431" s="137">
        <v>0</v>
      </c>
      <c r="T431" s="138">
        <f>S431*H431</f>
        <v>0</v>
      </c>
      <c r="AR431" s="139" t="s">
        <v>216</v>
      </c>
      <c r="AT431" s="139" t="s">
        <v>212</v>
      </c>
      <c r="AU431" s="139" t="s">
        <v>84</v>
      </c>
      <c r="AY431" s="17" t="s">
        <v>211</v>
      </c>
      <c r="BE431" s="140">
        <f>IF(N431="základní",J431,0)</f>
        <v>0</v>
      </c>
      <c r="BF431" s="140">
        <f>IF(N431="snížená",J431,0)</f>
        <v>0</v>
      </c>
      <c r="BG431" s="140">
        <f>IF(N431="zákl. přenesená",J431,0)</f>
        <v>0</v>
      </c>
      <c r="BH431" s="140">
        <f>IF(N431="sníž. přenesená",J431,0)</f>
        <v>0</v>
      </c>
      <c r="BI431" s="140">
        <f>IF(N431="nulová",J431,0)</f>
        <v>0</v>
      </c>
      <c r="BJ431" s="17" t="s">
        <v>84</v>
      </c>
      <c r="BK431" s="140">
        <f>ROUND(I431*H431,2)</f>
        <v>0</v>
      </c>
      <c r="BL431" s="17" t="s">
        <v>216</v>
      </c>
      <c r="BM431" s="139" t="s">
        <v>652</v>
      </c>
    </row>
    <row r="432" spans="2:65" s="10" customFormat="1" ht="25.9" customHeight="1">
      <c r="B432" s="117"/>
      <c r="D432" s="118" t="s">
        <v>76</v>
      </c>
      <c r="E432" s="119" t="s">
        <v>653</v>
      </c>
      <c r="F432" s="119" t="s">
        <v>654</v>
      </c>
      <c r="I432" s="120"/>
      <c r="J432" s="121">
        <f>BK432</f>
        <v>0</v>
      </c>
      <c r="L432" s="117"/>
      <c r="M432" s="122"/>
      <c r="P432" s="123">
        <f>P433</f>
        <v>0</v>
      </c>
      <c r="R432" s="123">
        <f>R433</f>
        <v>0</v>
      </c>
      <c r="T432" s="124">
        <f>T433</f>
        <v>0</v>
      </c>
      <c r="AR432" s="118" t="s">
        <v>84</v>
      </c>
      <c r="AT432" s="125" t="s">
        <v>76</v>
      </c>
      <c r="AU432" s="125" t="s">
        <v>77</v>
      </c>
      <c r="AY432" s="118" t="s">
        <v>211</v>
      </c>
      <c r="BK432" s="126">
        <f>BK433</f>
        <v>0</v>
      </c>
    </row>
    <row r="433" spans="2:65" s="1" customFormat="1" ht="24.2" customHeight="1">
      <c r="B433" s="32"/>
      <c r="C433" s="127" t="s">
        <v>470</v>
      </c>
      <c r="D433" s="127" t="s">
        <v>212</v>
      </c>
      <c r="E433" s="128" t="s">
        <v>655</v>
      </c>
      <c r="F433" s="129" t="s">
        <v>656</v>
      </c>
      <c r="G433" s="130" t="s">
        <v>289</v>
      </c>
      <c r="H433" s="131">
        <v>1</v>
      </c>
      <c r="I433" s="132"/>
      <c r="J433" s="133">
        <f>ROUND(I433*H433,2)</f>
        <v>0</v>
      </c>
      <c r="K433" s="134"/>
      <c r="L433" s="32"/>
      <c r="M433" s="135" t="s">
        <v>1</v>
      </c>
      <c r="N433" s="136" t="s">
        <v>42</v>
      </c>
      <c r="P433" s="137">
        <f>O433*H433</f>
        <v>0</v>
      </c>
      <c r="Q433" s="137">
        <v>0</v>
      </c>
      <c r="R433" s="137">
        <f>Q433*H433</f>
        <v>0</v>
      </c>
      <c r="S433" s="137">
        <v>0</v>
      </c>
      <c r="T433" s="138">
        <f>S433*H433</f>
        <v>0</v>
      </c>
      <c r="AR433" s="139" t="s">
        <v>216</v>
      </c>
      <c r="AT433" s="139" t="s">
        <v>212</v>
      </c>
      <c r="AU433" s="139" t="s">
        <v>84</v>
      </c>
      <c r="AY433" s="17" t="s">
        <v>211</v>
      </c>
      <c r="BE433" s="140">
        <f>IF(N433="základní",J433,0)</f>
        <v>0</v>
      </c>
      <c r="BF433" s="140">
        <f>IF(N433="snížená",J433,0)</f>
        <v>0</v>
      </c>
      <c r="BG433" s="140">
        <f>IF(N433="zákl. přenesená",J433,0)</f>
        <v>0</v>
      </c>
      <c r="BH433" s="140">
        <f>IF(N433="sníž. přenesená",J433,0)</f>
        <v>0</v>
      </c>
      <c r="BI433" s="140">
        <f>IF(N433="nulová",J433,0)</f>
        <v>0</v>
      </c>
      <c r="BJ433" s="17" t="s">
        <v>84</v>
      </c>
      <c r="BK433" s="140">
        <f>ROUND(I433*H433,2)</f>
        <v>0</v>
      </c>
      <c r="BL433" s="17" t="s">
        <v>216</v>
      </c>
      <c r="BM433" s="139" t="s">
        <v>657</v>
      </c>
    </row>
    <row r="434" spans="2:65" s="10" customFormat="1" ht="25.9" customHeight="1">
      <c r="B434" s="117"/>
      <c r="D434" s="118" t="s">
        <v>76</v>
      </c>
      <c r="E434" s="119" t="s">
        <v>658</v>
      </c>
      <c r="F434" s="119" t="s">
        <v>659</v>
      </c>
      <c r="I434" s="120"/>
      <c r="J434" s="121">
        <f>BK434</f>
        <v>0</v>
      </c>
      <c r="L434" s="117"/>
      <c r="M434" s="122"/>
      <c r="P434" s="123">
        <f>SUM(P435:P440)</f>
        <v>0</v>
      </c>
      <c r="R434" s="123">
        <f>SUM(R435:R440)</f>
        <v>0</v>
      </c>
      <c r="T434" s="124">
        <f>SUM(T435:T440)</f>
        <v>0</v>
      </c>
      <c r="AR434" s="118" t="s">
        <v>84</v>
      </c>
      <c r="AT434" s="125" t="s">
        <v>76</v>
      </c>
      <c r="AU434" s="125" t="s">
        <v>77</v>
      </c>
      <c r="AY434" s="118" t="s">
        <v>211</v>
      </c>
      <c r="BK434" s="126">
        <f>SUM(BK435:BK440)</f>
        <v>0</v>
      </c>
    </row>
    <row r="435" spans="2:65" s="1" customFormat="1" ht="24.2" customHeight="1">
      <c r="B435" s="32"/>
      <c r="C435" s="127" t="s">
        <v>658</v>
      </c>
      <c r="D435" s="127" t="s">
        <v>212</v>
      </c>
      <c r="E435" s="128" t="s">
        <v>660</v>
      </c>
      <c r="F435" s="129" t="s">
        <v>661</v>
      </c>
      <c r="G435" s="130" t="s">
        <v>421</v>
      </c>
      <c r="H435" s="131">
        <v>235</v>
      </c>
      <c r="I435" s="132"/>
      <c r="J435" s="133">
        <f>ROUND(I435*H435,2)</f>
        <v>0</v>
      </c>
      <c r="K435" s="134"/>
      <c r="L435" s="32"/>
      <c r="M435" s="135" t="s">
        <v>1</v>
      </c>
      <c r="N435" s="136" t="s">
        <v>42</v>
      </c>
      <c r="P435" s="137">
        <f>O435*H435</f>
        <v>0</v>
      </c>
      <c r="Q435" s="137">
        <v>0</v>
      </c>
      <c r="R435" s="137">
        <f>Q435*H435</f>
        <v>0</v>
      </c>
      <c r="S435" s="137">
        <v>0</v>
      </c>
      <c r="T435" s="138">
        <f>S435*H435</f>
        <v>0</v>
      </c>
      <c r="AR435" s="139" t="s">
        <v>216</v>
      </c>
      <c r="AT435" s="139" t="s">
        <v>212</v>
      </c>
      <c r="AU435" s="139" t="s">
        <v>84</v>
      </c>
      <c r="AY435" s="17" t="s">
        <v>211</v>
      </c>
      <c r="BE435" s="140">
        <f>IF(N435="základní",J435,0)</f>
        <v>0</v>
      </c>
      <c r="BF435" s="140">
        <f>IF(N435="snížená",J435,0)</f>
        <v>0</v>
      </c>
      <c r="BG435" s="140">
        <f>IF(N435="zákl. přenesená",J435,0)</f>
        <v>0</v>
      </c>
      <c r="BH435" s="140">
        <f>IF(N435="sníž. přenesená",J435,0)</f>
        <v>0</v>
      </c>
      <c r="BI435" s="140">
        <f>IF(N435="nulová",J435,0)</f>
        <v>0</v>
      </c>
      <c r="BJ435" s="17" t="s">
        <v>84</v>
      </c>
      <c r="BK435" s="140">
        <f>ROUND(I435*H435,2)</f>
        <v>0</v>
      </c>
      <c r="BL435" s="17" t="s">
        <v>216</v>
      </c>
      <c r="BM435" s="139" t="s">
        <v>662</v>
      </c>
    </row>
    <row r="436" spans="2:65" s="12" customFormat="1" ht="11.25">
      <c r="B436" s="148"/>
      <c r="D436" s="142" t="s">
        <v>217</v>
      </c>
      <c r="E436" s="149" t="s">
        <v>1</v>
      </c>
      <c r="F436" s="150" t="s">
        <v>663</v>
      </c>
      <c r="H436" s="151">
        <v>235</v>
      </c>
      <c r="I436" s="152"/>
      <c r="L436" s="148"/>
      <c r="M436" s="153"/>
      <c r="T436" s="154"/>
      <c r="AT436" s="149" t="s">
        <v>217</v>
      </c>
      <c r="AU436" s="149" t="s">
        <v>84</v>
      </c>
      <c r="AV436" s="12" t="s">
        <v>86</v>
      </c>
      <c r="AW436" s="12" t="s">
        <v>34</v>
      </c>
      <c r="AX436" s="12" t="s">
        <v>77</v>
      </c>
      <c r="AY436" s="149" t="s">
        <v>211</v>
      </c>
    </row>
    <row r="437" spans="2:65" s="13" customFormat="1" ht="11.25">
      <c r="B437" s="155"/>
      <c r="D437" s="142" t="s">
        <v>217</v>
      </c>
      <c r="E437" s="156" t="s">
        <v>1</v>
      </c>
      <c r="F437" s="157" t="s">
        <v>222</v>
      </c>
      <c r="H437" s="158">
        <v>235</v>
      </c>
      <c r="I437" s="159"/>
      <c r="L437" s="155"/>
      <c r="M437" s="160"/>
      <c r="T437" s="161"/>
      <c r="AT437" s="156" t="s">
        <v>217</v>
      </c>
      <c r="AU437" s="156" t="s">
        <v>84</v>
      </c>
      <c r="AV437" s="13" t="s">
        <v>216</v>
      </c>
      <c r="AW437" s="13" t="s">
        <v>34</v>
      </c>
      <c r="AX437" s="13" t="s">
        <v>84</v>
      </c>
      <c r="AY437" s="156" t="s">
        <v>211</v>
      </c>
    </row>
    <row r="438" spans="2:65" s="1" customFormat="1" ht="21.75" customHeight="1">
      <c r="B438" s="32"/>
      <c r="C438" s="127" t="s">
        <v>474</v>
      </c>
      <c r="D438" s="127" t="s">
        <v>212</v>
      </c>
      <c r="E438" s="128" t="s">
        <v>664</v>
      </c>
      <c r="F438" s="129" t="s">
        <v>665</v>
      </c>
      <c r="G438" s="130" t="s">
        <v>215</v>
      </c>
      <c r="H438" s="131">
        <v>14.1</v>
      </c>
      <c r="I438" s="132"/>
      <c r="J438" s="133">
        <f>ROUND(I438*H438,2)</f>
        <v>0</v>
      </c>
      <c r="K438" s="134"/>
      <c r="L438" s="32"/>
      <c r="M438" s="135" t="s">
        <v>1</v>
      </c>
      <c r="N438" s="136" t="s">
        <v>42</v>
      </c>
      <c r="P438" s="137">
        <f>O438*H438</f>
        <v>0</v>
      </c>
      <c r="Q438" s="137">
        <v>0</v>
      </c>
      <c r="R438" s="137">
        <f>Q438*H438</f>
        <v>0</v>
      </c>
      <c r="S438" s="137">
        <v>0</v>
      </c>
      <c r="T438" s="138">
        <f>S438*H438</f>
        <v>0</v>
      </c>
      <c r="AR438" s="139" t="s">
        <v>216</v>
      </c>
      <c r="AT438" s="139" t="s">
        <v>212</v>
      </c>
      <c r="AU438" s="139" t="s">
        <v>84</v>
      </c>
      <c r="AY438" s="17" t="s">
        <v>211</v>
      </c>
      <c r="BE438" s="140">
        <f>IF(N438="základní",J438,0)</f>
        <v>0</v>
      </c>
      <c r="BF438" s="140">
        <f>IF(N438="snížená",J438,0)</f>
        <v>0</v>
      </c>
      <c r="BG438" s="140">
        <f>IF(N438="zákl. přenesená",J438,0)</f>
        <v>0</v>
      </c>
      <c r="BH438" s="140">
        <f>IF(N438="sníž. přenesená",J438,0)</f>
        <v>0</v>
      </c>
      <c r="BI438" s="140">
        <f>IF(N438="nulová",J438,0)</f>
        <v>0</v>
      </c>
      <c r="BJ438" s="17" t="s">
        <v>84</v>
      </c>
      <c r="BK438" s="140">
        <f>ROUND(I438*H438,2)</f>
        <v>0</v>
      </c>
      <c r="BL438" s="17" t="s">
        <v>216</v>
      </c>
      <c r="BM438" s="139" t="s">
        <v>304</v>
      </c>
    </row>
    <row r="439" spans="2:65" s="12" customFormat="1" ht="11.25">
      <c r="B439" s="148"/>
      <c r="D439" s="142" t="s">
        <v>217</v>
      </c>
      <c r="E439" s="149" t="s">
        <v>1</v>
      </c>
      <c r="F439" s="150" t="s">
        <v>666</v>
      </c>
      <c r="H439" s="151">
        <v>14.1</v>
      </c>
      <c r="I439" s="152"/>
      <c r="L439" s="148"/>
      <c r="M439" s="153"/>
      <c r="T439" s="154"/>
      <c r="AT439" s="149" t="s">
        <v>217</v>
      </c>
      <c r="AU439" s="149" t="s">
        <v>84</v>
      </c>
      <c r="AV439" s="12" t="s">
        <v>86</v>
      </c>
      <c r="AW439" s="12" t="s">
        <v>34</v>
      </c>
      <c r="AX439" s="12" t="s">
        <v>77</v>
      </c>
      <c r="AY439" s="149" t="s">
        <v>211</v>
      </c>
    </row>
    <row r="440" spans="2:65" s="13" customFormat="1" ht="11.25">
      <c r="B440" s="155"/>
      <c r="D440" s="142" t="s">
        <v>217</v>
      </c>
      <c r="E440" s="156" t="s">
        <v>1</v>
      </c>
      <c r="F440" s="157" t="s">
        <v>222</v>
      </c>
      <c r="H440" s="158">
        <v>14.1</v>
      </c>
      <c r="I440" s="159"/>
      <c r="L440" s="155"/>
      <c r="M440" s="160"/>
      <c r="T440" s="161"/>
      <c r="AT440" s="156" t="s">
        <v>217</v>
      </c>
      <c r="AU440" s="156" t="s">
        <v>84</v>
      </c>
      <c r="AV440" s="13" t="s">
        <v>216</v>
      </c>
      <c r="AW440" s="13" t="s">
        <v>34</v>
      </c>
      <c r="AX440" s="13" t="s">
        <v>84</v>
      </c>
      <c r="AY440" s="156" t="s">
        <v>211</v>
      </c>
    </row>
    <row r="441" spans="2:65" s="10" customFormat="1" ht="25.9" customHeight="1">
      <c r="B441" s="117"/>
      <c r="D441" s="118" t="s">
        <v>76</v>
      </c>
      <c r="E441" s="119" t="s">
        <v>667</v>
      </c>
      <c r="F441" s="119" t="s">
        <v>668</v>
      </c>
      <c r="I441" s="120"/>
      <c r="J441" s="121">
        <f>BK441</f>
        <v>0</v>
      </c>
      <c r="L441" s="117"/>
      <c r="M441" s="122"/>
      <c r="P441" s="123">
        <f>SUM(P442:P443)</f>
        <v>0</v>
      </c>
      <c r="R441" s="123">
        <f>SUM(R442:R443)</f>
        <v>0</v>
      </c>
      <c r="T441" s="124">
        <f>SUM(T442:T443)</f>
        <v>0</v>
      </c>
      <c r="AR441" s="118" t="s">
        <v>84</v>
      </c>
      <c r="AT441" s="125" t="s">
        <v>76</v>
      </c>
      <c r="AU441" s="125" t="s">
        <v>77</v>
      </c>
      <c r="AY441" s="118" t="s">
        <v>211</v>
      </c>
      <c r="BK441" s="126">
        <f>SUM(BK442:BK443)</f>
        <v>0</v>
      </c>
    </row>
    <row r="442" spans="2:65" s="1" customFormat="1" ht="24.2" customHeight="1">
      <c r="B442" s="32"/>
      <c r="C442" s="127" t="s">
        <v>669</v>
      </c>
      <c r="D442" s="127" t="s">
        <v>212</v>
      </c>
      <c r="E442" s="128" t="s">
        <v>670</v>
      </c>
      <c r="F442" s="129" t="s">
        <v>671</v>
      </c>
      <c r="G442" s="130" t="s">
        <v>289</v>
      </c>
      <c r="H442" s="131">
        <v>19</v>
      </c>
      <c r="I442" s="132"/>
      <c r="J442" s="133">
        <f>ROUND(I442*H442,2)</f>
        <v>0</v>
      </c>
      <c r="K442" s="134"/>
      <c r="L442" s="32"/>
      <c r="M442" s="135" t="s">
        <v>1</v>
      </c>
      <c r="N442" s="136" t="s">
        <v>42</v>
      </c>
      <c r="P442" s="137">
        <f>O442*H442</f>
        <v>0</v>
      </c>
      <c r="Q442" s="137">
        <v>0</v>
      </c>
      <c r="R442" s="137">
        <f>Q442*H442</f>
        <v>0</v>
      </c>
      <c r="S442" s="137">
        <v>0</v>
      </c>
      <c r="T442" s="138">
        <f>S442*H442</f>
        <v>0</v>
      </c>
      <c r="AR442" s="139" t="s">
        <v>216</v>
      </c>
      <c r="AT442" s="139" t="s">
        <v>212</v>
      </c>
      <c r="AU442" s="139" t="s">
        <v>84</v>
      </c>
      <c r="AY442" s="17" t="s">
        <v>211</v>
      </c>
      <c r="BE442" s="140">
        <f>IF(N442="základní",J442,0)</f>
        <v>0</v>
      </c>
      <c r="BF442" s="140">
        <f>IF(N442="snížená",J442,0)</f>
        <v>0</v>
      </c>
      <c r="BG442" s="140">
        <f>IF(N442="zákl. přenesená",J442,0)</f>
        <v>0</v>
      </c>
      <c r="BH442" s="140">
        <f>IF(N442="sníž. přenesená",J442,0)</f>
        <v>0</v>
      </c>
      <c r="BI442" s="140">
        <f>IF(N442="nulová",J442,0)</f>
        <v>0</v>
      </c>
      <c r="BJ442" s="17" t="s">
        <v>84</v>
      </c>
      <c r="BK442" s="140">
        <f>ROUND(I442*H442,2)</f>
        <v>0</v>
      </c>
      <c r="BL442" s="17" t="s">
        <v>216</v>
      </c>
      <c r="BM442" s="139" t="s">
        <v>672</v>
      </c>
    </row>
    <row r="443" spans="2:65" s="1" customFormat="1" ht="21.75" customHeight="1">
      <c r="B443" s="32"/>
      <c r="C443" s="127" t="s">
        <v>478</v>
      </c>
      <c r="D443" s="127" t="s">
        <v>212</v>
      </c>
      <c r="E443" s="128" t="s">
        <v>673</v>
      </c>
      <c r="F443" s="129" t="s">
        <v>674</v>
      </c>
      <c r="G443" s="130" t="s">
        <v>289</v>
      </c>
      <c r="H443" s="131">
        <v>4</v>
      </c>
      <c r="I443" s="132"/>
      <c r="J443" s="133">
        <f>ROUND(I443*H443,2)</f>
        <v>0</v>
      </c>
      <c r="K443" s="134"/>
      <c r="L443" s="32"/>
      <c r="M443" s="135" t="s">
        <v>1</v>
      </c>
      <c r="N443" s="136" t="s">
        <v>42</v>
      </c>
      <c r="P443" s="137">
        <f>O443*H443</f>
        <v>0</v>
      </c>
      <c r="Q443" s="137">
        <v>0</v>
      </c>
      <c r="R443" s="137">
        <f>Q443*H443</f>
        <v>0</v>
      </c>
      <c r="S443" s="137">
        <v>0</v>
      </c>
      <c r="T443" s="138">
        <f>S443*H443</f>
        <v>0</v>
      </c>
      <c r="AR443" s="139" t="s">
        <v>216</v>
      </c>
      <c r="AT443" s="139" t="s">
        <v>212</v>
      </c>
      <c r="AU443" s="139" t="s">
        <v>84</v>
      </c>
      <c r="AY443" s="17" t="s">
        <v>211</v>
      </c>
      <c r="BE443" s="140">
        <f>IF(N443="základní",J443,0)</f>
        <v>0</v>
      </c>
      <c r="BF443" s="140">
        <f>IF(N443="snížená",J443,0)</f>
        <v>0</v>
      </c>
      <c r="BG443" s="140">
        <f>IF(N443="zákl. přenesená",J443,0)</f>
        <v>0</v>
      </c>
      <c r="BH443" s="140">
        <f>IF(N443="sníž. přenesená",J443,0)</f>
        <v>0</v>
      </c>
      <c r="BI443" s="140">
        <f>IF(N443="nulová",J443,0)</f>
        <v>0</v>
      </c>
      <c r="BJ443" s="17" t="s">
        <v>84</v>
      </c>
      <c r="BK443" s="140">
        <f>ROUND(I443*H443,2)</f>
        <v>0</v>
      </c>
      <c r="BL443" s="17" t="s">
        <v>216</v>
      </c>
      <c r="BM443" s="139" t="s">
        <v>675</v>
      </c>
    </row>
    <row r="444" spans="2:65" s="10" customFormat="1" ht="25.9" customHeight="1">
      <c r="B444" s="117"/>
      <c r="D444" s="118" t="s">
        <v>76</v>
      </c>
      <c r="E444" s="119" t="s">
        <v>676</v>
      </c>
      <c r="F444" s="119" t="s">
        <v>677</v>
      </c>
      <c r="I444" s="120"/>
      <c r="J444" s="121">
        <f>BK444</f>
        <v>0</v>
      </c>
      <c r="L444" s="117"/>
      <c r="M444" s="122"/>
      <c r="P444" s="123">
        <f>P445</f>
        <v>0</v>
      </c>
      <c r="R444" s="123">
        <f>R445</f>
        <v>0</v>
      </c>
      <c r="T444" s="124">
        <f>T445</f>
        <v>0</v>
      </c>
      <c r="AR444" s="118" t="s">
        <v>84</v>
      </c>
      <c r="AT444" s="125" t="s">
        <v>76</v>
      </c>
      <c r="AU444" s="125" t="s">
        <v>77</v>
      </c>
      <c r="AY444" s="118" t="s">
        <v>211</v>
      </c>
      <c r="BK444" s="126">
        <f>BK445</f>
        <v>0</v>
      </c>
    </row>
    <row r="445" spans="2:65" s="1" customFormat="1" ht="16.5" customHeight="1">
      <c r="B445" s="32"/>
      <c r="C445" s="127" t="s">
        <v>667</v>
      </c>
      <c r="D445" s="127" t="s">
        <v>212</v>
      </c>
      <c r="E445" s="128" t="s">
        <v>678</v>
      </c>
      <c r="F445" s="129" t="s">
        <v>679</v>
      </c>
      <c r="G445" s="130" t="s">
        <v>412</v>
      </c>
      <c r="H445" s="131">
        <v>1853.1369999999999</v>
      </c>
      <c r="I445" s="132"/>
      <c r="J445" s="133">
        <f>ROUND(I445*H445,2)</f>
        <v>0</v>
      </c>
      <c r="K445" s="134"/>
      <c r="L445" s="32"/>
      <c r="M445" s="135" t="s">
        <v>1</v>
      </c>
      <c r="N445" s="136" t="s">
        <v>42</v>
      </c>
      <c r="P445" s="137">
        <f>O445*H445</f>
        <v>0</v>
      </c>
      <c r="Q445" s="137">
        <v>0</v>
      </c>
      <c r="R445" s="137">
        <f>Q445*H445</f>
        <v>0</v>
      </c>
      <c r="S445" s="137">
        <v>0</v>
      </c>
      <c r="T445" s="138">
        <f>S445*H445</f>
        <v>0</v>
      </c>
      <c r="AR445" s="139" t="s">
        <v>216</v>
      </c>
      <c r="AT445" s="139" t="s">
        <v>212</v>
      </c>
      <c r="AU445" s="139" t="s">
        <v>84</v>
      </c>
      <c r="AY445" s="17" t="s">
        <v>211</v>
      </c>
      <c r="BE445" s="140">
        <f>IF(N445="základní",J445,0)</f>
        <v>0</v>
      </c>
      <c r="BF445" s="140">
        <f>IF(N445="snížená",J445,0)</f>
        <v>0</v>
      </c>
      <c r="BG445" s="140">
        <f>IF(N445="zákl. přenesená",J445,0)</f>
        <v>0</v>
      </c>
      <c r="BH445" s="140">
        <f>IF(N445="sníž. přenesená",J445,0)</f>
        <v>0</v>
      </c>
      <c r="BI445" s="140">
        <f>IF(N445="nulová",J445,0)</f>
        <v>0</v>
      </c>
      <c r="BJ445" s="17" t="s">
        <v>84</v>
      </c>
      <c r="BK445" s="140">
        <f>ROUND(I445*H445,2)</f>
        <v>0</v>
      </c>
      <c r="BL445" s="17" t="s">
        <v>216</v>
      </c>
      <c r="BM445" s="139" t="s">
        <v>680</v>
      </c>
    </row>
    <row r="446" spans="2:65" s="10" customFormat="1" ht="25.9" customHeight="1">
      <c r="B446" s="117"/>
      <c r="D446" s="118" t="s">
        <v>76</v>
      </c>
      <c r="E446" s="119" t="s">
        <v>681</v>
      </c>
      <c r="F446" s="119" t="s">
        <v>682</v>
      </c>
      <c r="I446" s="120"/>
      <c r="J446" s="121">
        <f>BK446</f>
        <v>0</v>
      </c>
      <c r="L446" s="117"/>
      <c r="M446" s="122"/>
      <c r="P446" s="123">
        <f>SUM(P447:P643)</f>
        <v>0</v>
      </c>
      <c r="R446" s="123">
        <f>SUM(R447:R643)</f>
        <v>0</v>
      </c>
      <c r="T446" s="124">
        <f>SUM(T447:T643)</f>
        <v>0</v>
      </c>
      <c r="AR446" s="118" t="s">
        <v>86</v>
      </c>
      <c r="AT446" s="125" t="s">
        <v>76</v>
      </c>
      <c r="AU446" s="125" t="s">
        <v>77</v>
      </c>
      <c r="AY446" s="118" t="s">
        <v>211</v>
      </c>
      <c r="BK446" s="126">
        <f>SUM(BK447:BK643)</f>
        <v>0</v>
      </c>
    </row>
    <row r="447" spans="2:65" s="1" customFormat="1" ht="33" customHeight="1">
      <c r="B447" s="32"/>
      <c r="C447" s="127" t="s">
        <v>481</v>
      </c>
      <c r="D447" s="127" t="s">
        <v>212</v>
      </c>
      <c r="E447" s="128" t="s">
        <v>683</v>
      </c>
      <c r="F447" s="129" t="s">
        <v>684</v>
      </c>
      <c r="G447" s="130" t="s">
        <v>297</v>
      </c>
      <c r="H447" s="131">
        <v>44.84</v>
      </c>
      <c r="I447" s="132"/>
      <c r="J447" s="133">
        <f>ROUND(I447*H447,2)</f>
        <v>0</v>
      </c>
      <c r="K447" s="134"/>
      <c r="L447" s="32"/>
      <c r="M447" s="135" t="s">
        <v>1</v>
      </c>
      <c r="N447" s="136" t="s">
        <v>42</v>
      </c>
      <c r="P447" s="137">
        <f>O447*H447</f>
        <v>0</v>
      </c>
      <c r="Q447" s="137">
        <v>0</v>
      </c>
      <c r="R447" s="137">
        <f>Q447*H447</f>
        <v>0</v>
      </c>
      <c r="S447" s="137">
        <v>0</v>
      </c>
      <c r="T447" s="138">
        <f>S447*H447</f>
        <v>0</v>
      </c>
      <c r="AR447" s="139" t="s">
        <v>253</v>
      </c>
      <c r="AT447" s="139" t="s">
        <v>212</v>
      </c>
      <c r="AU447" s="139" t="s">
        <v>84</v>
      </c>
      <c r="AY447" s="17" t="s">
        <v>211</v>
      </c>
      <c r="BE447" s="140">
        <f>IF(N447="základní",J447,0)</f>
        <v>0</v>
      </c>
      <c r="BF447" s="140">
        <f>IF(N447="snížená",J447,0)</f>
        <v>0</v>
      </c>
      <c r="BG447" s="140">
        <f>IF(N447="zákl. přenesená",J447,0)</f>
        <v>0</v>
      </c>
      <c r="BH447" s="140">
        <f>IF(N447="sníž. přenesená",J447,0)</f>
        <v>0</v>
      </c>
      <c r="BI447" s="140">
        <f>IF(N447="nulová",J447,0)</f>
        <v>0</v>
      </c>
      <c r="BJ447" s="17" t="s">
        <v>84</v>
      </c>
      <c r="BK447" s="140">
        <f>ROUND(I447*H447,2)</f>
        <v>0</v>
      </c>
      <c r="BL447" s="17" t="s">
        <v>253</v>
      </c>
      <c r="BM447" s="139" t="s">
        <v>685</v>
      </c>
    </row>
    <row r="448" spans="2:65" s="11" customFormat="1" ht="11.25">
      <c r="B448" s="141"/>
      <c r="D448" s="142" t="s">
        <v>217</v>
      </c>
      <c r="E448" s="143" t="s">
        <v>1</v>
      </c>
      <c r="F448" s="144" t="s">
        <v>340</v>
      </c>
      <c r="H448" s="143" t="s">
        <v>1</v>
      </c>
      <c r="I448" s="145"/>
      <c r="L448" s="141"/>
      <c r="M448" s="146"/>
      <c r="T448" s="147"/>
      <c r="AT448" s="143" t="s">
        <v>217</v>
      </c>
      <c r="AU448" s="143" t="s">
        <v>84</v>
      </c>
      <c r="AV448" s="11" t="s">
        <v>84</v>
      </c>
      <c r="AW448" s="11" t="s">
        <v>34</v>
      </c>
      <c r="AX448" s="11" t="s">
        <v>77</v>
      </c>
      <c r="AY448" s="143" t="s">
        <v>211</v>
      </c>
    </row>
    <row r="449" spans="2:65" s="12" customFormat="1" ht="11.25">
      <c r="B449" s="148"/>
      <c r="D449" s="142" t="s">
        <v>217</v>
      </c>
      <c r="E449" s="149" t="s">
        <v>1</v>
      </c>
      <c r="F449" s="150" t="s">
        <v>686</v>
      </c>
      <c r="H449" s="151">
        <v>44.84</v>
      </c>
      <c r="I449" s="152"/>
      <c r="L449" s="148"/>
      <c r="M449" s="153"/>
      <c r="T449" s="154"/>
      <c r="AT449" s="149" t="s">
        <v>217</v>
      </c>
      <c r="AU449" s="149" t="s">
        <v>84</v>
      </c>
      <c r="AV449" s="12" t="s">
        <v>86</v>
      </c>
      <c r="AW449" s="12" t="s">
        <v>34</v>
      </c>
      <c r="AX449" s="12" t="s">
        <v>77</v>
      </c>
      <c r="AY449" s="149" t="s">
        <v>211</v>
      </c>
    </row>
    <row r="450" spans="2:65" s="13" customFormat="1" ht="11.25">
      <c r="B450" s="155"/>
      <c r="D450" s="142" t="s">
        <v>217</v>
      </c>
      <c r="E450" s="156" t="s">
        <v>1</v>
      </c>
      <c r="F450" s="157" t="s">
        <v>222</v>
      </c>
      <c r="H450" s="158">
        <v>44.84</v>
      </c>
      <c r="I450" s="159"/>
      <c r="L450" s="155"/>
      <c r="M450" s="160"/>
      <c r="T450" s="161"/>
      <c r="AT450" s="156" t="s">
        <v>217</v>
      </c>
      <c r="AU450" s="156" t="s">
        <v>84</v>
      </c>
      <c r="AV450" s="13" t="s">
        <v>216</v>
      </c>
      <c r="AW450" s="13" t="s">
        <v>34</v>
      </c>
      <c r="AX450" s="13" t="s">
        <v>84</v>
      </c>
      <c r="AY450" s="156" t="s">
        <v>211</v>
      </c>
    </row>
    <row r="451" spans="2:65" s="1" customFormat="1" ht="33" customHeight="1">
      <c r="B451" s="32"/>
      <c r="C451" s="127" t="s">
        <v>687</v>
      </c>
      <c r="D451" s="127" t="s">
        <v>212</v>
      </c>
      <c r="E451" s="128" t="s">
        <v>688</v>
      </c>
      <c r="F451" s="129" t="s">
        <v>689</v>
      </c>
      <c r="G451" s="130" t="s">
        <v>297</v>
      </c>
      <c r="H451" s="131">
        <v>78.625</v>
      </c>
      <c r="I451" s="132"/>
      <c r="J451" s="133">
        <f>ROUND(I451*H451,2)</f>
        <v>0</v>
      </c>
      <c r="K451" s="134"/>
      <c r="L451" s="32"/>
      <c r="M451" s="135" t="s">
        <v>1</v>
      </c>
      <c r="N451" s="136" t="s">
        <v>42</v>
      </c>
      <c r="P451" s="137">
        <f>O451*H451</f>
        <v>0</v>
      </c>
      <c r="Q451" s="137">
        <v>0</v>
      </c>
      <c r="R451" s="137">
        <f>Q451*H451</f>
        <v>0</v>
      </c>
      <c r="S451" s="137">
        <v>0</v>
      </c>
      <c r="T451" s="138">
        <f>S451*H451</f>
        <v>0</v>
      </c>
      <c r="AR451" s="139" t="s">
        <v>253</v>
      </c>
      <c r="AT451" s="139" t="s">
        <v>212</v>
      </c>
      <c r="AU451" s="139" t="s">
        <v>84</v>
      </c>
      <c r="AY451" s="17" t="s">
        <v>211</v>
      </c>
      <c r="BE451" s="140">
        <f>IF(N451="základní",J451,0)</f>
        <v>0</v>
      </c>
      <c r="BF451" s="140">
        <f>IF(N451="snížená",J451,0)</f>
        <v>0</v>
      </c>
      <c r="BG451" s="140">
        <f>IF(N451="zákl. přenesená",J451,0)</f>
        <v>0</v>
      </c>
      <c r="BH451" s="140">
        <f>IF(N451="sníž. přenesená",J451,0)</f>
        <v>0</v>
      </c>
      <c r="BI451" s="140">
        <f>IF(N451="nulová",J451,0)</f>
        <v>0</v>
      </c>
      <c r="BJ451" s="17" t="s">
        <v>84</v>
      </c>
      <c r="BK451" s="140">
        <f>ROUND(I451*H451,2)</f>
        <v>0</v>
      </c>
      <c r="BL451" s="17" t="s">
        <v>253</v>
      </c>
      <c r="BM451" s="139" t="s">
        <v>690</v>
      </c>
    </row>
    <row r="452" spans="2:65" s="11" customFormat="1" ht="11.25">
      <c r="B452" s="141"/>
      <c r="D452" s="142" t="s">
        <v>217</v>
      </c>
      <c r="E452" s="143" t="s">
        <v>1</v>
      </c>
      <c r="F452" s="144" t="s">
        <v>340</v>
      </c>
      <c r="H452" s="143" t="s">
        <v>1</v>
      </c>
      <c r="I452" s="145"/>
      <c r="L452" s="141"/>
      <c r="M452" s="146"/>
      <c r="T452" s="147"/>
      <c r="AT452" s="143" t="s">
        <v>217</v>
      </c>
      <c r="AU452" s="143" t="s">
        <v>84</v>
      </c>
      <c r="AV452" s="11" t="s">
        <v>84</v>
      </c>
      <c r="AW452" s="11" t="s">
        <v>34</v>
      </c>
      <c r="AX452" s="11" t="s">
        <v>77</v>
      </c>
      <c r="AY452" s="143" t="s">
        <v>211</v>
      </c>
    </row>
    <row r="453" spans="2:65" s="12" customFormat="1" ht="11.25">
      <c r="B453" s="148"/>
      <c r="D453" s="142" t="s">
        <v>217</v>
      </c>
      <c r="E453" s="149" t="s">
        <v>1</v>
      </c>
      <c r="F453" s="150" t="s">
        <v>691</v>
      </c>
      <c r="H453" s="151">
        <v>78.625</v>
      </c>
      <c r="I453" s="152"/>
      <c r="L453" s="148"/>
      <c r="M453" s="153"/>
      <c r="T453" s="154"/>
      <c r="AT453" s="149" t="s">
        <v>217</v>
      </c>
      <c r="AU453" s="149" t="s">
        <v>84</v>
      </c>
      <c r="AV453" s="12" t="s">
        <v>86</v>
      </c>
      <c r="AW453" s="12" t="s">
        <v>34</v>
      </c>
      <c r="AX453" s="12" t="s">
        <v>77</v>
      </c>
      <c r="AY453" s="149" t="s">
        <v>211</v>
      </c>
    </row>
    <row r="454" spans="2:65" s="13" customFormat="1" ht="11.25">
      <c r="B454" s="155"/>
      <c r="D454" s="142" t="s">
        <v>217</v>
      </c>
      <c r="E454" s="156" t="s">
        <v>1</v>
      </c>
      <c r="F454" s="157" t="s">
        <v>222</v>
      </c>
      <c r="H454" s="158">
        <v>78.625</v>
      </c>
      <c r="I454" s="159"/>
      <c r="L454" s="155"/>
      <c r="M454" s="160"/>
      <c r="T454" s="161"/>
      <c r="AT454" s="156" t="s">
        <v>217</v>
      </c>
      <c r="AU454" s="156" t="s">
        <v>84</v>
      </c>
      <c r="AV454" s="13" t="s">
        <v>216</v>
      </c>
      <c r="AW454" s="13" t="s">
        <v>34</v>
      </c>
      <c r="AX454" s="13" t="s">
        <v>84</v>
      </c>
      <c r="AY454" s="156" t="s">
        <v>211</v>
      </c>
    </row>
    <row r="455" spans="2:65" s="1" customFormat="1" ht="24.2" customHeight="1">
      <c r="B455" s="32"/>
      <c r="C455" s="127" t="s">
        <v>485</v>
      </c>
      <c r="D455" s="127" t="s">
        <v>212</v>
      </c>
      <c r="E455" s="128" t="s">
        <v>692</v>
      </c>
      <c r="F455" s="129" t="s">
        <v>693</v>
      </c>
      <c r="G455" s="130" t="s">
        <v>297</v>
      </c>
      <c r="H455" s="131">
        <v>89.68</v>
      </c>
      <c r="I455" s="132"/>
      <c r="J455" s="133">
        <f>ROUND(I455*H455,2)</f>
        <v>0</v>
      </c>
      <c r="K455" s="134"/>
      <c r="L455" s="32"/>
      <c r="M455" s="135" t="s">
        <v>1</v>
      </c>
      <c r="N455" s="136" t="s">
        <v>42</v>
      </c>
      <c r="P455" s="137">
        <f>O455*H455</f>
        <v>0</v>
      </c>
      <c r="Q455" s="137">
        <v>0</v>
      </c>
      <c r="R455" s="137">
        <f>Q455*H455</f>
        <v>0</v>
      </c>
      <c r="S455" s="137">
        <v>0</v>
      </c>
      <c r="T455" s="138">
        <f>S455*H455</f>
        <v>0</v>
      </c>
      <c r="AR455" s="139" t="s">
        <v>253</v>
      </c>
      <c r="AT455" s="139" t="s">
        <v>212</v>
      </c>
      <c r="AU455" s="139" t="s">
        <v>84</v>
      </c>
      <c r="AY455" s="17" t="s">
        <v>211</v>
      </c>
      <c r="BE455" s="140">
        <f>IF(N455="základní",J455,0)</f>
        <v>0</v>
      </c>
      <c r="BF455" s="140">
        <f>IF(N455="snížená",J455,0)</f>
        <v>0</v>
      </c>
      <c r="BG455" s="140">
        <f>IF(N455="zákl. přenesená",J455,0)</f>
        <v>0</v>
      </c>
      <c r="BH455" s="140">
        <f>IF(N455="sníž. přenesená",J455,0)</f>
        <v>0</v>
      </c>
      <c r="BI455" s="140">
        <f>IF(N455="nulová",J455,0)</f>
        <v>0</v>
      </c>
      <c r="BJ455" s="17" t="s">
        <v>84</v>
      </c>
      <c r="BK455" s="140">
        <f>ROUND(I455*H455,2)</f>
        <v>0</v>
      </c>
      <c r="BL455" s="17" t="s">
        <v>253</v>
      </c>
      <c r="BM455" s="139" t="s">
        <v>694</v>
      </c>
    </row>
    <row r="456" spans="2:65" s="11" customFormat="1" ht="11.25">
      <c r="B456" s="141"/>
      <c r="D456" s="142" t="s">
        <v>217</v>
      </c>
      <c r="E456" s="143" t="s">
        <v>1</v>
      </c>
      <c r="F456" s="144" t="s">
        <v>340</v>
      </c>
      <c r="H456" s="143" t="s">
        <v>1</v>
      </c>
      <c r="I456" s="145"/>
      <c r="L456" s="141"/>
      <c r="M456" s="146"/>
      <c r="T456" s="147"/>
      <c r="AT456" s="143" t="s">
        <v>217</v>
      </c>
      <c r="AU456" s="143" t="s">
        <v>84</v>
      </c>
      <c r="AV456" s="11" t="s">
        <v>84</v>
      </c>
      <c r="AW456" s="11" t="s">
        <v>34</v>
      </c>
      <c r="AX456" s="11" t="s">
        <v>77</v>
      </c>
      <c r="AY456" s="143" t="s">
        <v>211</v>
      </c>
    </row>
    <row r="457" spans="2:65" s="12" customFormat="1" ht="11.25">
      <c r="B457" s="148"/>
      <c r="D457" s="142" t="s">
        <v>217</v>
      </c>
      <c r="E457" s="149" t="s">
        <v>1</v>
      </c>
      <c r="F457" s="150" t="s">
        <v>695</v>
      </c>
      <c r="H457" s="151">
        <v>89.68</v>
      </c>
      <c r="I457" s="152"/>
      <c r="L457" s="148"/>
      <c r="M457" s="153"/>
      <c r="T457" s="154"/>
      <c r="AT457" s="149" t="s">
        <v>217</v>
      </c>
      <c r="AU457" s="149" t="s">
        <v>84</v>
      </c>
      <c r="AV457" s="12" t="s">
        <v>86</v>
      </c>
      <c r="AW457" s="12" t="s">
        <v>34</v>
      </c>
      <c r="AX457" s="12" t="s">
        <v>77</v>
      </c>
      <c r="AY457" s="149" t="s">
        <v>211</v>
      </c>
    </row>
    <row r="458" spans="2:65" s="13" customFormat="1" ht="11.25">
      <c r="B458" s="155"/>
      <c r="D458" s="142" t="s">
        <v>217</v>
      </c>
      <c r="E458" s="156" t="s">
        <v>1</v>
      </c>
      <c r="F458" s="157" t="s">
        <v>222</v>
      </c>
      <c r="H458" s="158">
        <v>89.68</v>
      </c>
      <c r="I458" s="159"/>
      <c r="L458" s="155"/>
      <c r="M458" s="160"/>
      <c r="T458" s="161"/>
      <c r="AT458" s="156" t="s">
        <v>217</v>
      </c>
      <c r="AU458" s="156" t="s">
        <v>84</v>
      </c>
      <c r="AV458" s="13" t="s">
        <v>216</v>
      </c>
      <c r="AW458" s="13" t="s">
        <v>34</v>
      </c>
      <c r="AX458" s="13" t="s">
        <v>84</v>
      </c>
      <c r="AY458" s="156" t="s">
        <v>211</v>
      </c>
    </row>
    <row r="459" spans="2:65" s="1" customFormat="1" ht="24.2" customHeight="1">
      <c r="B459" s="32"/>
      <c r="C459" s="127" t="s">
        <v>676</v>
      </c>
      <c r="D459" s="127" t="s">
        <v>212</v>
      </c>
      <c r="E459" s="128" t="s">
        <v>696</v>
      </c>
      <c r="F459" s="129" t="s">
        <v>697</v>
      </c>
      <c r="G459" s="130" t="s">
        <v>297</v>
      </c>
      <c r="H459" s="131">
        <v>157.25</v>
      </c>
      <c r="I459" s="132"/>
      <c r="J459" s="133">
        <f>ROUND(I459*H459,2)</f>
        <v>0</v>
      </c>
      <c r="K459" s="134"/>
      <c r="L459" s="32"/>
      <c r="M459" s="135" t="s">
        <v>1</v>
      </c>
      <c r="N459" s="136" t="s">
        <v>42</v>
      </c>
      <c r="P459" s="137">
        <f>O459*H459</f>
        <v>0</v>
      </c>
      <c r="Q459" s="137">
        <v>0</v>
      </c>
      <c r="R459" s="137">
        <f>Q459*H459</f>
        <v>0</v>
      </c>
      <c r="S459" s="137">
        <v>0</v>
      </c>
      <c r="T459" s="138">
        <f>S459*H459</f>
        <v>0</v>
      </c>
      <c r="AR459" s="139" t="s">
        <v>253</v>
      </c>
      <c r="AT459" s="139" t="s">
        <v>212</v>
      </c>
      <c r="AU459" s="139" t="s">
        <v>84</v>
      </c>
      <c r="AY459" s="17" t="s">
        <v>211</v>
      </c>
      <c r="BE459" s="140">
        <f>IF(N459="základní",J459,0)</f>
        <v>0</v>
      </c>
      <c r="BF459" s="140">
        <f>IF(N459="snížená",J459,0)</f>
        <v>0</v>
      </c>
      <c r="BG459" s="140">
        <f>IF(N459="zákl. přenesená",J459,0)</f>
        <v>0</v>
      </c>
      <c r="BH459" s="140">
        <f>IF(N459="sníž. přenesená",J459,0)</f>
        <v>0</v>
      </c>
      <c r="BI459" s="140">
        <f>IF(N459="nulová",J459,0)</f>
        <v>0</v>
      </c>
      <c r="BJ459" s="17" t="s">
        <v>84</v>
      </c>
      <c r="BK459" s="140">
        <f>ROUND(I459*H459,2)</f>
        <v>0</v>
      </c>
      <c r="BL459" s="17" t="s">
        <v>253</v>
      </c>
      <c r="BM459" s="139" t="s">
        <v>698</v>
      </c>
    </row>
    <row r="460" spans="2:65" s="11" customFormat="1" ht="11.25">
      <c r="B460" s="141"/>
      <c r="D460" s="142" t="s">
        <v>217</v>
      </c>
      <c r="E460" s="143" t="s">
        <v>1</v>
      </c>
      <c r="F460" s="144" t="s">
        <v>340</v>
      </c>
      <c r="H460" s="143" t="s">
        <v>1</v>
      </c>
      <c r="I460" s="145"/>
      <c r="L460" s="141"/>
      <c r="M460" s="146"/>
      <c r="T460" s="147"/>
      <c r="AT460" s="143" t="s">
        <v>217</v>
      </c>
      <c r="AU460" s="143" t="s">
        <v>84</v>
      </c>
      <c r="AV460" s="11" t="s">
        <v>84</v>
      </c>
      <c r="AW460" s="11" t="s">
        <v>34</v>
      </c>
      <c r="AX460" s="11" t="s">
        <v>77</v>
      </c>
      <c r="AY460" s="143" t="s">
        <v>211</v>
      </c>
    </row>
    <row r="461" spans="2:65" s="12" customFormat="1" ht="11.25">
      <c r="B461" s="148"/>
      <c r="D461" s="142" t="s">
        <v>217</v>
      </c>
      <c r="E461" s="149" t="s">
        <v>1</v>
      </c>
      <c r="F461" s="150" t="s">
        <v>699</v>
      </c>
      <c r="H461" s="151">
        <v>157.25</v>
      </c>
      <c r="I461" s="152"/>
      <c r="L461" s="148"/>
      <c r="M461" s="153"/>
      <c r="T461" s="154"/>
      <c r="AT461" s="149" t="s">
        <v>217</v>
      </c>
      <c r="AU461" s="149" t="s">
        <v>84</v>
      </c>
      <c r="AV461" s="12" t="s">
        <v>86</v>
      </c>
      <c r="AW461" s="12" t="s">
        <v>34</v>
      </c>
      <c r="AX461" s="12" t="s">
        <v>77</v>
      </c>
      <c r="AY461" s="149" t="s">
        <v>211</v>
      </c>
    </row>
    <row r="462" spans="2:65" s="13" customFormat="1" ht="11.25">
      <c r="B462" s="155"/>
      <c r="D462" s="142" t="s">
        <v>217</v>
      </c>
      <c r="E462" s="156" t="s">
        <v>1</v>
      </c>
      <c r="F462" s="157" t="s">
        <v>222</v>
      </c>
      <c r="H462" s="158">
        <v>157.25</v>
      </c>
      <c r="I462" s="159"/>
      <c r="L462" s="155"/>
      <c r="M462" s="160"/>
      <c r="T462" s="161"/>
      <c r="AT462" s="156" t="s">
        <v>217</v>
      </c>
      <c r="AU462" s="156" t="s">
        <v>84</v>
      </c>
      <c r="AV462" s="13" t="s">
        <v>216</v>
      </c>
      <c r="AW462" s="13" t="s">
        <v>34</v>
      </c>
      <c r="AX462" s="13" t="s">
        <v>84</v>
      </c>
      <c r="AY462" s="156" t="s">
        <v>211</v>
      </c>
    </row>
    <row r="463" spans="2:65" s="1" customFormat="1" ht="49.15" customHeight="1">
      <c r="B463" s="32"/>
      <c r="C463" s="162" t="s">
        <v>489</v>
      </c>
      <c r="D463" s="162" t="s">
        <v>700</v>
      </c>
      <c r="E463" s="163" t="s">
        <v>701</v>
      </c>
      <c r="F463" s="164" t="s">
        <v>702</v>
      </c>
      <c r="G463" s="165" t="s">
        <v>297</v>
      </c>
      <c r="H463" s="166">
        <v>135.81200000000001</v>
      </c>
      <c r="I463" s="167"/>
      <c r="J463" s="168">
        <f>ROUND(I463*H463,2)</f>
        <v>0</v>
      </c>
      <c r="K463" s="169"/>
      <c r="L463" s="170"/>
      <c r="M463" s="171" t="s">
        <v>1</v>
      </c>
      <c r="N463" s="172" t="s">
        <v>42</v>
      </c>
      <c r="P463" s="137">
        <f>O463*H463</f>
        <v>0</v>
      </c>
      <c r="Q463" s="137">
        <v>0</v>
      </c>
      <c r="R463" s="137">
        <f>Q463*H463</f>
        <v>0</v>
      </c>
      <c r="S463" s="137">
        <v>0</v>
      </c>
      <c r="T463" s="138">
        <f>S463*H463</f>
        <v>0</v>
      </c>
      <c r="AR463" s="139" t="s">
        <v>298</v>
      </c>
      <c r="AT463" s="139" t="s">
        <v>700</v>
      </c>
      <c r="AU463" s="139" t="s">
        <v>84</v>
      </c>
      <c r="AY463" s="17" t="s">
        <v>211</v>
      </c>
      <c r="BE463" s="140">
        <f>IF(N463="základní",J463,0)</f>
        <v>0</v>
      </c>
      <c r="BF463" s="140">
        <f>IF(N463="snížená",J463,0)</f>
        <v>0</v>
      </c>
      <c r="BG463" s="140">
        <f>IF(N463="zákl. přenesená",J463,0)</f>
        <v>0</v>
      </c>
      <c r="BH463" s="140">
        <f>IF(N463="sníž. přenesená",J463,0)</f>
        <v>0</v>
      </c>
      <c r="BI463" s="140">
        <f>IF(N463="nulová",J463,0)</f>
        <v>0</v>
      </c>
      <c r="BJ463" s="17" t="s">
        <v>84</v>
      </c>
      <c r="BK463" s="140">
        <f>ROUND(I463*H463,2)</f>
        <v>0</v>
      </c>
      <c r="BL463" s="17" t="s">
        <v>253</v>
      </c>
      <c r="BM463" s="139" t="s">
        <v>703</v>
      </c>
    </row>
    <row r="464" spans="2:65" s="11" customFormat="1" ht="11.25">
      <c r="B464" s="141"/>
      <c r="D464" s="142" t="s">
        <v>217</v>
      </c>
      <c r="E464" s="143" t="s">
        <v>1</v>
      </c>
      <c r="F464" s="144" t="s">
        <v>340</v>
      </c>
      <c r="H464" s="143" t="s">
        <v>1</v>
      </c>
      <c r="I464" s="145"/>
      <c r="L464" s="141"/>
      <c r="M464" s="146"/>
      <c r="T464" s="147"/>
      <c r="AT464" s="143" t="s">
        <v>217</v>
      </c>
      <c r="AU464" s="143" t="s">
        <v>84</v>
      </c>
      <c r="AV464" s="11" t="s">
        <v>84</v>
      </c>
      <c r="AW464" s="11" t="s">
        <v>34</v>
      </c>
      <c r="AX464" s="11" t="s">
        <v>77</v>
      </c>
      <c r="AY464" s="143" t="s">
        <v>211</v>
      </c>
    </row>
    <row r="465" spans="2:65" s="12" customFormat="1" ht="11.25">
      <c r="B465" s="148"/>
      <c r="D465" s="142" t="s">
        <v>217</v>
      </c>
      <c r="E465" s="149" t="s">
        <v>1</v>
      </c>
      <c r="F465" s="150" t="s">
        <v>704</v>
      </c>
      <c r="H465" s="151">
        <v>49.323999999999998</v>
      </c>
      <c r="I465" s="152"/>
      <c r="L465" s="148"/>
      <c r="M465" s="153"/>
      <c r="T465" s="154"/>
      <c r="AT465" s="149" t="s">
        <v>217</v>
      </c>
      <c r="AU465" s="149" t="s">
        <v>84</v>
      </c>
      <c r="AV465" s="12" t="s">
        <v>86</v>
      </c>
      <c r="AW465" s="12" t="s">
        <v>34</v>
      </c>
      <c r="AX465" s="12" t="s">
        <v>77</v>
      </c>
      <c r="AY465" s="149" t="s">
        <v>211</v>
      </c>
    </row>
    <row r="466" spans="2:65" s="12" customFormat="1" ht="11.25">
      <c r="B466" s="148"/>
      <c r="D466" s="142" t="s">
        <v>217</v>
      </c>
      <c r="E466" s="149" t="s">
        <v>1</v>
      </c>
      <c r="F466" s="150" t="s">
        <v>705</v>
      </c>
      <c r="H466" s="151">
        <v>86.488</v>
      </c>
      <c r="I466" s="152"/>
      <c r="L466" s="148"/>
      <c r="M466" s="153"/>
      <c r="T466" s="154"/>
      <c r="AT466" s="149" t="s">
        <v>217</v>
      </c>
      <c r="AU466" s="149" t="s">
        <v>84</v>
      </c>
      <c r="AV466" s="12" t="s">
        <v>86</v>
      </c>
      <c r="AW466" s="12" t="s">
        <v>34</v>
      </c>
      <c r="AX466" s="12" t="s">
        <v>77</v>
      </c>
      <c r="AY466" s="149" t="s">
        <v>211</v>
      </c>
    </row>
    <row r="467" spans="2:65" s="13" customFormat="1" ht="11.25">
      <c r="B467" s="155"/>
      <c r="D467" s="142" t="s">
        <v>217</v>
      </c>
      <c r="E467" s="156" t="s">
        <v>1</v>
      </c>
      <c r="F467" s="157" t="s">
        <v>222</v>
      </c>
      <c r="H467" s="158">
        <v>135.81200000000001</v>
      </c>
      <c r="I467" s="159"/>
      <c r="L467" s="155"/>
      <c r="M467" s="160"/>
      <c r="T467" s="161"/>
      <c r="AT467" s="156" t="s">
        <v>217</v>
      </c>
      <c r="AU467" s="156" t="s">
        <v>84</v>
      </c>
      <c r="AV467" s="13" t="s">
        <v>216</v>
      </c>
      <c r="AW467" s="13" t="s">
        <v>34</v>
      </c>
      <c r="AX467" s="13" t="s">
        <v>84</v>
      </c>
      <c r="AY467" s="156" t="s">
        <v>211</v>
      </c>
    </row>
    <row r="468" spans="2:65" s="1" customFormat="1" ht="49.15" customHeight="1">
      <c r="B468" s="32"/>
      <c r="C468" s="162" t="s">
        <v>706</v>
      </c>
      <c r="D468" s="162" t="s">
        <v>700</v>
      </c>
      <c r="E468" s="163" t="s">
        <v>707</v>
      </c>
      <c r="F468" s="164" t="s">
        <v>708</v>
      </c>
      <c r="G468" s="165" t="s">
        <v>297</v>
      </c>
      <c r="H468" s="166">
        <v>135.81200000000001</v>
      </c>
      <c r="I468" s="167"/>
      <c r="J468" s="168">
        <f>ROUND(I468*H468,2)</f>
        <v>0</v>
      </c>
      <c r="K468" s="169"/>
      <c r="L468" s="170"/>
      <c r="M468" s="171" t="s">
        <v>1</v>
      </c>
      <c r="N468" s="172" t="s">
        <v>42</v>
      </c>
      <c r="P468" s="137">
        <f>O468*H468</f>
        <v>0</v>
      </c>
      <c r="Q468" s="137">
        <v>0</v>
      </c>
      <c r="R468" s="137">
        <f>Q468*H468</f>
        <v>0</v>
      </c>
      <c r="S468" s="137">
        <v>0</v>
      </c>
      <c r="T468" s="138">
        <f>S468*H468</f>
        <v>0</v>
      </c>
      <c r="AR468" s="139" t="s">
        <v>298</v>
      </c>
      <c r="AT468" s="139" t="s">
        <v>700</v>
      </c>
      <c r="AU468" s="139" t="s">
        <v>84</v>
      </c>
      <c r="AY468" s="17" t="s">
        <v>211</v>
      </c>
      <c r="BE468" s="140">
        <f>IF(N468="základní",J468,0)</f>
        <v>0</v>
      </c>
      <c r="BF468" s="140">
        <f>IF(N468="snížená",J468,0)</f>
        <v>0</v>
      </c>
      <c r="BG468" s="140">
        <f>IF(N468="zákl. přenesená",J468,0)</f>
        <v>0</v>
      </c>
      <c r="BH468" s="140">
        <f>IF(N468="sníž. přenesená",J468,0)</f>
        <v>0</v>
      </c>
      <c r="BI468" s="140">
        <f>IF(N468="nulová",J468,0)</f>
        <v>0</v>
      </c>
      <c r="BJ468" s="17" t="s">
        <v>84</v>
      </c>
      <c r="BK468" s="140">
        <f>ROUND(I468*H468,2)</f>
        <v>0</v>
      </c>
      <c r="BL468" s="17" t="s">
        <v>253</v>
      </c>
      <c r="BM468" s="139" t="s">
        <v>709</v>
      </c>
    </row>
    <row r="469" spans="2:65" s="11" customFormat="1" ht="11.25">
      <c r="B469" s="141"/>
      <c r="D469" s="142" t="s">
        <v>217</v>
      </c>
      <c r="E469" s="143" t="s">
        <v>1</v>
      </c>
      <c r="F469" s="144" t="s">
        <v>340</v>
      </c>
      <c r="H469" s="143" t="s">
        <v>1</v>
      </c>
      <c r="I469" s="145"/>
      <c r="L469" s="141"/>
      <c r="M469" s="146"/>
      <c r="T469" s="147"/>
      <c r="AT469" s="143" t="s">
        <v>217</v>
      </c>
      <c r="AU469" s="143" t="s">
        <v>84</v>
      </c>
      <c r="AV469" s="11" t="s">
        <v>84</v>
      </c>
      <c r="AW469" s="11" t="s">
        <v>34</v>
      </c>
      <c r="AX469" s="11" t="s">
        <v>77</v>
      </c>
      <c r="AY469" s="143" t="s">
        <v>211</v>
      </c>
    </row>
    <row r="470" spans="2:65" s="12" customFormat="1" ht="11.25">
      <c r="B470" s="148"/>
      <c r="D470" s="142" t="s">
        <v>217</v>
      </c>
      <c r="E470" s="149" t="s">
        <v>1</v>
      </c>
      <c r="F470" s="150" t="s">
        <v>704</v>
      </c>
      <c r="H470" s="151">
        <v>49.323999999999998</v>
      </c>
      <c r="I470" s="152"/>
      <c r="L470" s="148"/>
      <c r="M470" s="153"/>
      <c r="T470" s="154"/>
      <c r="AT470" s="149" t="s">
        <v>217</v>
      </c>
      <c r="AU470" s="149" t="s">
        <v>84</v>
      </c>
      <c r="AV470" s="12" t="s">
        <v>86</v>
      </c>
      <c r="AW470" s="12" t="s">
        <v>34</v>
      </c>
      <c r="AX470" s="12" t="s">
        <v>77</v>
      </c>
      <c r="AY470" s="149" t="s">
        <v>211</v>
      </c>
    </row>
    <row r="471" spans="2:65" s="12" customFormat="1" ht="11.25">
      <c r="B471" s="148"/>
      <c r="D471" s="142" t="s">
        <v>217</v>
      </c>
      <c r="E471" s="149" t="s">
        <v>1</v>
      </c>
      <c r="F471" s="150" t="s">
        <v>705</v>
      </c>
      <c r="H471" s="151">
        <v>86.488</v>
      </c>
      <c r="I471" s="152"/>
      <c r="L471" s="148"/>
      <c r="M471" s="153"/>
      <c r="T471" s="154"/>
      <c r="AT471" s="149" t="s">
        <v>217</v>
      </c>
      <c r="AU471" s="149" t="s">
        <v>84</v>
      </c>
      <c r="AV471" s="12" t="s">
        <v>86</v>
      </c>
      <c r="AW471" s="12" t="s">
        <v>34</v>
      </c>
      <c r="AX471" s="12" t="s">
        <v>77</v>
      </c>
      <c r="AY471" s="149" t="s">
        <v>211</v>
      </c>
    </row>
    <row r="472" spans="2:65" s="13" customFormat="1" ht="11.25">
      <c r="B472" s="155"/>
      <c r="D472" s="142" t="s">
        <v>217</v>
      </c>
      <c r="E472" s="156" t="s">
        <v>1</v>
      </c>
      <c r="F472" s="157" t="s">
        <v>222</v>
      </c>
      <c r="H472" s="158">
        <v>135.81200000000001</v>
      </c>
      <c r="I472" s="159"/>
      <c r="L472" s="155"/>
      <c r="M472" s="160"/>
      <c r="T472" s="161"/>
      <c r="AT472" s="156" t="s">
        <v>217</v>
      </c>
      <c r="AU472" s="156" t="s">
        <v>84</v>
      </c>
      <c r="AV472" s="13" t="s">
        <v>216</v>
      </c>
      <c r="AW472" s="13" t="s">
        <v>34</v>
      </c>
      <c r="AX472" s="13" t="s">
        <v>84</v>
      </c>
      <c r="AY472" s="156" t="s">
        <v>211</v>
      </c>
    </row>
    <row r="473" spans="2:65" s="1" customFormat="1" ht="37.9" customHeight="1">
      <c r="B473" s="32"/>
      <c r="C473" s="127" t="s">
        <v>495</v>
      </c>
      <c r="D473" s="127" t="s">
        <v>212</v>
      </c>
      <c r="E473" s="128" t="s">
        <v>710</v>
      </c>
      <c r="F473" s="129" t="s">
        <v>711</v>
      </c>
      <c r="G473" s="130" t="s">
        <v>297</v>
      </c>
      <c r="H473" s="131">
        <v>62.75</v>
      </c>
      <c r="I473" s="132"/>
      <c r="J473" s="133">
        <f>ROUND(I473*H473,2)</f>
        <v>0</v>
      </c>
      <c r="K473" s="134"/>
      <c r="L473" s="32"/>
      <c r="M473" s="135" t="s">
        <v>1</v>
      </c>
      <c r="N473" s="136" t="s">
        <v>42</v>
      </c>
      <c r="P473" s="137">
        <f>O473*H473</f>
        <v>0</v>
      </c>
      <c r="Q473" s="137">
        <v>0</v>
      </c>
      <c r="R473" s="137">
        <f>Q473*H473</f>
        <v>0</v>
      </c>
      <c r="S473" s="137">
        <v>0</v>
      </c>
      <c r="T473" s="138">
        <f>S473*H473</f>
        <v>0</v>
      </c>
      <c r="AR473" s="139" t="s">
        <v>253</v>
      </c>
      <c r="AT473" s="139" t="s">
        <v>212</v>
      </c>
      <c r="AU473" s="139" t="s">
        <v>84</v>
      </c>
      <c r="AY473" s="17" t="s">
        <v>211</v>
      </c>
      <c r="BE473" s="140">
        <f>IF(N473="základní",J473,0)</f>
        <v>0</v>
      </c>
      <c r="BF473" s="140">
        <f>IF(N473="snížená",J473,0)</f>
        <v>0</v>
      </c>
      <c r="BG473" s="140">
        <f>IF(N473="zákl. přenesená",J473,0)</f>
        <v>0</v>
      </c>
      <c r="BH473" s="140">
        <f>IF(N473="sníž. přenesená",J473,0)</f>
        <v>0</v>
      </c>
      <c r="BI473" s="140">
        <f>IF(N473="nulová",J473,0)</f>
        <v>0</v>
      </c>
      <c r="BJ473" s="17" t="s">
        <v>84</v>
      </c>
      <c r="BK473" s="140">
        <f>ROUND(I473*H473,2)</f>
        <v>0</v>
      </c>
      <c r="BL473" s="17" t="s">
        <v>253</v>
      </c>
      <c r="BM473" s="139" t="s">
        <v>712</v>
      </c>
    </row>
    <row r="474" spans="2:65" s="11" customFormat="1" ht="11.25">
      <c r="B474" s="141"/>
      <c r="D474" s="142" t="s">
        <v>217</v>
      </c>
      <c r="E474" s="143" t="s">
        <v>1</v>
      </c>
      <c r="F474" s="144" t="s">
        <v>340</v>
      </c>
      <c r="H474" s="143" t="s">
        <v>1</v>
      </c>
      <c r="I474" s="145"/>
      <c r="L474" s="141"/>
      <c r="M474" s="146"/>
      <c r="T474" s="147"/>
      <c r="AT474" s="143" t="s">
        <v>217</v>
      </c>
      <c r="AU474" s="143" t="s">
        <v>84</v>
      </c>
      <c r="AV474" s="11" t="s">
        <v>84</v>
      </c>
      <c r="AW474" s="11" t="s">
        <v>34</v>
      </c>
      <c r="AX474" s="11" t="s">
        <v>77</v>
      </c>
      <c r="AY474" s="143" t="s">
        <v>211</v>
      </c>
    </row>
    <row r="475" spans="2:65" s="12" customFormat="1" ht="11.25">
      <c r="B475" s="148"/>
      <c r="D475" s="142" t="s">
        <v>217</v>
      </c>
      <c r="E475" s="149" t="s">
        <v>1</v>
      </c>
      <c r="F475" s="150" t="s">
        <v>713</v>
      </c>
      <c r="H475" s="151">
        <v>62.75</v>
      </c>
      <c r="I475" s="152"/>
      <c r="L475" s="148"/>
      <c r="M475" s="153"/>
      <c r="T475" s="154"/>
      <c r="AT475" s="149" t="s">
        <v>217</v>
      </c>
      <c r="AU475" s="149" t="s">
        <v>84</v>
      </c>
      <c r="AV475" s="12" t="s">
        <v>86</v>
      </c>
      <c r="AW475" s="12" t="s">
        <v>34</v>
      </c>
      <c r="AX475" s="12" t="s">
        <v>77</v>
      </c>
      <c r="AY475" s="149" t="s">
        <v>211</v>
      </c>
    </row>
    <row r="476" spans="2:65" s="13" customFormat="1" ht="11.25">
      <c r="B476" s="155"/>
      <c r="D476" s="142" t="s">
        <v>217</v>
      </c>
      <c r="E476" s="156" t="s">
        <v>1</v>
      </c>
      <c r="F476" s="157" t="s">
        <v>222</v>
      </c>
      <c r="H476" s="158">
        <v>62.75</v>
      </c>
      <c r="I476" s="159"/>
      <c r="L476" s="155"/>
      <c r="M476" s="160"/>
      <c r="T476" s="161"/>
      <c r="AT476" s="156" t="s">
        <v>217</v>
      </c>
      <c r="AU476" s="156" t="s">
        <v>84</v>
      </c>
      <c r="AV476" s="13" t="s">
        <v>216</v>
      </c>
      <c r="AW476" s="13" t="s">
        <v>34</v>
      </c>
      <c r="AX476" s="13" t="s">
        <v>84</v>
      </c>
      <c r="AY476" s="156" t="s">
        <v>211</v>
      </c>
    </row>
    <row r="477" spans="2:65" s="1" customFormat="1" ht="24.2" customHeight="1">
      <c r="B477" s="32"/>
      <c r="C477" s="127" t="s">
        <v>714</v>
      </c>
      <c r="D477" s="127" t="s">
        <v>212</v>
      </c>
      <c r="E477" s="128" t="s">
        <v>487</v>
      </c>
      <c r="F477" s="129" t="s">
        <v>488</v>
      </c>
      <c r="G477" s="130" t="s">
        <v>297</v>
      </c>
      <c r="H477" s="131">
        <v>2586.1550000000002</v>
      </c>
      <c r="I477" s="132"/>
      <c r="J477" s="133">
        <f>ROUND(I477*H477,2)</f>
        <v>0</v>
      </c>
      <c r="K477" s="134"/>
      <c r="L477" s="32"/>
      <c r="M477" s="135" t="s">
        <v>1</v>
      </c>
      <c r="N477" s="136" t="s">
        <v>42</v>
      </c>
      <c r="P477" s="137">
        <f>O477*H477</f>
        <v>0</v>
      </c>
      <c r="Q477" s="137">
        <v>0</v>
      </c>
      <c r="R477" s="137">
        <f>Q477*H477</f>
        <v>0</v>
      </c>
      <c r="S477" s="137">
        <v>0</v>
      </c>
      <c r="T477" s="138">
        <f>S477*H477</f>
        <v>0</v>
      </c>
      <c r="AR477" s="139" t="s">
        <v>253</v>
      </c>
      <c r="AT477" s="139" t="s">
        <v>212</v>
      </c>
      <c r="AU477" s="139" t="s">
        <v>84</v>
      </c>
      <c r="AY477" s="17" t="s">
        <v>211</v>
      </c>
      <c r="BE477" s="140">
        <f>IF(N477="základní",J477,0)</f>
        <v>0</v>
      </c>
      <c r="BF477" s="140">
        <f>IF(N477="snížená",J477,0)</f>
        <v>0</v>
      </c>
      <c r="BG477" s="140">
        <f>IF(N477="zákl. přenesená",J477,0)</f>
        <v>0</v>
      </c>
      <c r="BH477" s="140">
        <f>IF(N477="sníž. přenesená",J477,0)</f>
        <v>0</v>
      </c>
      <c r="BI477" s="140">
        <f>IF(N477="nulová",J477,0)</f>
        <v>0</v>
      </c>
      <c r="BJ477" s="17" t="s">
        <v>84</v>
      </c>
      <c r="BK477" s="140">
        <f>ROUND(I477*H477,2)</f>
        <v>0</v>
      </c>
      <c r="BL477" s="17" t="s">
        <v>253</v>
      </c>
      <c r="BM477" s="139" t="s">
        <v>715</v>
      </c>
    </row>
    <row r="478" spans="2:65" s="11" customFormat="1" ht="11.25">
      <c r="B478" s="141"/>
      <c r="D478" s="142" t="s">
        <v>217</v>
      </c>
      <c r="E478" s="143" t="s">
        <v>1</v>
      </c>
      <c r="F478" s="144" t="s">
        <v>716</v>
      </c>
      <c r="H478" s="143" t="s">
        <v>1</v>
      </c>
      <c r="I478" s="145"/>
      <c r="L478" s="141"/>
      <c r="M478" s="146"/>
      <c r="T478" s="147"/>
      <c r="AT478" s="143" t="s">
        <v>217</v>
      </c>
      <c r="AU478" s="143" t="s">
        <v>84</v>
      </c>
      <c r="AV478" s="11" t="s">
        <v>84</v>
      </c>
      <c r="AW478" s="11" t="s">
        <v>34</v>
      </c>
      <c r="AX478" s="11" t="s">
        <v>77</v>
      </c>
      <c r="AY478" s="143" t="s">
        <v>211</v>
      </c>
    </row>
    <row r="479" spans="2:65" s="11" customFormat="1" ht="11.25">
      <c r="B479" s="141"/>
      <c r="D479" s="142" t="s">
        <v>217</v>
      </c>
      <c r="E479" s="143" t="s">
        <v>1</v>
      </c>
      <c r="F479" s="144" t="s">
        <v>385</v>
      </c>
      <c r="H479" s="143" t="s">
        <v>1</v>
      </c>
      <c r="I479" s="145"/>
      <c r="L479" s="141"/>
      <c r="M479" s="146"/>
      <c r="T479" s="147"/>
      <c r="AT479" s="143" t="s">
        <v>217</v>
      </c>
      <c r="AU479" s="143" t="s">
        <v>84</v>
      </c>
      <c r="AV479" s="11" t="s">
        <v>84</v>
      </c>
      <c r="AW479" s="11" t="s">
        <v>34</v>
      </c>
      <c r="AX479" s="11" t="s">
        <v>77</v>
      </c>
      <c r="AY479" s="143" t="s">
        <v>211</v>
      </c>
    </row>
    <row r="480" spans="2:65" s="11" customFormat="1" ht="11.25">
      <c r="B480" s="141"/>
      <c r="D480" s="142" t="s">
        <v>217</v>
      </c>
      <c r="E480" s="143" t="s">
        <v>1</v>
      </c>
      <c r="F480" s="144" t="s">
        <v>717</v>
      </c>
      <c r="H480" s="143" t="s">
        <v>1</v>
      </c>
      <c r="I480" s="145"/>
      <c r="L480" s="141"/>
      <c r="M480" s="146"/>
      <c r="T480" s="147"/>
      <c r="AT480" s="143" t="s">
        <v>217</v>
      </c>
      <c r="AU480" s="143" t="s">
        <v>84</v>
      </c>
      <c r="AV480" s="11" t="s">
        <v>84</v>
      </c>
      <c r="AW480" s="11" t="s">
        <v>34</v>
      </c>
      <c r="AX480" s="11" t="s">
        <v>77</v>
      </c>
      <c r="AY480" s="143" t="s">
        <v>211</v>
      </c>
    </row>
    <row r="481" spans="2:51" s="12" customFormat="1" ht="11.25">
      <c r="B481" s="148"/>
      <c r="D481" s="142" t="s">
        <v>217</v>
      </c>
      <c r="E481" s="149" t="s">
        <v>1</v>
      </c>
      <c r="F481" s="150" t="s">
        <v>718</v>
      </c>
      <c r="H481" s="151">
        <v>226.8</v>
      </c>
      <c r="I481" s="152"/>
      <c r="L481" s="148"/>
      <c r="M481" s="153"/>
      <c r="T481" s="154"/>
      <c r="AT481" s="149" t="s">
        <v>217</v>
      </c>
      <c r="AU481" s="149" t="s">
        <v>84</v>
      </c>
      <c r="AV481" s="12" t="s">
        <v>86</v>
      </c>
      <c r="AW481" s="12" t="s">
        <v>34</v>
      </c>
      <c r="AX481" s="12" t="s">
        <v>77</v>
      </c>
      <c r="AY481" s="149" t="s">
        <v>211</v>
      </c>
    </row>
    <row r="482" spans="2:51" s="11" customFormat="1" ht="11.25">
      <c r="B482" s="141"/>
      <c r="D482" s="142" t="s">
        <v>217</v>
      </c>
      <c r="E482" s="143" t="s">
        <v>1</v>
      </c>
      <c r="F482" s="144" t="s">
        <v>719</v>
      </c>
      <c r="H482" s="143" t="s">
        <v>1</v>
      </c>
      <c r="I482" s="145"/>
      <c r="L482" s="141"/>
      <c r="M482" s="146"/>
      <c r="T482" s="147"/>
      <c r="AT482" s="143" t="s">
        <v>217</v>
      </c>
      <c r="AU482" s="143" t="s">
        <v>84</v>
      </c>
      <c r="AV482" s="11" t="s">
        <v>84</v>
      </c>
      <c r="AW482" s="11" t="s">
        <v>34</v>
      </c>
      <c r="AX482" s="11" t="s">
        <v>77</v>
      </c>
      <c r="AY482" s="143" t="s">
        <v>211</v>
      </c>
    </row>
    <row r="483" spans="2:51" s="12" customFormat="1" ht="11.25">
      <c r="B483" s="148"/>
      <c r="D483" s="142" t="s">
        <v>217</v>
      </c>
      <c r="E483" s="149" t="s">
        <v>1</v>
      </c>
      <c r="F483" s="150" t="s">
        <v>720</v>
      </c>
      <c r="H483" s="151">
        <v>25.585000000000001</v>
      </c>
      <c r="I483" s="152"/>
      <c r="L483" s="148"/>
      <c r="M483" s="153"/>
      <c r="T483" s="154"/>
      <c r="AT483" s="149" t="s">
        <v>217</v>
      </c>
      <c r="AU483" s="149" t="s">
        <v>84</v>
      </c>
      <c r="AV483" s="12" t="s">
        <v>86</v>
      </c>
      <c r="AW483" s="12" t="s">
        <v>34</v>
      </c>
      <c r="AX483" s="12" t="s">
        <v>77</v>
      </c>
      <c r="AY483" s="149" t="s">
        <v>211</v>
      </c>
    </row>
    <row r="484" spans="2:51" s="11" customFormat="1" ht="11.25">
      <c r="B484" s="141"/>
      <c r="D484" s="142" t="s">
        <v>217</v>
      </c>
      <c r="E484" s="143" t="s">
        <v>1</v>
      </c>
      <c r="F484" s="144" t="s">
        <v>376</v>
      </c>
      <c r="H484" s="143" t="s">
        <v>1</v>
      </c>
      <c r="I484" s="145"/>
      <c r="L484" s="141"/>
      <c r="M484" s="146"/>
      <c r="T484" s="147"/>
      <c r="AT484" s="143" t="s">
        <v>217</v>
      </c>
      <c r="AU484" s="143" t="s">
        <v>84</v>
      </c>
      <c r="AV484" s="11" t="s">
        <v>84</v>
      </c>
      <c r="AW484" s="11" t="s">
        <v>34</v>
      </c>
      <c r="AX484" s="11" t="s">
        <v>77</v>
      </c>
      <c r="AY484" s="143" t="s">
        <v>211</v>
      </c>
    </row>
    <row r="485" spans="2:51" s="11" customFormat="1" ht="11.25">
      <c r="B485" s="141"/>
      <c r="D485" s="142" t="s">
        <v>217</v>
      </c>
      <c r="E485" s="143" t="s">
        <v>1</v>
      </c>
      <c r="F485" s="144" t="s">
        <v>717</v>
      </c>
      <c r="H485" s="143" t="s">
        <v>1</v>
      </c>
      <c r="I485" s="145"/>
      <c r="L485" s="141"/>
      <c r="M485" s="146"/>
      <c r="T485" s="147"/>
      <c r="AT485" s="143" t="s">
        <v>217</v>
      </c>
      <c r="AU485" s="143" t="s">
        <v>84</v>
      </c>
      <c r="AV485" s="11" t="s">
        <v>84</v>
      </c>
      <c r="AW485" s="11" t="s">
        <v>34</v>
      </c>
      <c r="AX485" s="11" t="s">
        <v>77</v>
      </c>
      <c r="AY485" s="143" t="s">
        <v>211</v>
      </c>
    </row>
    <row r="486" spans="2:51" s="12" customFormat="1" ht="11.25">
      <c r="B486" s="148"/>
      <c r="D486" s="142" t="s">
        <v>217</v>
      </c>
      <c r="E486" s="149" t="s">
        <v>1</v>
      </c>
      <c r="F486" s="150" t="s">
        <v>721</v>
      </c>
      <c r="H486" s="151">
        <v>69.790000000000006</v>
      </c>
      <c r="I486" s="152"/>
      <c r="L486" s="148"/>
      <c r="M486" s="153"/>
      <c r="T486" s="154"/>
      <c r="AT486" s="149" t="s">
        <v>217</v>
      </c>
      <c r="AU486" s="149" t="s">
        <v>84</v>
      </c>
      <c r="AV486" s="12" t="s">
        <v>86</v>
      </c>
      <c r="AW486" s="12" t="s">
        <v>34</v>
      </c>
      <c r="AX486" s="12" t="s">
        <v>77</v>
      </c>
      <c r="AY486" s="149" t="s">
        <v>211</v>
      </c>
    </row>
    <row r="487" spans="2:51" s="11" customFormat="1" ht="11.25">
      <c r="B487" s="141"/>
      <c r="D487" s="142" t="s">
        <v>217</v>
      </c>
      <c r="E487" s="143" t="s">
        <v>1</v>
      </c>
      <c r="F487" s="144" t="s">
        <v>722</v>
      </c>
      <c r="H487" s="143" t="s">
        <v>1</v>
      </c>
      <c r="I487" s="145"/>
      <c r="L487" s="141"/>
      <c r="M487" s="146"/>
      <c r="T487" s="147"/>
      <c r="AT487" s="143" t="s">
        <v>217</v>
      </c>
      <c r="AU487" s="143" t="s">
        <v>84</v>
      </c>
      <c r="AV487" s="11" t="s">
        <v>84</v>
      </c>
      <c r="AW487" s="11" t="s">
        <v>34</v>
      </c>
      <c r="AX487" s="11" t="s">
        <v>77</v>
      </c>
      <c r="AY487" s="143" t="s">
        <v>211</v>
      </c>
    </row>
    <row r="488" spans="2:51" s="12" customFormat="1" ht="11.25">
      <c r="B488" s="148"/>
      <c r="D488" s="142" t="s">
        <v>217</v>
      </c>
      <c r="E488" s="149" t="s">
        <v>1</v>
      </c>
      <c r="F488" s="150" t="s">
        <v>723</v>
      </c>
      <c r="H488" s="151">
        <v>22.75</v>
      </c>
      <c r="I488" s="152"/>
      <c r="L488" s="148"/>
      <c r="M488" s="153"/>
      <c r="T488" s="154"/>
      <c r="AT488" s="149" t="s">
        <v>217</v>
      </c>
      <c r="AU488" s="149" t="s">
        <v>84</v>
      </c>
      <c r="AV488" s="12" t="s">
        <v>86</v>
      </c>
      <c r="AW488" s="12" t="s">
        <v>34</v>
      </c>
      <c r="AX488" s="12" t="s">
        <v>77</v>
      </c>
      <c r="AY488" s="149" t="s">
        <v>211</v>
      </c>
    </row>
    <row r="489" spans="2:51" s="11" customFormat="1" ht="11.25">
      <c r="B489" s="141"/>
      <c r="D489" s="142" t="s">
        <v>217</v>
      </c>
      <c r="E489" s="143" t="s">
        <v>1</v>
      </c>
      <c r="F489" s="144" t="s">
        <v>719</v>
      </c>
      <c r="H489" s="143" t="s">
        <v>1</v>
      </c>
      <c r="I489" s="145"/>
      <c r="L489" s="141"/>
      <c r="M489" s="146"/>
      <c r="T489" s="147"/>
      <c r="AT489" s="143" t="s">
        <v>217</v>
      </c>
      <c r="AU489" s="143" t="s">
        <v>84</v>
      </c>
      <c r="AV489" s="11" t="s">
        <v>84</v>
      </c>
      <c r="AW489" s="11" t="s">
        <v>34</v>
      </c>
      <c r="AX489" s="11" t="s">
        <v>77</v>
      </c>
      <c r="AY489" s="143" t="s">
        <v>211</v>
      </c>
    </row>
    <row r="490" spans="2:51" s="12" customFormat="1" ht="11.25">
      <c r="B490" s="148"/>
      <c r="D490" s="142" t="s">
        <v>217</v>
      </c>
      <c r="E490" s="149" t="s">
        <v>1</v>
      </c>
      <c r="F490" s="150" t="s">
        <v>724</v>
      </c>
      <c r="H490" s="151">
        <v>40.164999999999999</v>
      </c>
      <c r="I490" s="152"/>
      <c r="L490" s="148"/>
      <c r="M490" s="153"/>
      <c r="T490" s="154"/>
      <c r="AT490" s="149" t="s">
        <v>217</v>
      </c>
      <c r="AU490" s="149" t="s">
        <v>84</v>
      </c>
      <c r="AV490" s="12" t="s">
        <v>86</v>
      </c>
      <c r="AW490" s="12" t="s">
        <v>34</v>
      </c>
      <c r="AX490" s="12" t="s">
        <v>77</v>
      </c>
      <c r="AY490" s="149" t="s">
        <v>211</v>
      </c>
    </row>
    <row r="491" spans="2:51" s="11" customFormat="1" ht="11.25">
      <c r="B491" s="141"/>
      <c r="D491" s="142" t="s">
        <v>217</v>
      </c>
      <c r="E491" s="143" t="s">
        <v>1</v>
      </c>
      <c r="F491" s="144" t="s">
        <v>725</v>
      </c>
      <c r="H491" s="143" t="s">
        <v>1</v>
      </c>
      <c r="I491" s="145"/>
      <c r="L491" s="141"/>
      <c r="M491" s="146"/>
      <c r="T491" s="147"/>
      <c r="AT491" s="143" t="s">
        <v>217</v>
      </c>
      <c r="AU491" s="143" t="s">
        <v>84</v>
      </c>
      <c r="AV491" s="11" t="s">
        <v>84</v>
      </c>
      <c r="AW491" s="11" t="s">
        <v>34</v>
      </c>
      <c r="AX491" s="11" t="s">
        <v>77</v>
      </c>
      <c r="AY491" s="143" t="s">
        <v>211</v>
      </c>
    </row>
    <row r="492" spans="2:51" s="11" customFormat="1" ht="11.25">
      <c r="B492" s="141"/>
      <c r="D492" s="142" t="s">
        <v>217</v>
      </c>
      <c r="E492" s="143" t="s">
        <v>1</v>
      </c>
      <c r="F492" s="144" t="s">
        <v>726</v>
      </c>
      <c r="H492" s="143" t="s">
        <v>1</v>
      </c>
      <c r="I492" s="145"/>
      <c r="L492" s="141"/>
      <c r="M492" s="146"/>
      <c r="T492" s="147"/>
      <c r="AT492" s="143" t="s">
        <v>217</v>
      </c>
      <c r="AU492" s="143" t="s">
        <v>84</v>
      </c>
      <c r="AV492" s="11" t="s">
        <v>84</v>
      </c>
      <c r="AW492" s="11" t="s">
        <v>34</v>
      </c>
      <c r="AX492" s="11" t="s">
        <v>77</v>
      </c>
      <c r="AY492" s="143" t="s">
        <v>211</v>
      </c>
    </row>
    <row r="493" spans="2:51" s="12" customFormat="1" ht="11.25">
      <c r="B493" s="148"/>
      <c r="D493" s="142" t="s">
        <v>217</v>
      </c>
      <c r="E493" s="149" t="s">
        <v>1</v>
      </c>
      <c r="F493" s="150" t="s">
        <v>727</v>
      </c>
      <c r="H493" s="151">
        <v>303.56700000000001</v>
      </c>
      <c r="I493" s="152"/>
      <c r="L493" s="148"/>
      <c r="M493" s="153"/>
      <c r="T493" s="154"/>
      <c r="AT493" s="149" t="s">
        <v>217</v>
      </c>
      <c r="AU493" s="149" t="s">
        <v>84</v>
      </c>
      <c r="AV493" s="12" t="s">
        <v>86</v>
      </c>
      <c r="AW493" s="12" t="s">
        <v>34</v>
      </c>
      <c r="AX493" s="12" t="s">
        <v>77</v>
      </c>
      <c r="AY493" s="149" t="s">
        <v>211</v>
      </c>
    </row>
    <row r="494" spans="2:51" s="11" customFormat="1" ht="11.25">
      <c r="B494" s="141"/>
      <c r="D494" s="142" t="s">
        <v>217</v>
      </c>
      <c r="E494" s="143" t="s">
        <v>1</v>
      </c>
      <c r="F494" s="144" t="s">
        <v>722</v>
      </c>
      <c r="H494" s="143" t="s">
        <v>1</v>
      </c>
      <c r="I494" s="145"/>
      <c r="L494" s="141"/>
      <c r="M494" s="146"/>
      <c r="T494" s="147"/>
      <c r="AT494" s="143" t="s">
        <v>217</v>
      </c>
      <c r="AU494" s="143" t="s">
        <v>84</v>
      </c>
      <c r="AV494" s="11" t="s">
        <v>84</v>
      </c>
      <c r="AW494" s="11" t="s">
        <v>34</v>
      </c>
      <c r="AX494" s="11" t="s">
        <v>77</v>
      </c>
      <c r="AY494" s="143" t="s">
        <v>211</v>
      </c>
    </row>
    <row r="495" spans="2:51" s="12" customFormat="1" ht="11.25">
      <c r="B495" s="148"/>
      <c r="D495" s="142" t="s">
        <v>217</v>
      </c>
      <c r="E495" s="149" t="s">
        <v>1</v>
      </c>
      <c r="F495" s="150" t="s">
        <v>728</v>
      </c>
      <c r="H495" s="151">
        <v>57.54</v>
      </c>
      <c r="I495" s="152"/>
      <c r="L495" s="148"/>
      <c r="M495" s="153"/>
      <c r="T495" s="154"/>
      <c r="AT495" s="149" t="s">
        <v>217</v>
      </c>
      <c r="AU495" s="149" t="s">
        <v>84</v>
      </c>
      <c r="AV495" s="12" t="s">
        <v>86</v>
      </c>
      <c r="AW495" s="12" t="s">
        <v>34</v>
      </c>
      <c r="AX495" s="12" t="s">
        <v>77</v>
      </c>
      <c r="AY495" s="149" t="s">
        <v>211</v>
      </c>
    </row>
    <row r="496" spans="2:51" s="11" customFormat="1" ht="11.25">
      <c r="B496" s="141"/>
      <c r="D496" s="142" t="s">
        <v>217</v>
      </c>
      <c r="E496" s="143" t="s">
        <v>1</v>
      </c>
      <c r="F496" s="144" t="s">
        <v>729</v>
      </c>
      <c r="H496" s="143" t="s">
        <v>1</v>
      </c>
      <c r="I496" s="145"/>
      <c r="L496" s="141"/>
      <c r="M496" s="146"/>
      <c r="T496" s="147"/>
      <c r="AT496" s="143" t="s">
        <v>217</v>
      </c>
      <c r="AU496" s="143" t="s">
        <v>84</v>
      </c>
      <c r="AV496" s="11" t="s">
        <v>84</v>
      </c>
      <c r="AW496" s="11" t="s">
        <v>34</v>
      </c>
      <c r="AX496" s="11" t="s">
        <v>77</v>
      </c>
      <c r="AY496" s="143" t="s">
        <v>211</v>
      </c>
    </row>
    <row r="497" spans="2:51" s="12" customFormat="1" ht="11.25">
      <c r="B497" s="148"/>
      <c r="D497" s="142" t="s">
        <v>217</v>
      </c>
      <c r="E497" s="149" t="s">
        <v>1</v>
      </c>
      <c r="F497" s="150" t="s">
        <v>730</v>
      </c>
      <c r="H497" s="151">
        <v>380.88799999999998</v>
      </c>
      <c r="I497" s="152"/>
      <c r="L497" s="148"/>
      <c r="M497" s="153"/>
      <c r="T497" s="154"/>
      <c r="AT497" s="149" t="s">
        <v>217</v>
      </c>
      <c r="AU497" s="149" t="s">
        <v>84</v>
      </c>
      <c r="AV497" s="12" t="s">
        <v>86</v>
      </c>
      <c r="AW497" s="12" t="s">
        <v>34</v>
      </c>
      <c r="AX497" s="12" t="s">
        <v>77</v>
      </c>
      <c r="AY497" s="149" t="s">
        <v>211</v>
      </c>
    </row>
    <row r="498" spans="2:51" s="11" customFormat="1" ht="11.25">
      <c r="B498" s="141"/>
      <c r="D498" s="142" t="s">
        <v>217</v>
      </c>
      <c r="E498" s="143" t="s">
        <v>1</v>
      </c>
      <c r="F498" s="144" t="s">
        <v>731</v>
      </c>
      <c r="H498" s="143" t="s">
        <v>1</v>
      </c>
      <c r="I498" s="145"/>
      <c r="L498" s="141"/>
      <c r="M498" s="146"/>
      <c r="T498" s="147"/>
      <c r="AT498" s="143" t="s">
        <v>217</v>
      </c>
      <c r="AU498" s="143" t="s">
        <v>84</v>
      </c>
      <c r="AV498" s="11" t="s">
        <v>84</v>
      </c>
      <c r="AW498" s="11" t="s">
        <v>34</v>
      </c>
      <c r="AX498" s="11" t="s">
        <v>77</v>
      </c>
      <c r="AY498" s="143" t="s">
        <v>211</v>
      </c>
    </row>
    <row r="499" spans="2:51" s="12" customFormat="1" ht="11.25">
      <c r="B499" s="148"/>
      <c r="D499" s="142" t="s">
        <v>217</v>
      </c>
      <c r="E499" s="149" t="s">
        <v>1</v>
      </c>
      <c r="F499" s="150" t="s">
        <v>732</v>
      </c>
      <c r="H499" s="151">
        <v>371.82499999999999</v>
      </c>
      <c r="I499" s="152"/>
      <c r="L499" s="148"/>
      <c r="M499" s="153"/>
      <c r="T499" s="154"/>
      <c r="AT499" s="149" t="s">
        <v>217</v>
      </c>
      <c r="AU499" s="149" t="s">
        <v>84</v>
      </c>
      <c r="AV499" s="12" t="s">
        <v>86</v>
      </c>
      <c r="AW499" s="12" t="s">
        <v>34</v>
      </c>
      <c r="AX499" s="12" t="s">
        <v>77</v>
      </c>
      <c r="AY499" s="149" t="s">
        <v>211</v>
      </c>
    </row>
    <row r="500" spans="2:51" s="11" customFormat="1" ht="11.25">
      <c r="B500" s="141"/>
      <c r="D500" s="142" t="s">
        <v>217</v>
      </c>
      <c r="E500" s="143" t="s">
        <v>1</v>
      </c>
      <c r="F500" s="144" t="s">
        <v>733</v>
      </c>
      <c r="H500" s="143" t="s">
        <v>1</v>
      </c>
      <c r="I500" s="145"/>
      <c r="L500" s="141"/>
      <c r="M500" s="146"/>
      <c r="T500" s="147"/>
      <c r="AT500" s="143" t="s">
        <v>217</v>
      </c>
      <c r="AU500" s="143" t="s">
        <v>84</v>
      </c>
      <c r="AV500" s="11" t="s">
        <v>84</v>
      </c>
      <c r="AW500" s="11" t="s">
        <v>34</v>
      </c>
      <c r="AX500" s="11" t="s">
        <v>77</v>
      </c>
      <c r="AY500" s="143" t="s">
        <v>211</v>
      </c>
    </row>
    <row r="501" spans="2:51" s="12" customFormat="1" ht="11.25">
      <c r="B501" s="148"/>
      <c r="D501" s="142" t="s">
        <v>217</v>
      </c>
      <c r="E501" s="149" t="s">
        <v>1</v>
      </c>
      <c r="F501" s="150" t="s">
        <v>734</v>
      </c>
      <c r="H501" s="151">
        <v>151.5</v>
      </c>
      <c r="I501" s="152"/>
      <c r="L501" s="148"/>
      <c r="M501" s="153"/>
      <c r="T501" s="154"/>
      <c r="AT501" s="149" t="s">
        <v>217</v>
      </c>
      <c r="AU501" s="149" t="s">
        <v>84</v>
      </c>
      <c r="AV501" s="12" t="s">
        <v>86</v>
      </c>
      <c r="AW501" s="12" t="s">
        <v>34</v>
      </c>
      <c r="AX501" s="12" t="s">
        <v>77</v>
      </c>
      <c r="AY501" s="149" t="s">
        <v>211</v>
      </c>
    </row>
    <row r="502" spans="2:51" s="11" customFormat="1" ht="11.25">
      <c r="B502" s="141"/>
      <c r="D502" s="142" t="s">
        <v>217</v>
      </c>
      <c r="E502" s="143" t="s">
        <v>1</v>
      </c>
      <c r="F502" s="144" t="s">
        <v>735</v>
      </c>
      <c r="H502" s="143" t="s">
        <v>1</v>
      </c>
      <c r="I502" s="145"/>
      <c r="L502" s="141"/>
      <c r="M502" s="146"/>
      <c r="T502" s="147"/>
      <c r="AT502" s="143" t="s">
        <v>217</v>
      </c>
      <c r="AU502" s="143" t="s">
        <v>84</v>
      </c>
      <c r="AV502" s="11" t="s">
        <v>84</v>
      </c>
      <c r="AW502" s="11" t="s">
        <v>34</v>
      </c>
      <c r="AX502" s="11" t="s">
        <v>77</v>
      </c>
      <c r="AY502" s="143" t="s">
        <v>211</v>
      </c>
    </row>
    <row r="503" spans="2:51" s="12" customFormat="1" ht="11.25">
      <c r="B503" s="148"/>
      <c r="D503" s="142" t="s">
        <v>217</v>
      </c>
      <c r="E503" s="149" t="s">
        <v>1</v>
      </c>
      <c r="F503" s="150" t="s">
        <v>736</v>
      </c>
      <c r="H503" s="151">
        <v>81.495000000000005</v>
      </c>
      <c r="I503" s="152"/>
      <c r="L503" s="148"/>
      <c r="M503" s="153"/>
      <c r="T503" s="154"/>
      <c r="AT503" s="149" t="s">
        <v>217</v>
      </c>
      <c r="AU503" s="149" t="s">
        <v>84</v>
      </c>
      <c r="AV503" s="12" t="s">
        <v>86</v>
      </c>
      <c r="AW503" s="12" t="s">
        <v>34</v>
      </c>
      <c r="AX503" s="12" t="s">
        <v>77</v>
      </c>
      <c r="AY503" s="149" t="s">
        <v>211</v>
      </c>
    </row>
    <row r="504" spans="2:51" s="11" customFormat="1" ht="11.25">
      <c r="B504" s="141"/>
      <c r="D504" s="142" t="s">
        <v>217</v>
      </c>
      <c r="E504" s="143" t="s">
        <v>1</v>
      </c>
      <c r="F504" s="144" t="s">
        <v>737</v>
      </c>
      <c r="H504" s="143" t="s">
        <v>1</v>
      </c>
      <c r="I504" s="145"/>
      <c r="L504" s="141"/>
      <c r="M504" s="146"/>
      <c r="T504" s="147"/>
      <c r="AT504" s="143" t="s">
        <v>217</v>
      </c>
      <c r="AU504" s="143" t="s">
        <v>84</v>
      </c>
      <c r="AV504" s="11" t="s">
        <v>84</v>
      </c>
      <c r="AW504" s="11" t="s">
        <v>34</v>
      </c>
      <c r="AX504" s="11" t="s">
        <v>77</v>
      </c>
      <c r="AY504" s="143" t="s">
        <v>211</v>
      </c>
    </row>
    <row r="505" spans="2:51" s="12" customFormat="1" ht="11.25">
      <c r="B505" s="148"/>
      <c r="D505" s="142" t="s">
        <v>217</v>
      </c>
      <c r="E505" s="149" t="s">
        <v>1</v>
      </c>
      <c r="F505" s="150" t="s">
        <v>738</v>
      </c>
      <c r="H505" s="151">
        <v>10.39</v>
      </c>
      <c r="I505" s="152"/>
      <c r="L505" s="148"/>
      <c r="M505" s="153"/>
      <c r="T505" s="154"/>
      <c r="AT505" s="149" t="s">
        <v>217</v>
      </c>
      <c r="AU505" s="149" t="s">
        <v>84</v>
      </c>
      <c r="AV505" s="12" t="s">
        <v>86</v>
      </c>
      <c r="AW505" s="12" t="s">
        <v>34</v>
      </c>
      <c r="AX505" s="12" t="s">
        <v>77</v>
      </c>
      <c r="AY505" s="149" t="s">
        <v>211</v>
      </c>
    </row>
    <row r="506" spans="2:51" s="11" customFormat="1" ht="11.25">
      <c r="B506" s="141"/>
      <c r="D506" s="142" t="s">
        <v>217</v>
      </c>
      <c r="E506" s="143" t="s">
        <v>1</v>
      </c>
      <c r="F506" s="144" t="s">
        <v>739</v>
      </c>
      <c r="H506" s="143" t="s">
        <v>1</v>
      </c>
      <c r="I506" s="145"/>
      <c r="L506" s="141"/>
      <c r="M506" s="146"/>
      <c r="T506" s="147"/>
      <c r="AT506" s="143" t="s">
        <v>217</v>
      </c>
      <c r="AU506" s="143" t="s">
        <v>84</v>
      </c>
      <c r="AV506" s="11" t="s">
        <v>84</v>
      </c>
      <c r="AW506" s="11" t="s">
        <v>34</v>
      </c>
      <c r="AX506" s="11" t="s">
        <v>77</v>
      </c>
      <c r="AY506" s="143" t="s">
        <v>211</v>
      </c>
    </row>
    <row r="507" spans="2:51" s="12" customFormat="1" ht="11.25">
      <c r="B507" s="148"/>
      <c r="D507" s="142" t="s">
        <v>217</v>
      </c>
      <c r="E507" s="149" t="s">
        <v>1</v>
      </c>
      <c r="F507" s="150" t="s">
        <v>740</v>
      </c>
      <c r="H507" s="151">
        <v>46.77</v>
      </c>
      <c r="I507" s="152"/>
      <c r="L507" s="148"/>
      <c r="M507" s="153"/>
      <c r="T507" s="154"/>
      <c r="AT507" s="149" t="s">
        <v>217</v>
      </c>
      <c r="AU507" s="149" t="s">
        <v>84</v>
      </c>
      <c r="AV507" s="12" t="s">
        <v>86</v>
      </c>
      <c r="AW507" s="12" t="s">
        <v>34</v>
      </c>
      <c r="AX507" s="12" t="s">
        <v>77</v>
      </c>
      <c r="AY507" s="149" t="s">
        <v>211</v>
      </c>
    </row>
    <row r="508" spans="2:51" s="14" customFormat="1" ht="11.25">
      <c r="B508" s="173"/>
      <c r="D508" s="142" t="s">
        <v>217</v>
      </c>
      <c r="E508" s="174" t="s">
        <v>1</v>
      </c>
      <c r="F508" s="175" t="s">
        <v>741</v>
      </c>
      <c r="H508" s="176">
        <v>1789.0650000000003</v>
      </c>
      <c r="I508" s="177"/>
      <c r="L508" s="173"/>
      <c r="M508" s="178"/>
      <c r="T508" s="179"/>
      <c r="AT508" s="174" t="s">
        <v>217</v>
      </c>
      <c r="AU508" s="174" t="s">
        <v>84</v>
      </c>
      <c r="AV508" s="14" t="s">
        <v>226</v>
      </c>
      <c r="AW508" s="14" t="s">
        <v>34</v>
      </c>
      <c r="AX508" s="14" t="s">
        <v>77</v>
      </c>
      <c r="AY508" s="174" t="s">
        <v>211</v>
      </c>
    </row>
    <row r="509" spans="2:51" s="11" customFormat="1" ht="11.25">
      <c r="B509" s="141"/>
      <c r="D509" s="142" t="s">
        <v>217</v>
      </c>
      <c r="E509" s="143" t="s">
        <v>1</v>
      </c>
      <c r="F509" s="144" t="s">
        <v>742</v>
      </c>
      <c r="H509" s="143" t="s">
        <v>1</v>
      </c>
      <c r="I509" s="145"/>
      <c r="L509" s="141"/>
      <c r="M509" s="146"/>
      <c r="T509" s="147"/>
      <c r="AT509" s="143" t="s">
        <v>217</v>
      </c>
      <c r="AU509" s="143" t="s">
        <v>84</v>
      </c>
      <c r="AV509" s="11" t="s">
        <v>84</v>
      </c>
      <c r="AW509" s="11" t="s">
        <v>34</v>
      </c>
      <c r="AX509" s="11" t="s">
        <v>77</v>
      </c>
      <c r="AY509" s="143" t="s">
        <v>211</v>
      </c>
    </row>
    <row r="510" spans="2:51" s="12" customFormat="1" ht="11.25">
      <c r="B510" s="148"/>
      <c r="D510" s="142" t="s">
        <v>217</v>
      </c>
      <c r="E510" s="149" t="s">
        <v>1</v>
      </c>
      <c r="F510" s="150" t="s">
        <v>743</v>
      </c>
      <c r="H510" s="151">
        <v>89.453000000000003</v>
      </c>
      <c r="I510" s="152"/>
      <c r="L510" s="148"/>
      <c r="M510" s="153"/>
      <c r="T510" s="154"/>
      <c r="AT510" s="149" t="s">
        <v>217</v>
      </c>
      <c r="AU510" s="149" t="s">
        <v>84</v>
      </c>
      <c r="AV510" s="12" t="s">
        <v>86</v>
      </c>
      <c r="AW510" s="12" t="s">
        <v>34</v>
      </c>
      <c r="AX510" s="12" t="s">
        <v>77</v>
      </c>
      <c r="AY510" s="149" t="s">
        <v>211</v>
      </c>
    </row>
    <row r="511" spans="2:51" s="11" customFormat="1" ht="11.25">
      <c r="B511" s="141"/>
      <c r="D511" s="142" t="s">
        <v>217</v>
      </c>
      <c r="E511" s="143" t="s">
        <v>1</v>
      </c>
      <c r="F511" s="144" t="s">
        <v>218</v>
      </c>
      <c r="H511" s="143" t="s">
        <v>1</v>
      </c>
      <c r="I511" s="145"/>
      <c r="L511" s="141"/>
      <c r="M511" s="146"/>
      <c r="T511" s="147"/>
      <c r="AT511" s="143" t="s">
        <v>217</v>
      </c>
      <c r="AU511" s="143" t="s">
        <v>84</v>
      </c>
      <c r="AV511" s="11" t="s">
        <v>84</v>
      </c>
      <c r="AW511" s="11" t="s">
        <v>34</v>
      </c>
      <c r="AX511" s="11" t="s">
        <v>77</v>
      </c>
      <c r="AY511" s="143" t="s">
        <v>211</v>
      </c>
    </row>
    <row r="512" spans="2:51" s="12" customFormat="1" ht="11.25">
      <c r="B512" s="148"/>
      <c r="D512" s="142" t="s">
        <v>217</v>
      </c>
      <c r="E512" s="149" t="s">
        <v>1</v>
      </c>
      <c r="F512" s="150" t="s">
        <v>744</v>
      </c>
      <c r="H512" s="151">
        <v>155.24</v>
      </c>
      <c r="I512" s="152"/>
      <c r="L512" s="148"/>
      <c r="M512" s="153"/>
      <c r="T512" s="154"/>
      <c r="AT512" s="149" t="s">
        <v>217</v>
      </c>
      <c r="AU512" s="149" t="s">
        <v>84</v>
      </c>
      <c r="AV512" s="12" t="s">
        <v>86</v>
      </c>
      <c r="AW512" s="12" t="s">
        <v>34</v>
      </c>
      <c r="AX512" s="12" t="s">
        <v>77</v>
      </c>
      <c r="AY512" s="149" t="s">
        <v>211</v>
      </c>
    </row>
    <row r="513" spans="2:65" s="12" customFormat="1" ht="11.25">
      <c r="B513" s="148"/>
      <c r="D513" s="142" t="s">
        <v>217</v>
      </c>
      <c r="E513" s="149" t="s">
        <v>1</v>
      </c>
      <c r="F513" s="150" t="s">
        <v>745</v>
      </c>
      <c r="H513" s="151">
        <v>224.6</v>
      </c>
      <c r="I513" s="152"/>
      <c r="L513" s="148"/>
      <c r="M513" s="153"/>
      <c r="T513" s="154"/>
      <c r="AT513" s="149" t="s">
        <v>217</v>
      </c>
      <c r="AU513" s="149" t="s">
        <v>84</v>
      </c>
      <c r="AV513" s="12" t="s">
        <v>86</v>
      </c>
      <c r="AW513" s="12" t="s">
        <v>34</v>
      </c>
      <c r="AX513" s="12" t="s">
        <v>77</v>
      </c>
      <c r="AY513" s="149" t="s">
        <v>211</v>
      </c>
    </row>
    <row r="514" spans="2:65" s="12" customFormat="1" ht="11.25">
      <c r="B514" s="148"/>
      <c r="D514" s="142" t="s">
        <v>217</v>
      </c>
      <c r="E514" s="149" t="s">
        <v>1</v>
      </c>
      <c r="F514" s="150" t="s">
        <v>746</v>
      </c>
      <c r="H514" s="151">
        <v>253.84</v>
      </c>
      <c r="I514" s="152"/>
      <c r="L514" s="148"/>
      <c r="M514" s="153"/>
      <c r="T514" s="154"/>
      <c r="AT514" s="149" t="s">
        <v>217</v>
      </c>
      <c r="AU514" s="149" t="s">
        <v>84</v>
      </c>
      <c r="AV514" s="12" t="s">
        <v>86</v>
      </c>
      <c r="AW514" s="12" t="s">
        <v>34</v>
      </c>
      <c r="AX514" s="12" t="s">
        <v>77</v>
      </c>
      <c r="AY514" s="149" t="s">
        <v>211</v>
      </c>
    </row>
    <row r="515" spans="2:65" s="12" customFormat="1" ht="11.25">
      <c r="B515" s="148"/>
      <c r="D515" s="142" t="s">
        <v>217</v>
      </c>
      <c r="E515" s="149" t="s">
        <v>1</v>
      </c>
      <c r="F515" s="150" t="s">
        <v>747</v>
      </c>
      <c r="H515" s="151">
        <v>36</v>
      </c>
      <c r="I515" s="152"/>
      <c r="L515" s="148"/>
      <c r="M515" s="153"/>
      <c r="T515" s="154"/>
      <c r="AT515" s="149" t="s">
        <v>217</v>
      </c>
      <c r="AU515" s="149" t="s">
        <v>84</v>
      </c>
      <c r="AV515" s="12" t="s">
        <v>86</v>
      </c>
      <c r="AW515" s="12" t="s">
        <v>34</v>
      </c>
      <c r="AX515" s="12" t="s">
        <v>77</v>
      </c>
      <c r="AY515" s="149" t="s">
        <v>211</v>
      </c>
    </row>
    <row r="516" spans="2:65" s="14" customFormat="1" ht="11.25">
      <c r="B516" s="173"/>
      <c r="D516" s="142" t="s">
        <v>217</v>
      </c>
      <c r="E516" s="174" t="s">
        <v>1</v>
      </c>
      <c r="F516" s="175" t="s">
        <v>741</v>
      </c>
      <c r="H516" s="176">
        <v>759.13300000000004</v>
      </c>
      <c r="I516" s="177"/>
      <c r="L516" s="173"/>
      <c r="M516" s="178"/>
      <c r="T516" s="179"/>
      <c r="AT516" s="174" t="s">
        <v>217</v>
      </c>
      <c r="AU516" s="174" t="s">
        <v>84</v>
      </c>
      <c r="AV516" s="14" t="s">
        <v>226</v>
      </c>
      <c r="AW516" s="14" t="s">
        <v>34</v>
      </c>
      <c r="AX516" s="14" t="s">
        <v>77</v>
      </c>
      <c r="AY516" s="174" t="s">
        <v>211</v>
      </c>
    </row>
    <row r="517" spans="2:65" s="11" customFormat="1" ht="11.25">
      <c r="B517" s="141"/>
      <c r="D517" s="142" t="s">
        <v>217</v>
      </c>
      <c r="E517" s="143" t="s">
        <v>1</v>
      </c>
      <c r="F517" s="144" t="s">
        <v>742</v>
      </c>
      <c r="H517" s="143" t="s">
        <v>1</v>
      </c>
      <c r="I517" s="145"/>
      <c r="L517" s="141"/>
      <c r="M517" s="146"/>
      <c r="T517" s="147"/>
      <c r="AT517" s="143" t="s">
        <v>217</v>
      </c>
      <c r="AU517" s="143" t="s">
        <v>84</v>
      </c>
      <c r="AV517" s="11" t="s">
        <v>84</v>
      </c>
      <c r="AW517" s="11" t="s">
        <v>34</v>
      </c>
      <c r="AX517" s="11" t="s">
        <v>77</v>
      </c>
      <c r="AY517" s="143" t="s">
        <v>211</v>
      </c>
    </row>
    <row r="518" spans="2:65" s="12" customFormat="1" ht="11.25">
      <c r="B518" s="148"/>
      <c r="D518" s="142" t="s">
        <v>217</v>
      </c>
      <c r="E518" s="149" t="s">
        <v>1</v>
      </c>
      <c r="F518" s="150" t="s">
        <v>748</v>
      </c>
      <c r="H518" s="151">
        <v>37.957000000000001</v>
      </c>
      <c r="I518" s="152"/>
      <c r="L518" s="148"/>
      <c r="M518" s="153"/>
      <c r="T518" s="154"/>
      <c r="AT518" s="149" t="s">
        <v>217</v>
      </c>
      <c r="AU518" s="149" t="s">
        <v>84</v>
      </c>
      <c r="AV518" s="12" t="s">
        <v>86</v>
      </c>
      <c r="AW518" s="12" t="s">
        <v>34</v>
      </c>
      <c r="AX518" s="12" t="s">
        <v>77</v>
      </c>
      <c r="AY518" s="149" t="s">
        <v>211</v>
      </c>
    </row>
    <row r="519" spans="2:65" s="13" customFormat="1" ht="11.25">
      <c r="B519" s="155"/>
      <c r="D519" s="142" t="s">
        <v>217</v>
      </c>
      <c r="E519" s="156" t="s">
        <v>1</v>
      </c>
      <c r="F519" s="157" t="s">
        <v>222</v>
      </c>
      <c r="H519" s="158">
        <v>2586.1550000000002</v>
      </c>
      <c r="I519" s="159"/>
      <c r="L519" s="155"/>
      <c r="M519" s="160"/>
      <c r="T519" s="161"/>
      <c r="AT519" s="156" t="s">
        <v>217</v>
      </c>
      <c r="AU519" s="156" t="s">
        <v>84</v>
      </c>
      <c r="AV519" s="13" t="s">
        <v>216</v>
      </c>
      <c r="AW519" s="13" t="s">
        <v>34</v>
      </c>
      <c r="AX519" s="13" t="s">
        <v>84</v>
      </c>
      <c r="AY519" s="156" t="s">
        <v>211</v>
      </c>
    </row>
    <row r="520" spans="2:65" s="1" customFormat="1" ht="24.2" customHeight="1">
      <c r="B520" s="32"/>
      <c r="C520" s="127" t="s">
        <v>506</v>
      </c>
      <c r="D520" s="127" t="s">
        <v>212</v>
      </c>
      <c r="E520" s="128" t="s">
        <v>749</v>
      </c>
      <c r="F520" s="129" t="s">
        <v>750</v>
      </c>
      <c r="G520" s="130" t="s">
        <v>297</v>
      </c>
      <c r="H520" s="131">
        <v>3520.08</v>
      </c>
      <c r="I520" s="132"/>
      <c r="J520" s="133">
        <f>ROUND(I520*H520,2)</f>
        <v>0</v>
      </c>
      <c r="K520" s="134"/>
      <c r="L520" s="32"/>
      <c r="M520" s="135" t="s">
        <v>1</v>
      </c>
      <c r="N520" s="136" t="s">
        <v>42</v>
      </c>
      <c r="P520" s="137">
        <f>O520*H520</f>
        <v>0</v>
      </c>
      <c r="Q520" s="137">
        <v>0</v>
      </c>
      <c r="R520" s="137">
        <f>Q520*H520</f>
        <v>0</v>
      </c>
      <c r="S520" s="137">
        <v>0</v>
      </c>
      <c r="T520" s="138">
        <f>S520*H520</f>
        <v>0</v>
      </c>
      <c r="AR520" s="139" t="s">
        <v>253</v>
      </c>
      <c r="AT520" s="139" t="s">
        <v>212</v>
      </c>
      <c r="AU520" s="139" t="s">
        <v>84</v>
      </c>
      <c r="AY520" s="17" t="s">
        <v>211</v>
      </c>
      <c r="BE520" s="140">
        <f>IF(N520="základní",J520,0)</f>
        <v>0</v>
      </c>
      <c r="BF520" s="140">
        <f>IF(N520="snížená",J520,0)</f>
        <v>0</v>
      </c>
      <c r="BG520" s="140">
        <f>IF(N520="zákl. přenesená",J520,0)</f>
        <v>0</v>
      </c>
      <c r="BH520" s="140">
        <f>IF(N520="sníž. přenesená",J520,0)</f>
        <v>0</v>
      </c>
      <c r="BI520" s="140">
        <f>IF(N520="nulová",J520,0)</f>
        <v>0</v>
      </c>
      <c r="BJ520" s="17" t="s">
        <v>84</v>
      </c>
      <c r="BK520" s="140">
        <f>ROUND(I520*H520,2)</f>
        <v>0</v>
      </c>
      <c r="BL520" s="17" t="s">
        <v>253</v>
      </c>
      <c r="BM520" s="139" t="s">
        <v>751</v>
      </c>
    </row>
    <row r="521" spans="2:65" s="11" customFormat="1" ht="11.25">
      <c r="B521" s="141"/>
      <c r="D521" s="142" t="s">
        <v>217</v>
      </c>
      <c r="E521" s="143" t="s">
        <v>1</v>
      </c>
      <c r="F521" s="144" t="s">
        <v>752</v>
      </c>
      <c r="H521" s="143" t="s">
        <v>1</v>
      </c>
      <c r="I521" s="145"/>
      <c r="L521" s="141"/>
      <c r="M521" s="146"/>
      <c r="T521" s="147"/>
      <c r="AT521" s="143" t="s">
        <v>217</v>
      </c>
      <c r="AU521" s="143" t="s">
        <v>84</v>
      </c>
      <c r="AV521" s="11" t="s">
        <v>84</v>
      </c>
      <c r="AW521" s="11" t="s">
        <v>34</v>
      </c>
      <c r="AX521" s="11" t="s">
        <v>77</v>
      </c>
      <c r="AY521" s="143" t="s">
        <v>211</v>
      </c>
    </row>
    <row r="522" spans="2:65" s="11" customFormat="1" ht="11.25">
      <c r="B522" s="141"/>
      <c r="D522" s="142" t="s">
        <v>217</v>
      </c>
      <c r="E522" s="143" t="s">
        <v>1</v>
      </c>
      <c r="F522" s="144" t="s">
        <v>753</v>
      </c>
      <c r="H522" s="143" t="s">
        <v>1</v>
      </c>
      <c r="I522" s="145"/>
      <c r="L522" s="141"/>
      <c r="M522" s="146"/>
      <c r="T522" s="147"/>
      <c r="AT522" s="143" t="s">
        <v>217</v>
      </c>
      <c r="AU522" s="143" t="s">
        <v>84</v>
      </c>
      <c r="AV522" s="11" t="s">
        <v>84</v>
      </c>
      <c r="AW522" s="11" t="s">
        <v>34</v>
      </c>
      <c r="AX522" s="11" t="s">
        <v>77</v>
      </c>
      <c r="AY522" s="143" t="s">
        <v>211</v>
      </c>
    </row>
    <row r="523" spans="2:65" s="12" customFormat="1" ht="11.25">
      <c r="B523" s="148"/>
      <c r="D523" s="142" t="s">
        <v>217</v>
      </c>
      <c r="E523" s="149" t="s">
        <v>1</v>
      </c>
      <c r="F523" s="150" t="s">
        <v>718</v>
      </c>
      <c r="H523" s="151">
        <v>226.8</v>
      </c>
      <c r="I523" s="152"/>
      <c r="L523" s="148"/>
      <c r="M523" s="153"/>
      <c r="T523" s="154"/>
      <c r="AT523" s="149" t="s">
        <v>217</v>
      </c>
      <c r="AU523" s="149" t="s">
        <v>84</v>
      </c>
      <c r="AV523" s="12" t="s">
        <v>86</v>
      </c>
      <c r="AW523" s="12" t="s">
        <v>34</v>
      </c>
      <c r="AX523" s="12" t="s">
        <v>77</v>
      </c>
      <c r="AY523" s="149" t="s">
        <v>211</v>
      </c>
    </row>
    <row r="524" spans="2:65" s="11" customFormat="1" ht="11.25">
      <c r="B524" s="141"/>
      <c r="D524" s="142" t="s">
        <v>217</v>
      </c>
      <c r="E524" s="143" t="s">
        <v>1</v>
      </c>
      <c r="F524" s="144" t="s">
        <v>754</v>
      </c>
      <c r="H524" s="143" t="s">
        <v>1</v>
      </c>
      <c r="I524" s="145"/>
      <c r="L524" s="141"/>
      <c r="M524" s="146"/>
      <c r="T524" s="147"/>
      <c r="AT524" s="143" t="s">
        <v>217</v>
      </c>
      <c r="AU524" s="143" t="s">
        <v>84</v>
      </c>
      <c r="AV524" s="11" t="s">
        <v>84</v>
      </c>
      <c r="AW524" s="11" t="s">
        <v>34</v>
      </c>
      <c r="AX524" s="11" t="s">
        <v>77</v>
      </c>
      <c r="AY524" s="143" t="s">
        <v>211</v>
      </c>
    </row>
    <row r="525" spans="2:65" s="11" customFormat="1" ht="11.25">
      <c r="B525" s="141"/>
      <c r="D525" s="142" t="s">
        <v>217</v>
      </c>
      <c r="E525" s="143" t="s">
        <v>1</v>
      </c>
      <c r="F525" s="144" t="s">
        <v>717</v>
      </c>
      <c r="H525" s="143" t="s">
        <v>1</v>
      </c>
      <c r="I525" s="145"/>
      <c r="L525" s="141"/>
      <c r="M525" s="146"/>
      <c r="T525" s="147"/>
      <c r="AT525" s="143" t="s">
        <v>217</v>
      </c>
      <c r="AU525" s="143" t="s">
        <v>84</v>
      </c>
      <c r="AV525" s="11" t="s">
        <v>84</v>
      </c>
      <c r="AW525" s="11" t="s">
        <v>34</v>
      </c>
      <c r="AX525" s="11" t="s">
        <v>77</v>
      </c>
      <c r="AY525" s="143" t="s">
        <v>211</v>
      </c>
    </row>
    <row r="526" spans="2:65" s="12" customFormat="1" ht="11.25">
      <c r="B526" s="148"/>
      <c r="D526" s="142" t="s">
        <v>217</v>
      </c>
      <c r="E526" s="149" t="s">
        <v>1</v>
      </c>
      <c r="F526" s="150" t="s">
        <v>721</v>
      </c>
      <c r="H526" s="151">
        <v>69.790000000000006</v>
      </c>
      <c r="I526" s="152"/>
      <c r="L526" s="148"/>
      <c r="M526" s="153"/>
      <c r="T526" s="154"/>
      <c r="AT526" s="149" t="s">
        <v>217</v>
      </c>
      <c r="AU526" s="149" t="s">
        <v>84</v>
      </c>
      <c r="AV526" s="12" t="s">
        <v>86</v>
      </c>
      <c r="AW526" s="12" t="s">
        <v>34</v>
      </c>
      <c r="AX526" s="12" t="s">
        <v>77</v>
      </c>
      <c r="AY526" s="149" t="s">
        <v>211</v>
      </c>
    </row>
    <row r="527" spans="2:65" s="11" customFormat="1" ht="11.25">
      <c r="B527" s="141"/>
      <c r="D527" s="142" t="s">
        <v>217</v>
      </c>
      <c r="E527" s="143" t="s">
        <v>1</v>
      </c>
      <c r="F527" s="144" t="s">
        <v>722</v>
      </c>
      <c r="H527" s="143" t="s">
        <v>1</v>
      </c>
      <c r="I527" s="145"/>
      <c r="L527" s="141"/>
      <c r="M527" s="146"/>
      <c r="T527" s="147"/>
      <c r="AT527" s="143" t="s">
        <v>217</v>
      </c>
      <c r="AU527" s="143" t="s">
        <v>84</v>
      </c>
      <c r="AV527" s="11" t="s">
        <v>84</v>
      </c>
      <c r="AW527" s="11" t="s">
        <v>34</v>
      </c>
      <c r="AX527" s="11" t="s">
        <v>77</v>
      </c>
      <c r="AY527" s="143" t="s">
        <v>211</v>
      </c>
    </row>
    <row r="528" spans="2:65" s="12" customFormat="1" ht="11.25">
      <c r="B528" s="148"/>
      <c r="D528" s="142" t="s">
        <v>217</v>
      </c>
      <c r="E528" s="149" t="s">
        <v>1</v>
      </c>
      <c r="F528" s="150" t="s">
        <v>723</v>
      </c>
      <c r="H528" s="151">
        <v>22.75</v>
      </c>
      <c r="I528" s="152"/>
      <c r="L528" s="148"/>
      <c r="M528" s="153"/>
      <c r="T528" s="154"/>
      <c r="AT528" s="149" t="s">
        <v>217</v>
      </c>
      <c r="AU528" s="149" t="s">
        <v>84</v>
      </c>
      <c r="AV528" s="12" t="s">
        <v>86</v>
      </c>
      <c r="AW528" s="12" t="s">
        <v>34</v>
      </c>
      <c r="AX528" s="12" t="s">
        <v>77</v>
      </c>
      <c r="AY528" s="149" t="s">
        <v>211</v>
      </c>
    </row>
    <row r="529" spans="2:51" s="11" customFormat="1" ht="11.25">
      <c r="B529" s="141"/>
      <c r="D529" s="142" t="s">
        <v>217</v>
      </c>
      <c r="E529" s="143" t="s">
        <v>1</v>
      </c>
      <c r="F529" s="144" t="s">
        <v>725</v>
      </c>
      <c r="H529" s="143" t="s">
        <v>1</v>
      </c>
      <c r="I529" s="145"/>
      <c r="L529" s="141"/>
      <c r="M529" s="146"/>
      <c r="T529" s="147"/>
      <c r="AT529" s="143" t="s">
        <v>217</v>
      </c>
      <c r="AU529" s="143" t="s">
        <v>84</v>
      </c>
      <c r="AV529" s="11" t="s">
        <v>84</v>
      </c>
      <c r="AW529" s="11" t="s">
        <v>34</v>
      </c>
      <c r="AX529" s="11" t="s">
        <v>77</v>
      </c>
      <c r="AY529" s="143" t="s">
        <v>211</v>
      </c>
    </row>
    <row r="530" spans="2:51" s="11" customFormat="1" ht="11.25">
      <c r="B530" s="141"/>
      <c r="D530" s="142" t="s">
        <v>217</v>
      </c>
      <c r="E530" s="143" t="s">
        <v>1</v>
      </c>
      <c r="F530" s="144" t="s">
        <v>726</v>
      </c>
      <c r="H530" s="143" t="s">
        <v>1</v>
      </c>
      <c r="I530" s="145"/>
      <c r="L530" s="141"/>
      <c r="M530" s="146"/>
      <c r="T530" s="147"/>
      <c r="AT530" s="143" t="s">
        <v>217</v>
      </c>
      <c r="AU530" s="143" t="s">
        <v>84</v>
      </c>
      <c r="AV530" s="11" t="s">
        <v>84</v>
      </c>
      <c r="AW530" s="11" t="s">
        <v>34</v>
      </c>
      <c r="AX530" s="11" t="s">
        <v>77</v>
      </c>
      <c r="AY530" s="143" t="s">
        <v>211</v>
      </c>
    </row>
    <row r="531" spans="2:51" s="12" customFormat="1" ht="11.25">
      <c r="B531" s="148"/>
      <c r="D531" s="142" t="s">
        <v>217</v>
      </c>
      <c r="E531" s="149" t="s">
        <v>1</v>
      </c>
      <c r="F531" s="150" t="s">
        <v>727</v>
      </c>
      <c r="H531" s="151">
        <v>303.56700000000001</v>
      </c>
      <c r="I531" s="152"/>
      <c r="L531" s="148"/>
      <c r="M531" s="153"/>
      <c r="T531" s="154"/>
      <c r="AT531" s="149" t="s">
        <v>217</v>
      </c>
      <c r="AU531" s="149" t="s">
        <v>84</v>
      </c>
      <c r="AV531" s="12" t="s">
        <v>86</v>
      </c>
      <c r="AW531" s="12" t="s">
        <v>34</v>
      </c>
      <c r="AX531" s="12" t="s">
        <v>77</v>
      </c>
      <c r="AY531" s="149" t="s">
        <v>211</v>
      </c>
    </row>
    <row r="532" spans="2:51" s="11" customFormat="1" ht="11.25">
      <c r="B532" s="141"/>
      <c r="D532" s="142" t="s">
        <v>217</v>
      </c>
      <c r="E532" s="143" t="s">
        <v>1</v>
      </c>
      <c r="F532" s="144" t="s">
        <v>722</v>
      </c>
      <c r="H532" s="143" t="s">
        <v>1</v>
      </c>
      <c r="I532" s="145"/>
      <c r="L532" s="141"/>
      <c r="M532" s="146"/>
      <c r="T532" s="147"/>
      <c r="AT532" s="143" t="s">
        <v>217</v>
      </c>
      <c r="AU532" s="143" t="s">
        <v>84</v>
      </c>
      <c r="AV532" s="11" t="s">
        <v>84</v>
      </c>
      <c r="AW532" s="11" t="s">
        <v>34</v>
      </c>
      <c r="AX532" s="11" t="s">
        <v>77</v>
      </c>
      <c r="AY532" s="143" t="s">
        <v>211</v>
      </c>
    </row>
    <row r="533" spans="2:51" s="12" customFormat="1" ht="11.25">
      <c r="B533" s="148"/>
      <c r="D533" s="142" t="s">
        <v>217</v>
      </c>
      <c r="E533" s="149" t="s">
        <v>1</v>
      </c>
      <c r="F533" s="150" t="s">
        <v>728</v>
      </c>
      <c r="H533" s="151">
        <v>57.54</v>
      </c>
      <c r="I533" s="152"/>
      <c r="L533" s="148"/>
      <c r="M533" s="153"/>
      <c r="T533" s="154"/>
      <c r="AT533" s="149" t="s">
        <v>217</v>
      </c>
      <c r="AU533" s="149" t="s">
        <v>84</v>
      </c>
      <c r="AV533" s="12" t="s">
        <v>86</v>
      </c>
      <c r="AW533" s="12" t="s">
        <v>34</v>
      </c>
      <c r="AX533" s="12" t="s">
        <v>77</v>
      </c>
      <c r="AY533" s="149" t="s">
        <v>211</v>
      </c>
    </row>
    <row r="534" spans="2:51" s="11" customFormat="1" ht="11.25">
      <c r="B534" s="141"/>
      <c r="D534" s="142" t="s">
        <v>217</v>
      </c>
      <c r="E534" s="143" t="s">
        <v>1</v>
      </c>
      <c r="F534" s="144" t="s">
        <v>729</v>
      </c>
      <c r="H534" s="143" t="s">
        <v>1</v>
      </c>
      <c r="I534" s="145"/>
      <c r="L534" s="141"/>
      <c r="M534" s="146"/>
      <c r="T534" s="147"/>
      <c r="AT534" s="143" t="s">
        <v>217</v>
      </c>
      <c r="AU534" s="143" t="s">
        <v>84</v>
      </c>
      <c r="AV534" s="11" t="s">
        <v>84</v>
      </c>
      <c r="AW534" s="11" t="s">
        <v>34</v>
      </c>
      <c r="AX534" s="11" t="s">
        <v>77</v>
      </c>
      <c r="AY534" s="143" t="s">
        <v>211</v>
      </c>
    </row>
    <row r="535" spans="2:51" s="12" customFormat="1" ht="11.25">
      <c r="B535" s="148"/>
      <c r="D535" s="142" t="s">
        <v>217</v>
      </c>
      <c r="E535" s="149" t="s">
        <v>1</v>
      </c>
      <c r="F535" s="150" t="s">
        <v>730</v>
      </c>
      <c r="H535" s="151">
        <v>380.88799999999998</v>
      </c>
      <c r="I535" s="152"/>
      <c r="L535" s="148"/>
      <c r="M535" s="153"/>
      <c r="T535" s="154"/>
      <c r="AT535" s="149" t="s">
        <v>217</v>
      </c>
      <c r="AU535" s="149" t="s">
        <v>84</v>
      </c>
      <c r="AV535" s="12" t="s">
        <v>86</v>
      </c>
      <c r="AW535" s="12" t="s">
        <v>34</v>
      </c>
      <c r="AX535" s="12" t="s">
        <v>77</v>
      </c>
      <c r="AY535" s="149" t="s">
        <v>211</v>
      </c>
    </row>
    <row r="536" spans="2:51" s="11" customFormat="1" ht="11.25">
      <c r="B536" s="141"/>
      <c r="D536" s="142" t="s">
        <v>217</v>
      </c>
      <c r="E536" s="143" t="s">
        <v>1</v>
      </c>
      <c r="F536" s="144" t="s">
        <v>731</v>
      </c>
      <c r="H536" s="143" t="s">
        <v>1</v>
      </c>
      <c r="I536" s="145"/>
      <c r="L536" s="141"/>
      <c r="M536" s="146"/>
      <c r="T536" s="147"/>
      <c r="AT536" s="143" t="s">
        <v>217</v>
      </c>
      <c r="AU536" s="143" t="s">
        <v>84</v>
      </c>
      <c r="AV536" s="11" t="s">
        <v>84</v>
      </c>
      <c r="AW536" s="11" t="s">
        <v>34</v>
      </c>
      <c r="AX536" s="11" t="s">
        <v>77</v>
      </c>
      <c r="AY536" s="143" t="s">
        <v>211</v>
      </c>
    </row>
    <row r="537" spans="2:51" s="12" customFormat="1" ht="11.25">
      <c r="B537" s="148"/>
      <c r="D537" s="142" t="s">
        <v>217</v>
      </c>
      <c r="E537" s="149" t="s">
        <v>1</v>
      </c>
      <c r="F537" s="150" t="s">
        <v>732</v>
      </c>
      <c r="H537" s="151">
        <v>371.82499999999999</v>
      </c>
      <c r="I537" s="152"/>
      <c r="L537" s="148"/>
      <c r="M537" s="153"/>
      <c r="T537" s="154"/>
      <c r="AT537" s="149" t="s">
        <v>217</v>
      </c>
      <c r="AU537" s="149" t="s">
        <v>84</v>
      </c>
      <c r="AV537" s="12" t="s">
        <v>86</v>
      </c>
      <c r="AW537" s="12" t="s">
        <v>34</v>
      </c>
      <c r="AX537" s="12" t="s">
        <v>77</v>
      </c>
      <c r="AY537" s="149" t="s">
        <v>211</v>
      </c>
    </row>
    <row r="538" spans="2:51" s="14" customFormat="1" ht="11.25">
      <c r="B538" s="173"/>
      <c r="D538" s="142" t="s">
        <v>217</v>
      </c>
      <c r="E538" s="174" t="s">
        <v>1</v>
      </c>
      <c r="F538" s="175" t="s">
        <v>741</v>
      </c>
      <c r="H538" s="176">
        <v>1433.16</v>
      </c>
      <c r="I538" s="177"/>
      <c r="L538" s="173"/>
      <c r="M538" s="178"/>
      <c r="T538" s="179"/>
      <c r="AT538" s="174" t="s">
        <v>217</v>
      </c>
      <c r="AU538" s="174" t="s">
        <v>84</v>
      </c>
      <c r="AV538" s="14" t="s">
        <v>226</v>
      </c>
      <c r="AW538" s="14" t="s">
        <v>34</v>
      </c>
      <c r="AX538" s="14" t="s">
        <v>77</v>
      </c>
      <c r="AY538" s="174" t="s">
        <v>211</v>
      </c>
    </row>
    <row r="539" spans="2:51" s="11" customFormat="1" ht="11.25">
      <c r="B539" s="141"/>
      <c r="D539" s="142" t="s">
        <v>217</v>
      </c>
      <c r="E539" s="143" t="s">
        <v>1</v>
      </c>
      <c r="F539" s="144" t="s">
        <v>716</v>
      </c>
      <c r="H539" s="143" t="s">
        <v>1</v>
      </c>
      <c r="I539" s="145"/>
      <c r="L539" s="141"/>
      <c r="M539" s="146"/>
      <c r="T539" s="147"/>
      <c r="AT539" s="143" t="s">
        <v>217</v>
      </c>
      <c r="AU539" s="143" t="s">
        <v>84</v>
      </c>
      <c r="AV539" s="11" t="s">
        <v>84</v>
      </c>
      <c r="AW539" s="11" t="s">
        <v>34</v>
      </c>
      <c r="AX539" s="11" t="s">
        <v>77</v>
      </c>
      <c r="AY539" s="143" t="s">
        <v>211</v>
      </c>
    </row>
    <row r="540" spans="2:51" s="11" customFormat="1" ht="11.25">
      <c r="B540" s="141"/>
      <c r="D540" s="142" t="s">
        <v>217</v>
      </c>
      <c r="E540" s="143" t="s">
        <v>1</v>
      </c>
      <c r="F540" s="144" t="s">
        <v>385</v>
      </c>
      <c r="H540" s="143" t="s">
        <v>1</v>
      </c>
      <c r="I540" s="145"/>
      <c r="L540" s="141"/>
      <c r="M540" s="146"/>
      <c r="T540" s="147"/>
      <c r="AT540" s="143" t="s">
        <v>217</v>
      </c>
      <c r="AU540" s="143" t="s">
        <v>84</v>
      </c>
      <c r="AV540" s="11" t="s">
        <v>84</v>
      </c>
      <c r="AW540" s="11" t="s">
        <v>34</v>
      </c>
      <c r="AX540" s="11" t="s">
        <v>77</v>
      </c>
      <c r="AY540" s="143" t="s">
        <v>211</v>
      </c>
    </row>
    <row r="541" spans="2:51" s="11" customFormat="1" ht="11.25">
      <c r="B541" s="141"/>
      <c r="D541" s="142" t="s">
        <v>217</v>
      </c>
      <c r="E541" s="143" t="s">
        <v>1</v>
      </c>
      <c r="F541" s="144" t="s">
        <v>717</v>
      </c>
      <c r="H541" s="143" t="s">
        <v>1</v>
      </c>
      <c r="I541" s="145"/>
      <c r="L541" s="141"/>
      <c r="M541" s="146"/>
      <c r="T541" s="147"/>
      <c r="AT541" s="143" t="s">
        <v>217</v>
      </c>
      <c r="AU541" s="143" t="s">
        <v>84</v>
      </c>
      <c r="AV541" s="11" t="s">
        <v>84</v>
      </c>
      <c r="AW541" s="11" t="s">
        <v>34</v>
      </c>
      <c r="AX541" s="11" t="s">
        <v>77</v>
      </c>
      <c r="AY541" s="143" t="s">
        <v>211</v>
      </c>
    </row>
    <row r="542" spans="2:51" s="12" customFormat="1" ht="11.25">
      <c r="B542" s="148"/>
      <c r="D542" s="142" t="s">
        <v>217</v>
      </c>
      <c r="E542" s="149" t="s">
        <v>1</v>
      </c>
      <c r="F542" s="150" t="s">
        <v>718</v>
      </c>
      <c r="H542" s="151">
        <v>226.8</v>
      </c>
      <c r="I542" s="152"/>
      <c r="L542" s="148"/>
      <c r="M542" s="153"/>
      <c r="T542" s="154"/>
      <c r="AT542" s="149" t="s">
        <v>217</v>
      </c>
      <c r="AU542" s="149" t="s">
        <v>84</v>
      </c>
      <c r="AV542" s="12" t="s">
        <v>86</v>
      </c>
      <c r="AW542" s="12" t="s">
        <v>34</v>
      </c>
      <c r="AX542" s="12" t="s">
        <v>77</v>
      </c>
      <c r="AY542" s="149" t="s">
        <v>211</v>
      </c>
    </row>
    <row r="543" spans="2:51" s="11" customFormat="1" ht="11.25">
      <c r="B543" s="141"/>
      <c r="D543" s="142" t="s">
        <v>217</v>
      </c>
      <c r="E543" s="143" t="s">
        <v>1</v>
      </c>
      <c r="F543" s="144" t="s">
        <v>719</v>
      </c>
      <c r="H543" s="143" t="s">
        <v>1</v>
      </c>
      <c r="I543" s="145"/>
      <c r="L543" s="141"/>
      <c r="M543" s="146"/>
      <c r="T543" s="147"/>
      <c r="AT543" s="143" t="s">
        <v>217</v>
      </c>
      <c r="AU543" s="143" t="s">
        <v>84</v>
      </c>
      <c r="AV543" s="11" t="s">
        <v>84</v>
      </c>
      <c r="AW543" s="11" t="s">
        <v>34</v>
      </c>
      <c r="AX543" s="11" t="s">
        <v>77</v>
      </c>
      <c r="AY543" s="143" t="s">
        <v>211</v>
      </c>
    </row>
    <row r="544" spans="2:51" s="12" customFormat="1" ht="11.25">
      <c r="B544" s="148"/>
      <c r="D544" s="142" t="s">
        <v>217</v>
      </c>
      <c r="E544" s="149" t="s">
        <v>1</v>
      </c>
      <c r="F544" s="150" t="s">
        <v>720</v>
      </c>
      <c r="H544" s="151">
        <v>25.585000000000001</v>
      </c>
      <c r="I544" s="152"/>
      <c r="L544" s="148"/>
      <c r="M544" s="153"/>
      <c r="T544" s="154"/>
      <c r="AT544" s="149" t="s">
        <v>217</v>
      </c>
      <c r="AU544" s="149" t="s">
        <v>84</v>
      </c>
      <c r="AV544" s="12" t="s">
        <v>86</v>
      </c>
      <c r="AW544" s="12" t="s">
        <v>34</v>
      </c>
      <c r="AX544" s="12" t="s">
        <v>77</v>
      </c>
      <c r="AY544" s="149" t="s">
        <v>211</v>
      </c>
    </row>
    <row r="545" spans="2:51" s="11" customFormat="1" ht="11.25">
      <c r="B545" s="141"/>
      <c r="D545" s="142" t="s">
        <v>217</v>
      </c>
      <c r="E545" s="143" t="s">
        <v>1</v>
      </c>
      <c r="F545" s="144" t="s">
        <v>376</v>
      </c>
      <c r="H545" s="143" t="s">
        <v>1</v>
      </c>
      <c r="I545" s="145"/>
      <c r="L545" s="141"/>
      <c r="M545" s="146"/>
      <c r="T545" s="147"/>
      <c r="AT545" s="143" t="s">
        <v>217</v>
      </c>
      <c r="AU545" s="143" t="s">
        <v>84</v>
      </c>
      <c r="AV545" s="11" t="s">
        <v>84</v>
      </c>
      <c r="AW545" s="11" t="s">
        <v>34</v>
      </c>
      <c r="AX545" s="11" t="s">
        <v>77</v>
      </c>
      <c r="AY545" s="143" t="s">
        <v>211</v>
      </c>
    </row>
    <row r="546" spans="2:51" s="11" customFormat="1" ht="11.25">
      <c r="B546" s="141"/>
      <c r="D546" s="142" t="s">
        <v>217</v>
      </c>
      <c r="E546" s="143" t="s">
        <v>1</v>
      </c>
      <c r="F546" s="144" t="s">
        <v>717</v>
      </c>
      <c r="H546" s="143" t="s">
        <v>1</v>
      </c>
      <c r="I546" s="145"/>
      <c r="L546" s="141"/>
      <c r="M546" s="146"/>
      <c r="T546" s="147"/>
      <c r="AT546" s="143" t="s">
        <v>217</v>
      </c>
      <c r="AU546" s="143" t="s">
        <v>84</v>
      </c>
      <c r="AV546" s="11" t="s">
        <v>84</v>
      </c>
      <c r="AW546" s="11" t="s">
        <v>34</v>
      </c>
      <c r="AX546" s="11" t="s">
        <v>77</v>
      </c>
      <c r="AY546" s="143" t="s">
        <v>211</v>
      </c>
    </row>
    <row r="547" spans="2:51" s="12" customFormat="1" ht="11.25">
      <c r="B547" s="148"/>
      <c r="D547" s="142" t="s">
        <v>217</v>
      </c>
      <c r="E547" s="149" t="s">
        <v>1</v>
      </c>
      <c r="F547" s="150" t="s">
        <v>721</v>
      </c>
      <c r="H547" s="151">
        <v>69.790000000000006</v>
      </c>
      <c r="I547" s="152"/>
      <c r="L547" s="148"/>
      <c r="M547" s="153"/>
      <c r="T547" s="154"/>
      <c r="AT547" s="149" t="s">
        <v>217</v>
      </c>
      <c r="AU547" s="149" t="s">
        <v>84</v>
      </c>
      <c r="AV547" s="12" t="s">
        <v>86</v>
      </c>
      <c r="AW547" s="12" t="s">
        <v>34</v>
      </c>
      <c r="AX547" s="12" t="s">
        <v>77</v>
      </c>
      <c r="AY547" s="149" t="s">
        <v>211</v>
      </c>
    </row>
    <row r="548" spans="2:51" s="11" customFormat="1" ht="11.25">
      <c r="B548" s="141"/>
      <c r="D548" s="142" t="s">
        <v>217</v>
      </c>
      <c r="E548" s="143" t="s">
        <v>1</v>
      </c>
      <c r="F548" s="144" t="s">
        <v>722</v>
      </c>
      <c r="H548" s="143" t="s">
        <v>1</v>
      </c>
      <c r="I548" s="145"/>
      <c r="L548" s="141"/>
      <c r="M548" s="146"/>
      <c r="T548" s="147"/>
      <c r="AT548" s="143" t="s">
        <v>217</v>
      </c>
      <c r="AU548" s="143" t="s">
        <v>84</v>
      </c>
      <c r="AV548" s="11" t="s">
        <v>84</v>
      </c>
      <c r="AW548" s="11" t="s">
        <v>34</v>
      </c>
      <c r="AX548" s="11" t="s">
        <v>77</v>
      </c>
      <c r="AY548" s="143" t="s">
        <v>211</v>
      </c>
    </row>
    <row r="549" spans="2:51" s="12" customFormat="1" ht="11.25">
      <c r="B549" s="148"/>
      <c r="D549" s="142" t="s">
        <v>217</v>
      </c>
      <c r="E549" s="149" t="s">
        <v>1</v>
      </c>
      <c r="F549" s="150" t="s">
        <v>723</v>
      </c>
      <c r="H549" s="151">
        <v>22.75</v>
      </c>
      <c r="I549" s="152"/>
      <c r="L549" s="148"/>
      <c r="M549" s="153"/>
      <c r="T549" s="154"/>
      <c r="AT549" s="149" t="s">
        <v>217</v>
      </c>
      <c r="AU549" s="149" t="s">
        <v>84</v>
      </c>
      <c r="AV549" s="12" t="s">
        <v>86</v>
      </c>
      <c r="AW549" s="12" t="s">
        <v>34</v>
      </c>
      <c r="AX549" s="12" t="s">
        <v>77</v>
      </c>
      <c r="AY549" s="149" t="s">
        <v>211</v>
      </c>
    </row>
    <row r="550" spans="2:51" s="11" customFormat="1" ht="11.25">
      <c r="B550" s="141"/>
      <c r="D550" s="142" t="s">
        <v>217</v>
      </c>
      <c r="E550" s="143" t="s">
        <v>1</v>
      </c>
      <c r="F550" s="144" t="s">
        <v>719</v>
      </c>
      <c r="H550" s="143" t="s">
        <v>1</v>
      </c>
      <c r="I550" s="145"/>
      <c r="L550" s="141"/>
      <c r="M550" s="146"/>
      <c r="T550" s="147"/>
      <c r="AT550" s="143" t="s">
        <v>217</v>
      </c>
      <c r="AU550" s="143" t="s">
        <v>84</v>
      </c>
      <c r="AV550" s="11" t="s">
        <v>84</v>
      </c>
      <c r="AW550" s="11" t="s">
        <v>34</v>
      </c>
      <c r="AX550" s="11" t="s">
        <v>77</v>
      </c>
      <c r="AY550" s="143" t="s">
        <v>211</v>
      </c>
    </row>
    <row r="551" spans="2:51" s="12" customFormat="1" ht="11.25">
      <c r="B551" s="148"/>
      <c r="D551" s="142" t="s">
        <v>217</v>
      </c>
      <c r="E551" s="149" t="s">
        <v>1</v>
      </c>
      <c r="F551" s="150" t="s">
        <v>724</v>
      </c>
      <c r="H551" s="151">
        <v>40.164999999999999</v>
      </c>
      <c r="I551" s="152"/>
      <c r="L551" s="148"/>
      <c r="M551" s="153"/>
      <c r="T551" s="154"/>
      <c r="AT551" s="149" t="s">
        <v>217</v>
      </c>
      <c r="AU551" s="149" t="s">
        <v>84</v>
      </c>
      <c r="AV551" s="12" t="s">
        <v>86</v>
      </c>
      <c r="AW551" s="12" t="s">
        <v>34</v>
      </c>
      <c r="AX551" s="12" t="s">
        <v>77</v>
      </c>
      <c r="AY551" s="149" t="s">
        <v>211</v>
      </c>
    </row>
    <row r="552" spans="2:51" s="11" customFormat="1" ht="11.25">
      <c r="B552" s="141"/>
      <c r="D552" s="142" t="s">
        <v>217</v>
      </c>
      <c r="E552" s="143" t="s">
        <v>1</v>
      </c>
      <c r="F552" s="144" t="s">
        <v>725</v>
      </c>
      <c r="H552" s="143" t="s">
        <v>1</v>
      </c>
      <c r="I552" s="145"/>
      <c r="L552" s="141"/>
      <c r="M552" s="146"/>
      <c r="T552" s="147"/>
      <c r="AT552" s="143" t="s">
        <v>217</v>
      </c>
      <c r="AU552" s="143" t="s">
        <v>84</v>
      </c>
      <c r="AV552" s="11" t="s">
        <v>84</v>
      </c>
      <c r="AW552" s="11" t="s">
        <v>34</v>
      </c>
      <c r="AX552" s="11" t="s">
        <v>77</v>
      </c>
      <c r="AY552" s="143" t="s">
        <v>211</v>
      </c>
    </row>
    <row r="553" spans="2:51" s="11" customFormat="1" ht="11.25">
      <c r="B553" s="141"/>
      <c r="D553" s="142" t="s">
        <v>217</v>
      </c>
      <c r="E553" s="143" t="s">
        <v>1</v>
      </c>
      <c r="F553" s="144" t="s">
        <v>726</v>
      </c>
      <c r="H553" s="143" t="s">
        <v>1</v>
      </c>
      <c r="I553" s="145"/>
      <c r="L553" s="141"/>
      <c r="M553" s="146"/>
      <c r="T553" s="147"/>
      <c r="AT553" s="143" t="s">
        <v>217</v>
      </c>
      <c r="AU553" s="143" t="s">
        <v>84</v>
      </c>
      <c r="AV553" s="11" t="s">
        <v>84</v>
      </c>
      <c r="AW553" s="11" t="s">
        <v>34</v>
      </c>
      <c r="AX553" s="11" t="s">
        <v>77</v>
      </c>
      <c r="AY553" s="143" t="s">
        <v>211</v>
      </c>
    </row>
    <row r="554" spans="2:51" s="12" customFormat="1" ht="11.25">
      <c r="B554" s="148"/>
      <c r="D554" s="142" t="s">
        <v>217</v>
      </c>
      <c r="E554" s="149" t="s">
        <v>1</v>
      </c>
      <c r="F554" s="150" t="s">
        <v>727</v>
      </c>
      <c r="H554" s="151">
        <v>303.56700000000001</v>
      </c>
      <c r="I554" s="152"/>
      <c r="L554" s="148"/>
      <c r="M554" s="153"/>
      <c r="T554" s="154"/>
      <c r="AT554" s="149" t="s">
        <v>217</v>
      </c>
      <c r="AU554" s="149" t="s">
        <v>84</v>
      </c>
      <c r="AV554" s="12" t="s">
        <v>86</v>
      </c>
      <c r="AW554" s="12" t="s">
        <v>34</v>
      </c>
      <c r="AX554" s="12" t="s">
        <v>77</v>
      </c>
      <c r="AY554" s="149" t="s">
        <v>211</v>
      </c>
    </row>
    <row r="555" spans="2:51" s="11" customFormat="1" ht="11.25">
      <c r="B555" s="141"/>
      <c r="D555" s="142" t="s">
        <v>217</v>
      </c>
      <c r="E555" s="143" t="s">
        <v>1</v>
      </c>
      <c r="F555" s="144" t="s">
        <v>722</v>
      </c>
      <c r="H555" s="143" t="s">
        <v>1</v>
      </c>
      <c r="I555" s="145"/>
      <c r="L555" s="141"/>
      <c r="M555" s="146"/>
      <c r="T555" s="147"/>
      <c r="AT555" s="143" t="s">
        <v>217</v>
      </c>
      <c r="AU555" s="143" t="s">
        <v>84</v>
      </c>
      <c r="AV555" s="11" t="s">
        <v>84</v>
      </c>
      <c r="AW555" s="11" t="s">
        <v>34</v>
      </c>
      <c r="AX555" s="11" t="s">
        <v>77</v>
      </c>
      <c r="AY555" s="143" t="s">
        <v>211</v>
      </c>
    </row>
    <row r="556" spans="2:51" s="12" customFormat="1" ht="11.25">
      <c r="B556" s="148"/>
      <c r="D556" s="142" t="s">
        <v>217</v>
      </c>
      <c r="E556" s="149" t="s">
        <v>1</v>
      </c>
      <c r="F556" s="150" t="s">
        <v>728</v>
      </c>
      <c r="H556" s="151">
        <v>57.54</v>
      </c>
      <c r="I556" s="152"/>
      <c r="L556" s="148"/>
      <c r="M556" s="153"/>
      <c r="T556" s="154"/>
      <c r="AT556" s="149" t="s">
        <v>217</v>
      </c>
      <c r="AU556" s="149" t="s">
        <v>84</v>
      </c>
      <c r="AV556" s="12" t="s">
        <v>86</v>
      </c>
      <c r="AW556" s="12" t="s">
        <v>34</v>
      </c>
      <c r="AX556" s="12" t="s">
        <v>77</v>
      </c>
      <c r="AY556" s="149" t="s">
        <v>211</v>
      </c>
    </row>
    <row r="557" spans="2:51" s="11" customFormat="1" ht="11.25">
      <c r="B557" s="141"/>
      <c r="D557" s="142" t="s">
        <v>217</v>
      </c>
      <c r="E557" s="143" t="s">
        <v>1</v>
      </c>
      <c r="F557" s="144" t="s">
        <v>729</v>
      </c>
      <c r="H557" s="143" t="s">
        <v>1</v>
      </c>
      <c r="I557" s="145"/>
      <c r="L557" s="141"/>
      <c r="M557" s="146"/>
      <c r="T557" s="147"/>
      <c r="AT557" s="143" t="s">
        <v>217</v>
      </c>
      <c r="AU557" s="143" t="s">
        <v>84</v>
      </c>
      <c r="AV557" s="11" t="s">
        <v>84</v>
      </c>
      <c r="AW557" s="11" t="s">
        <v>34</v>
      </c>
      <c r="AX557" s="11" t="s">
        <v>77</v>
      </c>
      <c r="AY557" s="143" t="s">
        <v>211</v>
      </c>
    </row>
    <row r="558" spans="2:51" s="12" customFormat="1" ht="11.25">
      <c r="B558" s="148"/>
      <c r="D558" s="142" t="s">
        <v>217</v>
      </c>
      <c r="E558" s="149" t="s">
        <v>1</v>
      </c>
      <c r="F558" s="150" t="s">
        <v>730</v>
      </c>
      <c r="H558" s="151">
        <v>380.88799999999998</v>
      </c>
      <c r="I558" s="152"/>
      <c r="L558" s="148"/>
      <c r="M558" s="153"/>
      <c r="T558" s="154"/>
      <c r="AT558" s="149" t="s">
        <v>217</v>
      </c>
      <c r="AU558" s="149" t="s">
        <v>84</v>
      </c>
      <c r="AV558" s="12" t="s">
        <v>86</v>
      </c>
      <c r="AW558" s="12" t="s">
        <v>34</v>
      </c>
      <c r="AX558" s="12" t="s">
        <v>77</v>
      </c>
      <c r="AY558" s="149" t="s">
        <v>211</v>
      </c>
    </row>
    <row r="559" spans="2:51" s="11" customFormat="1" ht="11.25">
      <c r="B559" s="141"/>
      <c r="D559" s="142" t="s">
        <v>217</v>
      </c>
      <c r="E559" s="143" t="s">
        <v>1</v>
      </c>
      <c r="F559" s="144" t="s">
        <v>733</v>
      </c>
      <c r="H559" s="143" t="s">
        <v>1</v>
      </c>
      <c r="I559" s="145"/>
      <c r="L559" s="141"/>
      <c r="M559" s="146"/>
      <c r="T559" s="147"/>
      <c r="AT559" s="143" t="s">
        <v>217</v>
      </c>
      <c r="AU559" s="143" t="s">
        <v>84</v>
      </c>
      <c r="AV559" s="11" t="s">
        <v>84</v>
      </c>
      <c r="AW559" s="11" t="s">
        <v>34</v>
      </c>
      <c r="AX559" s="11" t="s">
        <v>77</v>
      </c>
      <c r="AY559" s="143" t="s">
        <v>211</v>
      </c>
    </row>
    <row r="560" spans="2:51" s="12" customFormat="1" ht="11.25">
      <c r="B560" s="148"/>
      <c r="D560" s="142" t="s">
        <v>217</v>
      </c>
      <c r="E560" s="149" t="s">
        <v>1</v>
      </c>
      <c r="F560" s="150" t="s">
        <v>734</v>
      </c>
      <c r="H560" s="151">
        <v>151.5</v>
      </c>
      <c r="I560" s="152"/>
      <c r="L560" s="148"/>
      <c r="M560" s="153"/>
      <c r="T560" s="154"/>
      <c r="AT560" s="149" t="s">
        <v>217</v>
      </c>
      <c r="AU560" s="149" t="s">
        <v>84</v>
      </c>
      <c r="AV560" s="12" t="s">
        <v>86</v>
      </c>
      <c r="AW560" s="12" t="s">
        <v>34</v>
      </c>
      <c r="AX560" s="12" t="s">
        <v>77</v>
      </c>
      <c r="AY560" s="149" t="s">
        <v>211</v>
      </c>
    </row>
    <row r="561" spans="2:65" s="11" customFormat="1" ht="11.25">
      <c r="B561" s="141"/>
      <c r="D561" s="142" t="s">
        <v>217</v>
      </c>
      <c r="E561" s="143" t="s">
        <v>1</v>
      </c>
      <c r="F561" s="144" t="s">
        <v>735</v>
      </c>
      <c r="H561" s="143" t="s">
        <v>1</v>
      </c>
      <c r="I561" s="145"/>
      <c r="L561" s="141"/>
      <c r="M561" s="146"/>
      <c r="T561" s="147"/>
      <c r="AT561" s="143" t="s">
        <v>217</v>
      </c>
      <c r="AU561" s="143" t="s">
        <v>84</v>
      </c>
      <c r="AV561" s="11" t="s">
        <v>84</v>
      </c>
      <c r="AW561" s="11" t="s">
        <v>34</v>
      </c>
      <c r="AX561" s="11" t="s">
        <v>77</v>
      </c>
      <c r="AY561" s="143" t="s">
        <v>211</v>
      </c>
    </row>
    <row r="562" spans="2:65" s="12" customFormat="1" ht="11.25">
      <c r="B562" s="148"/>
      <c r="D562" s="142" t="s">
        <v>217</v>
      </c>
      <c r="E562" s="149" t="s">
        <v>1</v>
      </c>
      <c r="F562" s="150" t="s">
        <v>736</v>
      </c>
      <c r="H562" s="151">
        <v>81.495000000000005</v>
      </c>
      <c r="I562" s="152"/>
      <c r="L562" s="148"/>
      <c r="M562" s="153"/>
      <c r="T562" s="154"/>
      <c r="AT562" s="149" t="s">
        <v>217</v>
      </c>
      <c r="AU562" s="149" t="s">
        <v>84</v>
      </c>
      <c r="AV562" s="12" t="s">
        <v>86</v>
      </c>
      <c r="AW562" s="12" t="s">
        <v>34</v>
      </c>
      <c r="AX562" s="12" t="s">
        <v>77</v>
      </c>
      <c r="AY562" s="149" t="s">
        <v>211</v>
      </c>
    </row>
    <row r="563" spans="2:65" s="11" customFormat="1" ht="11.25">
      <c r="B563" s="141"/>
      <c r="D563" s="142" t="s">
        <v>217</v>
      </c>
      <c r="E563" s="143" t="s">
        <v>1</v>
      </c>
      <c r="F563" s="144" t="s">
        <v>737</v>
      </c>
      <c r="H563" s="143" t="s">
        <v>1</v>
      </c>
      <c r="I563" s="145"/>
      <c r="L563" s="141"/>
      <c r="M563" s="146"/>
      <c r="T563" s="147"/>
      <c r="AT563" s="143" t="s">
        <v>217</v>
      </c>
      <c r="AU563" s="143" t="s">
        <v>84</v>
      </c>
      <c r="AV563" s="11" t="s">
        <v>84</v>
      </c>
      <c r="AW563" s="11" t="s">
        <v>34</v>
      </c>
      <c r="AX563" s="11" t="s">
        <v>77</v>
      </c>
      <c r="AY563" s="143" t="s">
        <v>211</v>
      </c>
    </row>
    <row r="564" spans="2:65" s="12" customFormat="1" ht="11.25">
      <c r="B564" s="148"/>
      <c r="D564" s="142" t="s">
        <v>217</v>
      </c>
      <c r="E564" s="149" t="s">
        <v>1</v>
      </c>
      <c r="F564" s="150" t="s">
        <v>738</v>
      </c>
      <c r="H564" s="151">
        <v>10.39</v>
      </c>
      <c r="I564" s="152"/>
      <c r="L564" s="148"/>
      <c r="M564" s="153"/>
      <c r="T564" s="154"/>
      <c r="AT564" s="149" t="s">
        <v>217</v>
      </c>
      <c r="AU564" s="149" t="s">
        <v>84</v>
      </c>
      <c r="AV564" s="12" t="s">
        <v>86</v>
      </c>
      <c r="AW564" s="12" t="s">
        <v>34</v>
      </c>
      <c r="AX564" s="12" t="s">
        <v>77</v>
      </c>
      <c r="AY564" s="149" t="s">
        <v>211</v>
      </c>
    </row>
    <row r="565" spans="2:65" s="11" customFormat="1" ht="11.25">
      <c r="B565" s="141"/>
      <c r="D565" s="142" t="s">
        <v>217</v>
      </c>
      <c r="E565" s="143" t="s">
        <v>1</v>
      </c>
      <c r="F565" s="144" t="s">
        <v>739</v>
      </c>
      <c r="H565" s="143" t="s">
        <v>1</v>
      </c>
      <c r="I565" s="145"/>
      <c r="L565" s="141"/>
      <c r="M565" s="146"/>
      <c r="T565" s="147"/>
      <c r="AT565" s="143" t="s">
        <v>217</v>
      </c>
      <c r="AU565" s="143" t="s">
        <v>84</v>
      </c>
      <c r="AV565" s="11" t="s">
        <v>84</v>
      </c>
      <c r="AW565" s="11" t="s">
        <v>34</v>
      </c>
      <c r="AX565" s="11" t="s">
        <v>77</v>
      </c>
      <c r="AY565" s="143" t="s">
        <v>211</v>
      </c>
    </row>
    <row r="566" spans="2:65" s="12" customFormat="1" ht="11.25">
      <c r="B566" s="148"/>
      <c r="D566" s="142" t="s">
        <v>217</v>
      </c>
      <c r="E566" s="149" t="s">
        <v>1</v>
      </c>
      <c r="F566" s="150" t="s">
        <v>740</v>
      </c>
      <c r="H566" s="151">
        <v>46.77</v>
      </c>
      <c r="I566" s="152"/>
      <c r="L566" s="148"/>
      <c r="M566" s="153"/>
      <c r="T566" s="154"/>
      <c r="AT566" s="149" t="s">
        <v>217</v>
      </c>
      <c r="AU566" s="149" t="s">
        <v>84</v>
      </c>
      <c r="AV566" s="12" t="s">
        <v>86</v>
      </c>
      <c r="AW566" s="12" t="s">
        <v>34</v>
      </c>
      <c r="AX566" s="12" t="s">
        <v>77</v>
      </c>
      <c r="AY566" s="149" t="s">
        <v>211</v>
      </c>
    </row>
    <row r="567" spans="2:65" s="14" customFormat="1" ht="11.25">
      <c r="B567" s="173"/>
      <c r="D567" s="142" t="s">
        <v>217</v>
      </c>
      <c r="E567" s="174" t="s">
        <v>1</v>
      </c>
      <c r="F567" s="175" t="s">
        <v>741</v>
      </c>
      <c r="H567" s="176">
        <v>1417.24</v>
      </c>
      <c r="I567" s="177"/>
      <c r="L567" s="173"/>
      <c r="M567" s="178"/>
      <c r="T567" s="179"/>
      <c r="AT567" s="174" t="s">
        <v>217</v>
      </c>
      <c r="AU567" s="174" t="s">
        <v>84</v>
      </c>
      <c r="AV567" s="14" t="s">
        <v>226</v>
      </c>
      <c r="AW567" s="14" t="s">
        <v>34</v>
      </c>
      <c r="AX567" s="14" t="s">
        <v>77</v>
      </c>
      <c r="AY567" s="174" t="s">
        <v>211</v>
      </c>
    </row>
    <row r="568" spans="2:65" s="11" customFormat="1" ht="11.25">
      <c r="B568" s="141"/>
      <c r="D568" s="142" t="s">
        <v>217</v>
      </c>
      <c r="E568" s="143" t="s">
        <v>1</v>
      </c>
      <c r="F568" s="144" t="s">
        <v>218</v>
      </c>
      <c r="H568" s="143" t="s">
        <v>1</v>
      </c>
      <c r="I568" s="145"/>
      <c r="L568" s="141"/>
      <c r="M568" s="146"/>
      <c r="T568" s="147"/>
      <c r="AT568" s="143" t="s">
        <v>217</v>
      </c>
      <c r="AU568" s="143" t="s">
        <v>84</v>
      </c>
      <c r="AV568" s="11" t="s">
        <v>84</v>
      </c>
      <c r="AW568" s="11" t="s">
        <v>34</v>
      </c>
      <c r="AX568" s="11" t="s">
        <v>77</v>
      </c>
      <c r="AY568" s="143" t="s">
        <v>211</v>
      </c>
    </row>
    <row r="569" spans="2:65" s="12" customFormat="1" ht="11.25">
      <c r="B569" s="148"/>
      <c r="D569" s="142" t="s">
        <v>217</v>
      </c>
      <c r="E569" s="149" t="s">
        <v>1</v>
      </c>
      <c r="F569" s="150" t="s">
        <v>744</v>
      </c>
      <c r="H569" s="151">
        <v>155.24</v>
      </c>
      <c r="I569" s="152"/>
      <c r="L569" s="148"/>
      <c r="M569" s="153"/>
      <c r="T569" s="154"/>
      <c r="AT569" s="149" t="s">
        <v>217</v>
      </c>
      <c r="AU569" s="149" t="s">
        <v>84</v>
      </c>
      <c r="AV569" s="12" t="s">
        <v>86</v>
      </c>
      <c r="AW569" s="12" t="s">
        <v>34</v>
      </c>
      <c r="AX569" s="12" t="s">
        <v>77</v>
      </c>
      <c r="AY569" s="149" t="s">
        <v>211</v>
      </c>
    </row>
    <row r="570" spans="2:65" s="12" customFormat="1" ht="11.25">
      <c r="B570" s="148"/>
      <c r="D570" s="142" t="s">
        <v>217</v>
      </c>
      <c r="E570" s="149" t="s">
        <v>1</v>
      </c>
      <c r="F570" s="150" t="s">
        <v>745</v>
      </c>
      <c r="H570" s="151">
        <v>224.6</v>
      </c>
      <c r="I570" s="152"/>
      <c r="L570" s="148"/>
      <c r="M570" s="153"/>
      <c r="T570" s="154"/>
      <c r="AT570" s="149" t="s">
        <v>217</v>
      </c>
      <c r="AU570" s="149" t="s">
        <v>84</v>
      </c>
      <c r="AV570" s="12" t="s">
        <v>86</v>
      </c>
      <c r="AW570" s="12" t="s">
        <v>34</v>
      </c>
      <c r="AX570" s="12" t="s">
        <v>77</v>
      </c>
      <c r="AY570" s="149" t="s">
        <v>211</v>
      </c>
    </row>
    <row r="571" spans="2:65" s="12" customFormat="1" ht="11.25">
      <c r="B571" s="148"/>
      <c r="D571" s="142" t="s">
        <v>217</v>
      </c>
      <c r="E571" s="149" t="s">
        <v>1</v>
      </c>
      <c r="F571" s="150" t="s">
        <v>746</v>
      </c>
      <c r="H571" s="151">
        <v>253.84</v>
      </c>
      <c r="I571" s="152"/>
      <c r="L571" s="148"/>
      <c r="M571" s="153"/>
      <c r="T571" s="154"/>
      <c r="AT571" s="149" t="s">
        <v>217</v>
      </c>
      <c r="AU571" s="149" t="s">
        <v>84</v>
      </c>
      <c r="AV571" s="12" t="s">
        <v>86</v>
      </c>
      <c r="AW571" s="12" t="s">
        <v>34</v>
      </c>
      <c r="AX571" s="12" t="s">
        <v>77</v>
      </c>
      <c r="AY571" s="149" t="s">
        <v>211</v>
      </c>
    </row>
    <row r="572" spans="2:65" s="12" customFormat="1" ht="11.25">
      <c r="B572" s="148"/>
      <c r="D572" s="142" t="s">
        <v>217</v>
      </c>
      <c r="E572" s="149" t="s">
        <v>1</v>
      </c>
      <c r="F572" s="150" t="s">
        <v>747</v>
      </c>
      <c r="H572" s="151">
        <v>36</v>
      </c>
      <c r="I572" s="152"/>
      <c r="L572" s="148"/>
      <c r="M572" s="153"/>
      <c r="T572" s="154"/>
      <c r="AT572" s="149" t="s">
        <v>217</v>
      </c>
      <c r="AU572" s="149" t="s">
        <v>84</v>
      </c>
      <c r="AV572" s="12" t="s">
        <v>86</v>
      </c>
      <c r="AW572" s="12" t="s">
        <v>34</v>
      </c>
      <c r="AX572" s="12" t="s">
        <v>77</v>
      </c>
      <c r="AY572" s="149" t="s">
        <v>211</v>
      </c>
    </row>
    <row r="573" spans="2:65" s="14" customFormat="1" ht="11.25">
      <c r="B573" s="173"/>
      <c r="D573" s="142" t="s">
        <v>217</v>
      </c>
      <c r="E573" s="174" t="s">
        <v>1</v>
      </c>
      <c r="F573" s="175" t="s">
        <v>741</v>
      </c>
      <c r="H573" s="176">
        <v>669.68000000000006</v>
      </c>
      <c r="I573" s="177"/>
      <c r="L573" s="173"/>
      <c r="M573" s="178"/>
      <c r="T573" s="179"/>
      <c r="AT573" s="174" t="s">
        <v>217</v>
      </c>
      <c r="AU573" s="174" t="s">
        <v>84</v>
      </c>
      <c r="AV573" s="14" t="s">
        <v>226</v>
      </c>
      <c r="AW573" s="14" t="s">
        <v>34</v>
      </c>
      <c r="AX573" s="14" t="s">
        <v>77</v>
      </c>
      <c r="AY573" s="174" t="s">
        <v>211</v>
      </c>
    </row>
    <row r="574" spans="2:65" s="13" customFormat="1" ht="11.25">
      <c r="B574" s="155"/>
      <c r="D574" s="142" t="s">
        <v>217</v>
      </c>
      <c r="E574" s="156" t="s">
        <v>1</v>
      </c>
      <c r="F574" s="157" t="s">
        <v>222</v>
      </c>
      <c r="H574" s="158">
        <v>3520.0799999999995</v>
      </c>
      <c r="I574" s="159"/>
      <c r="L574" s="155"/>
      <c r="M574" s="160"/>
      <c r="T574" s="161"/>
      <c r="AT574" s="156" t="s">
        <v>217</v>
      </c>
      <c r="AU574" s="156" t="s">
        <v>84</v>
      </c>
      <c r="AV574" s="13" t="s">
        <v>216</v>
      </c>
      <c r="AW574" s="13" t="s">
        <v>34</v>
      </c>
      <c r="AX574" s="13" t="s">
        <v>84</v>
      </c>
      <c r="AY574" s="156" t="s">
        <v>211</v>
      </c>
    </row>
    <row r="575" spans="2:65" s="1" customFormat="1" ht="24.2" customHeight="1">
      <c r="B575" s="32"/>
      <c r="C575" s="127" t="s">
        <v>755</v>
      </c>
      <c r="D575" s="127" t="s">
        <v>212</v>
      </c>
      <c r="E575" s="128" t="s">
        <v>756</v>
      </c>
      <c r="F575" s="129" t="s">
        <v>757</v>
      </c>
      <c r="G575" s="130" t="s">
        <v>297</v>
      </c>
      <c r="H575" s="131">
        <v>1504.818</v>
      </c>
      <c r="I575" s="132"/>
      <c r="J575" s="133">
        <f>ROUND(I575*H575,2)</f>
        <v>0</v>
      </c>
      <c r="K575" s="134"/>
      <c r="L575" s="32"/>
      <c r="M575" s="135" t="s">
        <v>1</v>
      </c>
      <c r="N575" s="136" t="s">
        <v>42</v>
      </c>
      <c r="P575" s="137">
        <f>O575*H575</f>
        <v>0</v>
      </c>
      <c r="Q575" s="137">
        <v>0</v>
      </c>
      <c r="R575" s="137">
        <f>Q575*H575</f>
        <v>0</v>
      </c>
      <c r="S575" s="137">
        <v>0</v>
      </c>
      <c r="T575" s="138">
        <f>S575*H575</f>
        <v>0</v>
      </c>
      <c r="AR575" s="139" t="s">
        <v>253</v>
      </c>
      <c r="AT575" s="139" t="s">
        <v>212</v>
      </c>
      <c r="AU575" s="139" t="s">
        <v>84</v>
      </c>
      <c r="AY575" s="17" t="s">
        <v>211</v>
      </c>
      <c r="BE575" s="140">
        <f>IF(N575="základní",J575,0)</f>
        <v>0</v>
      </c>
      <c r="BF575" s="140">
        <f>IF(N575="snížená",J575,0)</f>
        <v>0</v>
      </c>
      <c r="BG575" s="140">
        <f>IF(N575="zákl. přenesená",J575,0)</f>
        <v>0</v>
      </c>
      <c r="BH575" s="140">
        <f>IF(N575="sníž. přenesená",J575,0)</f>
        <v>0</v>
      </c>
      <c r="BI575" s="140">
        <f>IF(N575="nulová",J575,0)</f>
        <v>0</v>
      </c>
      <c r="BJ575" s="17" t="s">
        <v>84</v>
      </c>
      <c r="BK575" s="140">
        <f>ROUND(I575*H575,2)</f>
        <v>0</v>
      </c>
      <c r="BL575" s="17" t="s">
        <v>253</v>
      </c>
      <c r="BM575" s="139" t="s">
        <v>758</v>
      </c>
    </row>
    <row r="576" spans="2:65" s="11" customFormat="1" ht="11.25">
      <c r="B576" s="141"/>
      <c r="D576" s="142" t="s">
        <v>217</v>
      </c>
      <c r="E576" s="143" t="s">
        <v>1</v>
      </c>
      <c r="F576" s="144" t="s">
        <v>752</v>
      </c>
      <c r="H576" s="143" t="s">
        <v>1</v>
      </c>
      <c r="I576" s="145"/>
      <c r="L576" s="141"/>
      <c r="M576" s="146"/>
      <c r="T576" s="147"/>
      <c r="AT576" s="143" t="s">
        <v>217</v>
      </c>
      <c r="AU576" s="143" t="s">
        <v>84</v>
      </c>
      <c r="AV576" s="11" t="s">
        <v>84</v>
      </c>
      <c r="AW576" s="11" t="s">
        <v>34</v>
      </c>
      <c r="AX576" s="11" t="s">
        <v>77</v>
      </c>
      <c r="AY576" s="143" t="s">
        <v>211</v>
      </c>
    </row>
    <row r="577" spans="2:51" s="11" customFormat="1" ht="11.25">
      <c r="B577" s="141"/>
      <c r="D577" s="142" t="s">
        <v>217</v>
      </c>
      <c r="E577" s="143" t="s">
        <v>1</v>
      </c>
      <c r="F577" s="144" t="s">
        <v>753</v>
      </c>
      <c r="H577" s="143" t="s">
        <v>1</v>
      </c>
      <c r="I577" s="145"/>
      <c r="L577" s="141"/>
      <c r="M577" s="146"/>
      <c r="T577" s="147"/>
      <c r="AT577" s="143" t="s">
        <v>217</v>
      </c>
      <c r="AU577" s="143" t="s">
        <v>84</v>
      </c>
      <c r="AV577" s="11" t="s">
        <v>84</v>
      </c>
      <c r="AW577" s="11" t="s">
        <v>34</v>
      </c>
      <c r="AX577" s="11" t="s">
        <v>77</v>
      </c>
      <c r="AY577" s="143" t="s">
        <v>211</v>
      </c>
    </row>
    <row r="578" spans="2:51" s="12" customFormat="1" ht="11.25">
      <c r="B578" s="148"/>
      <c r="D578" s="142" t="s">
        <v>217</v>
      </c>
      <c r="E578" s="149" t="s">
        <v>1</v>
      </c>
      <c r="F578" s="150" t="s">
        <v>718</v>
      </c>
      <c r="H578" s="151">
        <v>226.8</v>
      </c>
      <c r="I578" s="152"/>
      <c r="L578" s="148"/>
      <c r="M578" s="153"/>
      <c r="T578" s="154"/>
      <c r="AT578" s="149" t="s">
        <v>217</v>
      </c>
      <c r="AU578" s="149" t="s">
        <v>84</v>
      </c>
      <c r="AV578" s="12" t="s">
        <v>86</v>
      </c>
      <c r="AW578" s="12" t="s">
        <v>34</v>
      </c>
      <c r="AX578" s="12" t="s">
        <v>77</v>
      </c>
      <c r="AY578" s="149" t="s">
        <v>211</v>
      </c>
    </row>
    <row r="579" spans="2:51" s="11" customFormat="1" ht="11.25">
      <c r="B579" s="141"/>
      <c r="D579" s="142" t="s">
        <v>217</v>
      </c>
      <c r="E579" s="143" t="s">
        <v>1</v>
      </c>
      <c r="F579" s="144" t="s">
        <v>754</v>
      </c>
      <c r="H579" s="143" t="s">
        <v>1</v>
      </c>
      <c r="I579" s="145"/>
      <c r="L579" s="141"/>
      <c r="M579" s="146"/>
      <c r="T579" s="147"/>
      <c r="AT579" s="143" t="s">
        <v>217</v>
      </c>
      <c r="AU579" s="143" t="s">
        <v>84</v>
      </c>
      <c r="AV579" s="11" t="s">
        <v>84</v>
      </c>
      <c r="AW579" s="11" t="s">
        <v>34</v>
      </c>
      <c r="AX579" s="11" t="s">
        <v>77</v>
      </c>
      <c r="AY579" s="143" t="s">
        <v>211</v>
      </c>
    </row>
    <row r="580" spans="2:51" s="11" customFormat="1" ht="11.25">
      <c r="B580" s="141"/>
      <c r="D580" s="142" t="s">
        <v>217</v>
      </c>
      <c r="E580" s="143" t="s">
        <v>1</v>
      </c>
      <c r="F580" s="144" t="s">
        <v>717</v>
      </c>
      <c r="H580" s="143" t="s">
        <v>1</v>
      </c>
      <c r="I580" s="145"/>
      <c r="L580" s="141"/>
      <c r="M580" s="146"/>
      <c r="T580" s="147"/>
      <c r="AT580" s="143" t="s">
        <v>217</v>
      </c>
      <c r="AU580" s="143" t="s">
        <v>84</v>
      </c>
      <c r="AV580" s="11" t="s">
        <v>84</v>
      </c>
      <c r="AW580" s="11" t="s">
        <v>34</v>
      </c>
      <c r="AX580" s="11" t="s">
        <v>77</v>
      </c>
      <c r="AY580" s="143" t="s">
        <v>211</v>
      </c>
    </row>
    <row r="581" spans="2:51" s="12" customFormat="1" ht="11.25">
      <c r="B581" s="148"/>
      <c r="D581" s="142" t="s">
        <v>217</v>
      </c>
      <c r="E581" s="149" t="s">
        <v>1</v>
      </c>
      <c r="F581" s="150" t="s">
        <v>721</v>
      </c>
      <c r="H581" s="151">
        <v>69.790000000000006</v>
      </c>
      <c r="I581" s="152"/>
      <c r="L581" s="148"/>
      <c r="M581" s="153"/>
      <c r="T581" s="154"/>
      <c r="AT581" s="149" t="s">
        <v>217</v>
      </c>
      <c r="AU581" s="149" t="s">
        <v>84</v>
      </c>
      <c r="AV581" s="12" t="s">
        <v>86</v>
      </c>
      <c r="AW581" s="12" t="s">
        <v>34</v>
      </c>
      <c r="AX581" s="12" t="s">
        <v>77</v>
      </c>
      <c r="AY581" s="149" t="s">
        <v>211</v>
      </c>
    </row>
    <row r="582" spans="2:51" s="11" customFormat="1" ht="11.25">
      <c r="B582" s="141"/>
      <c r="D582" s="142" t="s">
        <v>217</v>
      </c>
      <c r="E582" s="143" t="s">
        <v>1</v>
      </c>
      <c r="F582" s="144" t="s">
        <v>722</v>
      </c>
      <c r="H582" s="143" t="s">
        <v>1</v>
      </c>
      <c r="I582" s="145"/>
      <c r="L582" s="141"/>
      <c r="M582" s="146"/>
      <c r="T582" s="147"/>
      <c r="AT582" s="143" t="s">
        <v>217</v>
      </c>
      <c r="AU582" s="143" t="s">
        <v>84</v>
      </c>
      <c r="AV582" s="11" t="s">
        <v>84</v>
      </c>
      <c r="AW582" s="11" t="s">
        <v>34</v>
      </c>
      <c r="AX582" s="11" t="s">
        <v>77</v>
      </c>
      <c r="AY582" s="143" t="s">
        <v>211</v>
      </c>
    </row>
    <row r="583" spans="2:51" s="12" customFormat="1" ht="11.25">
      <c r="B583" s="148"/>
      <c r="D583" s="142" t="s">
        <v>217</v>
      </c>
      <c r="E583" s="149" t="s">
        <v>1</v>
      </c>
      <c r="F583" s="150" t="s">
        <v>723</v>
      </c>
      <c r="H583" s="151">
        <v>22.75</v>
      </c>
      <c r="I583" s="152"/>
      <c r="L583" s="148"/>
      <c r="M583" s="153"/>
      <c r="T583" s="154"/>
      <c r="AT583" s="149" t="s">
        <v>217</v>
      </c>
      <c r="AU583" s="149" t="s">
        <v>84</v>
      </c>
      <c r="AV583" s="12" t="s">
        <v>86</v>
      </c>
      <c r="AW583" s="12" t="s">
        <v>34</v>
      </c>
      <c r="AX583" s="12" t="s">
        <v>77</v>
      </c>
      <c r="AY583" s="149" t="s">
        <v>211</v>
      </c>
    </row>
    <row r="584" spans="2:51" s="11" customFormat="1" ht="11.25">
      <c r="B584" s="141"/>
      <c r="D584" s="142" t="s">
        <v>217</v>
      </c>
      <c r="E584" s="143" t="s">
        <v>1</v>
      </c>
      <c r="F584" s="144" t="s">
        <v>725</v>
      </c>
      <c r="H584" s="143" t="s">
        <v>1</v>
      </c>
      <c r="I584" s="145"/>
      <c r="L584" s="141"/>
      <c r="M584" s="146"/>
      <c r="T584" s="147"/>
      <c r="AT584" s="143" t="s">
        <v>217</v>
      </c>
      <c r="AU584" s="143" t="s">
        <v>84</v>
      </c>
      <c r="AV584" s="11" t="s">
        <v>84</v>
      </c>
      <c r="AW584" s="11" t="s">
        <v>34</v>
      </c>
      <c r="AX584" s="11" t="s">
        <v>77</v>
      </c>
      <c r="AY584" s="143" t="s">
        <v>211</v>
      </c>
    </row>
    <row r="585" spans="2:51" s="11" customFormat="1" ht="11.25">
      <c r="B585" s="141"/>
      <c r="D585" s="142" t="s">
        <v>217</v>
      </c>
      <c r="E585" s="143" t="s">
        <v>1</v>
      </c>
      <c r="F585" s="144" t="s">
        <v>726</v>
      </c>
      <c r="H585" s="143" t="s">
        <v>1</v>
      </c>
      <c r="I585" s="145"/>
      <c r="L585" s="141"/>
      <c r="M585" s="146"/>
      <c r="T585" s="147"/>
      <c r="AT585" s="143" t="s">
        <v>217</v>
      </c>
      <c r="AU585" s="143" t="s">
        <v>84</v>
      </c>
      <c r="AV585" s="11" t="s">
        <v>84</v>
      </c>
      <c r="AW585" s="11" t="s">
        <v>34</v>
      </c>
      <c r="AX585" s="11" t="s">
        <v>77</v>
      </c>
      <c r="AY585" s="143" t="s">
        <v>211</v>
      </c>
    </row>
    <row r="586" spans="2:51" s="12" customFormat="1" ht="11.25">
      <c r="B586" s="148"/>
      <c r="D586" s="142" t="s">
        <v>217</v>
      </c>
      <c r="E586" s="149" t="s">
        <v>1</v>
      </c>
      <c r="F586" s="150" t="s">
        <v>727</v>
      </c>
      <c r="H586" s="151">
        <v>303.56700000000001</v>
      </c>
      <c r="I586" s="152"/>
      <c r="L586" s="148"/>
      <c r="M586" s="153"/>
      <c r="T586" s="154"/>
      <c r="AT586" s="149" t="s">
        <v>217</v>
      </c>
      <c r="AU586" s="149" t="s">
        <v>84</v>
      </c>
      <c r="AV586" s="12" t="s">
        <v>86</v>
      </c>
      <c r="AW586" s="12" t="s">
        <v>34</v>
      </c>
      <c r="AX586" s="12" t="s">
        <v>77</v>
      </c>
      <c r="AY586" s="149" t="s">
        <v>211</v>
      </c>
    </row>
    <row r="587" spans="2:51" s="11" customFormat="1" ht="11.25">
      <c r="B587" s="141"/>
      <c r="D587" s="142" t="s">
        <v>217</v>
      </c>
      <c r="E587" s="143" t="s">
        <v>1</v>
      </c>
      <c r="F587" s="144" t="s">
        <v>722</v>
      </c>
      <c r="H587" s="143" t="s">
        <v>1</v>
      </c>
      <c r="I587" s="145"/>
      <c r="L587" s="141"/>
      <c r="M587" s="146"/>
      <c r="T587" s="147"/>
      <c r="AT587" s="143" t="s">
        <v>217</v>
      </c>
      <c r="AU587" s="143" t="s">
        <v>84</v>
      </c>
      <c r="AV587" s="11" t="s">
        <v>84</v>
      </c>
      <c r="AW587" s="11" t="s">
        <v>34</v>
      </c>
      <c r="AX587" s="11" t="s">
        <v>77</v>
      </c>
      <c r="AY587" s="143" t="s">
        <v>211</v>
      </c>
    </row>
    <row r="588" spans="2:51" s="12" customFormat="1" ht="11.25">
      <c r="B588" s="148"/>
      <c r="D588" s="142" t="s">
        <v>217</v>
      </c>
      <c r="E588" s="149" t="s">
        <v>1</v>
      </c>
      <c r="F588" s="150" t="s">
        <v>728</v>
      </c>
      <c r="H588" s="151">
        <v>57.54</v>
      </c>
      <c r="I588" s="152"/>
      <c r="L588" s="148"/>
      <c r="M588" s="153"/>
      <c r="T588" s="154"/>
      <c r="AT588" s="149" t="s">
        <v>217</v>
      </c>
      <c r="AU588" s="149" t="s">
        <v>84</v>
      </c>
      <c r="AV588" s="12" t="s">
        <v>86</v>
      </c>
      <c r="AW588" s="12" t="s">
        <v>34</v>
      </c>
      <c r="AX588" s="12" t="s">
        <v>77</v>
      </c>
      <c r="AY588" s="149" t="s">
        <v>211</v>
      </c>
    </row>
    <row r="589" spans="2:51" s="11" customFormat="1" ht="11.25">
      <c r="B589" s="141"/>
      <c r="D589" s="142" t="s">
        <v>217</v>
      </c>
      <c r="E589" s="143" t="s">
        <v>1</v>
      </c>
      <c r="F589" s="144" t="s">
        <v>729</v>
      </c>
      <c r="H589" s="143" t="s">
        <v>1</v>
      </c>
      <c r="I589" s="145"/>
      <c r="L589" s="141"/>
      <c r="M589" s="146"/>
      <c r="T589" s="147"/>
      <c r="AT589" s="143" t="s">
        <v>217</v>
      </c>
      <c r="AU589" s="143" t="s">
        <v>84</v>
      </c>
      <c r="AV589" s="11" t="s">
        <v>84</v>
      </c>
      <c r="AW589" s="11" t="s">
        <v>34</v>
      </c>
      <c r="AX589" s="11" t="s">
        <v>77</v>
      </c>
      <c r="AY589" s="143" t="s">
        <v>211</v>
      </c>
    </row>
    <row r="590" spans="2:51" s="12" customFormat="1" ht="11.25">
      <c r="B590" s="148"/>
      <c r="D590" s="142" t="s">
        <v>217</v>
      </c>
      <c r="E590" s="149" t="s">
        <v>1</v>
      </c>
      <c r="F590" s="150" t="s">
        <v>730</v>
      </c>
      <c r="H590" s="151">
        <v>380.88799999999998</v>
      </c>
      <c r="I590" s="152"/>
      <c r="L590" s="148"/>
      <c r="M590" s="153"/>
      <c r="T590" s="154"/>
      <c r="AT590" s="149" t="s">
        <v>217</v>
      </c>
      <c r="AU590" s="149" t="s">
        <v>84</v>
      </c>
      <c r="AV590" s="12" t="s">
        <v>86</v>
      </c>
      <c r="AW590" s="12" t="s">
        <v>34</v>
      </c>
      <c r="AX590" s="12" t="s">
        <v>77</v>
      </c>
      <c r="AY590" s="149" t="s">
        <v>211</v>
      </c>
    </row>
    <row r="591" spans="2:51" s="11" customFormat="1" ht="11.25">
      <c r="B591" s="141"/>
      <c r="D591" s="142" t="s">
        <v>217</v>
      </c>
      <c r="E591" s="143" t="s">
        <v>1</v>
      </c>
      <c r="F591" s="144" t="s">
        <v>731</v>
      </c>
      <c r="H591" s="143" t="s">
        <v>1</v>
      </c>
      <c r="I591" s="145"/>
      <c r="L591" s="141"/>
      <c r="M591" s="146"/>
      <c r="T591" s="147"/>
      <c r="AT591" s="143" t="s">
        <v>217</v>
      </c>
      <c r="AU591" s="143" t="s">
        <v>84</v>
      </c>
      <c r="AV591" s="11" t="s">
        <v>84</v>
      </c>
      <c r="AW591" s="11" t="s">
        <v>34</v>
      </c>
      <c r="AX591" s="11" t="s">
        <v>77</v>
      </c>
      <c r="AY591" s="143" t="s">
        <v>211</v>
      </c>
    </row>
    <row r="592" spans="2:51" s="12" customFormat="1" ht="11.25">
      <c r="B592" s="148"/>
      <c r="D592" s="142" t="s">
        <v>217</v>
      </c>
      <c r="E592" s="149" t="s">
        <v>1</v>
      </c>
      <c r="F592" s="150" t="s">
        <v>732</v>
      </c>
      <c r="H592" s="151">
        <v>371.82499999999999</v>
      </c>
      <c r="I592" s="152"/>
      <c r="L592" s="148"/>
      <c r="M592" s="153"/>
      <c r="T592" s="154"/>
      <c r="AT592" s="149" t="s">
        <v>217</v>
      </c>
      <c r="AU592" s="149" t="s">
        <v>84</v>
      </c>
      <c r="AV592" s="12" t="s">
        <v>86</v>
      </c>
      <c r="AW592" s="12" t="s">
        <v>34</v>
      </c>
      <c r="AX592" s="12" t="s">
        <v>77</v>
      </c>
      <c r="AY592" s="149" t="s">
        <v>211</v>
      </c>
    </row>
    <row r="593" spans="2:65" s="14" customFormat="1" ht="11.25">
      <c r="B593" s="173"/>
      <c r="D593" s="142" t="s">
        <v>217</v>
      </c>
      <c r="E593" s="174" t="s">
        <v>1</v>
      </c>
      <c r="F593" s="175" t="s">
        <v>741</v>
      </c>
      <c r="H593" s="176">
        <v>1433.16</v>
      </c>
      <c r="I593" s="177"/>
      <c r="L593" s="173"/>
      <c r="M593" s="178"/>
      <c r="T593" s="179"/>
      <c r="AT593" s="174" t="s">
        <v>217</v>
      </c>
      <c r="AU593" s="174" t="s">
        <v>84</v>
      </c>
      <c r="AV593" s="14" t="s">
        <v>226</v>
      </c>
      <c r="AW593" s="14" t="s">
        <v>34</v>
      </c>
      <c r="AX593" s="14" t="s">
        <v>77</v>
      </c>
      <c r="AY593" s="174" t="s">
        <v>211</v>
      </c>
    </row>
    <row r="594" spans="2:65" s="11" customFormat="1" ht="11.25">
      <c r="B594" s="141"/>
      <c r="D594" s="142" t="s">
        <v>217</v>
      </c>
      <c r="E594" s="143" t="s">
        <v>1</v>
      </c>
      <c r="F594" s="144" t="s">
        <v>742</v>
      </c>
      <c r="H594" s="143" t="s">
        <v>1</v>
      </c>
      <c r="I594" s="145"/>
      <c r="L594" s="141"/>
      <c r="M594" s="146"/>
      <c r="T594" s="147"/>
      <c r="AT594" s="143" t="s">
        <v>217</v>
      </c>
      <c r="AU594" s="143" t="s">
        <v>84</v>
      </c>
      <c r="AV594" s="11" t="s">
        <v>84</v>
      </c>
      <c r="AW594" s="11" t="s">
        <v>34</v>
      </c>
      <c r="AX594" s="11" t="s">
        <v>77</v>
      </c>
      <c r="AY594" s="143" t="s">
        <v>211</v>
      </c>
    </row>
    <row r="595" spans="2:65" s="12" customFormat="1" ht="11.25">
      <c r="B595" s="148"/>
      <c r="D595" s="142" t="s">
        <v>217</v>
      </c>
      <c r="E595" s="149" t="s">
        <v>1</v>
      </c>
      <c r="F595" s="150" t="s">
        <v>759</v>
      </c>
      <c r="H595" s="151">
        <v>71.658000000000001</v>
      </c>
      <c r="I595" s="152"/>
      <c r="L595" s="148"/>
      <c r="M595" s="153"/>
      <c r="T595" s="154"/>
      <c r="AT595" s="149" t="s">
        <v>217</v>
      </c>
      <c r="AU595" s="149" t="s">
        <v>84</v>
      </c>
      <c r="AV595" s="12" t="s">
        <v>86</v>
      </c>
      <c r="AW595" s="12" t="s">
        <v>34</v>
      </c>
      <c r="AX595" s="12" t="s">
        <v>77</v>
      </c>
      <c r="AY595" s="149" t="s">
        <v>211</v>
      </c>
    </row>
    <row r="596" spans="2:65" s="13" customFormat="1" ht="11.25">
      <c r="B596" s="155"/>
      <c r="D596" s="142" t="s">
        <v>217</v>
      </c>
      <c r="E596" s="156" t="s">
        <v>1</v>
      </c>
      <c r="F596" s="157" t="s">
        <v>222</v>
      </c>
      <c r="H596" s="158">
        <v>1504.818</v>
      </c>
      <c r="I596" s="159"/>
      <c r="L596" s="155"/>
      <c r="M596" s="160"/>
      <c r="T596" s="161"/>
      <c r="AT596" s="156" t="s">
        <v>217</v>
      </c>
      <c r="AU596" s="156" t="s">
        <v>84</v>
      </c>
      <c r="AV596" s="13" t="s">
        <v>216</v>
      </c>
      <c r="AW596" s="13" t="s">
        <v>34</v>
      </c>
      <c r="AX596" s="13" t="s">
        <v>84</v>
      </c>
      <c r="AY596" s="156" t="s">
        <v>211</v>
      </c>
    </row>
    <row r="597" spans="2:65" s="1" customFormat="1" ht="24.2" customHeight="1">
      <c r="B597" s="32"/>
      <c r="C597" s="127" t="s">
        <v>510</v>
      </c>
      <c r="D597" s="127" t="s">
        <v>212</v>
      </c>
      <c r="E597" s="128" t="s">
        <v>760</v>
      </c>
      <c r="F597" s="129" t="s">
        <v>761</v>
      </c>
      <c r="G597" s="130" t="s">
        <v>297</v>
      </c>
      <c r="H597" s="131">
        <v>1506.693</v>
      </c>
      <c r="I597" s="132"/>
      <c r="J597" s="133">
        <f>ROUND(I597*H597,2)</f>
        <v>0</v>
      </c>
      <c r="K597" s="134"/>
      <c r="L597" s="32"/>
      <c r="M597" s="135" t="s">
        <v>1</v>
      </c>
      <c r="N597" s="136" t="s">
        <v>42</v>
      </c>
      <c r="P597" s="137">
        <f>O597*H597</f>
        <v>0</v>
      </c>
      <c r="Q597" s="137">
        <v>0</v>
      </c>
      <c r="R597" s="137">
        <f>Q597*H597</f>
        <v>0</v>
      </c>
      <c r="S597" s="137">
        <v>0</v>
      </c>
      <c r="T597" s="138">
        <f>S597*H597</f>
        <v>0</v>
      </c>
      <c r="AR597" s="139" t="s">
        <v>253</v>
      </c>
      <c r="AT597" s="139" t="s">
        <v>212</v>
      </c>
      <c r="AU597" s="139" t="s">
        <v>84</v>
      </c>
      <c r="AY597" s="17" t="s">
        <v>211</v>
      </c>
      <c r="BE597" s="140">
        <f>IF(N597="základní",J597,0)</f>
        <v>0</v>
      </c>
      <c r="BF597" s="140">
        <f>IF(N597="snížená",J597,0)</f>
        <v>0</v>
      </c>
      <c r="BG597" s="140">
        <f>IF(N597="zákl. přenesená",J597,0)</f>
        <v>0</v>
      </c>
      <c r="BH597" s="140">
        <f>IF(N597="sníž. přenesená",J597,0)</f>
        <v>0</v>
      </c>
      <c r="BI597" s="140">
        <f>IF(N597="nulová",J597,0)</f>
        <v>0</v>
      </c>
      <c r="BJ597" s="17" t="s">
        <v>84</v>
      </c>
      <c r="BK597" s="140">
        <f>ROUND(I597*H597,2)</f>
        <v>0</v>
      </c>
      <c r="BL597" s="17" t="s">
        <v>253</v>
      </c>
      <c r="BM597" s="139" t="s">
        <v>762</v>
      </c>
    </row>
    <row r="598" spans="2:65" s="11" customFormat="1" ht="11.25">
      <c r="B598" s="141"/>
      <c r="D598" s="142" t="s">
        <v>217</v>
      </c>
      <c r="E598" s="143" t="s">
        <v>1</v>
      </c>
      <c r="F598" s="144" t="s">
        <v>716</v>
      </c>
      <c r="H598" s="143" t="s">
        <v>1</v>
      </c>
      <c r="I598" s="145"/>
      <c r="L598" s="141"/>
      <c r="M598" s="146"/>
      <c r="T598" s="147"/>
      <c r="AT598" s="143" t="s">
        <v>217</v>
      </c>
      <c r="AU598" s="143" t="s">
        <v>84</v>
      </c>
      <c r="AV598" s="11" t="s">
        <v>84</v>
      </c>
      <c r="AW598" s="11" t="s">
        <v>34</v>
      </c>
      <c r="AX598" s="11" t="s">
        <v>77</v>
      </c>
      <c r="AY598" s="143" t="s">
        <v>211</v>
      </c>
    </row>
    <row r="599" spans="2:65" s="11" customFormat="1" ht="11.25">
      <c r="B599" s="141"/>
      <c r="D599" s="142" t="s">
        <v>217</v>
      </c>
      <c r="E599" s="143" t="s">
        <v>1</v>
      </c>
      <c r="F599" s="144" t="s">
        <v>385</v>
      </c>
      <c r="H599" s="143" t="s">
        <v>1</v>
      </c>
      <c r="I599" s="145"/>
      <c r="L599" s="141"/>
      <c r="M599" s="146"/>
      <c r="T599" s="147"/>
      <c r="AT599" s="143" t="s">
        <v>217</v>
      </c>
      <c r="AU599" s="143" t="s">
        <v>84</v>
      </c>
      <c r="AV599" s="11" t="s">
        <v>84</v>
      </c>
      <c r="AW599" s="11" t="s">
        <v>34</v>
      </c>
      <c r="AX599" s="11" t="s">
        <v>77</v>
      </c>
      <c r="AY599" s="143" t="s">
        <v>211</v>
      </c>
    </row>
    <row r="600" spans="2:65" s="11" customFormat="1" ht="11.25">
      <c r="B600" s="141"/>
      <c r="D600" s="142" t="s">
        <v>217</v>
      </c>
      <c r="E600" s="143" t="s">
        <v>1</v>
      </c>
      <c r="F600" s="144" t="s">
        <v>717</v>
      </c>
      <c r="H600" s="143" t="s">
        <v>1</v>
      </c>
      <c r="I600" s="145"/>
      <c r="L600" s="141"/>
      <c r="M600" s="146"/>
      <c r="T600" s="147"/>
      <c r="AT600" s="143" t="s">
        <v>217</v>
      </c>
      <c r="AU600" s="143" t="s">
        <v>84</v>
      </c>
      <c r="AV600" s="11" t="s">
        <v>84</v>
      </c>
      <c r="AW600" s="11" t="s">
        <v>34</v>
      </c>
      <c r="AX600" s="11" t="s">
        <v>77</v>
      </c>
      <c r="AY600" s="143" t="s">
        <v>211</v>
      </c>
    </row>
    <row r="601" spans="2:65" s="12" customFormat="1" ht="11.25">
      <c r="B601" s="148"/>
      <c r="D601" s="142" t="s">
        <v>217</v>
      </c>
      <c r="E601" s="149" t="s">
        <v>1</v>
      </c>
      <c r="F601" s="150" t="s">
        <v>718</v>
      </c>
      <c r="H601" s="151">
        <v>226.8</v>
      </c>
      <c r="I601" s="152"/>
      <c r="L601" s="148"/>
      <c r="M601" s="153"/>
      <c r="T601" s="154"/>
      <c r="AT601" s="149" t="s">
        <v>217</v>
      </c>
      <c r="AU601" s="149" t="s">
        <v>84</v>
      </c>
      <c r="AV601" s="12" t="s">
        <v>86</v>
      </c>
      <c r="AW601" s="12" t="s">
        <v>34</v>
      </c>
      <c r="AX601" s="12" t="s">
        <v>77</v>
      </c>
      <c r="AY601" s="149" t="s">
        <v>211</v>
      </c>
    </row>
    <row r="602" spans="2:65" s="11" customFormat="1" ht="11.25">
      <c r="B602" s="141"/>
      <c r="D602" s="142" t="s">
        <v>217</v>
      </c>
      <c r="E602" s="143" t="s">
        <v>1</v>
      </c>
      <c r="F602" s="144" t="s">
        <v>719</v>
      </c>
      <c r="H602" s="143" t="s">
        <v>1</v>
      </c>
      <c r="I602" s="145"/>
      <c r="L602" s="141"/>
      <c r="M602" s="146"/>
      <c r="T602" s="147"/>
      <c r="AT602" s="143" t="s">
        <v>217</v>
      </c>
      <c r="AU602" s="143" t="s">
        <v>84</v>
      </c>
      <c r="AV602" s="11" t="s">
        <v>84</v>
      </c>
      <c r="AW602" s="11" t="s">
        <v>34</v>
      </c>
      <c r="AX602" s="11" t="s">
        <v>77</v>
      </c>
      <c r="AY602" s="143" t="s">
        <v>211</v>
      </c>
    </row>
    <row r="603" spans="2:65" s="12" customFormat="1" ht="11.25">
      <c r="B603" s="148"/>
      <c r="D603" s="142" t="s">
        <v>217</v>
      </c>
      <c r="E603" s="149" t="s">
        <v>1</v>
      </c>
      <c r="F603" s="150" t="s">
        <v>720</v>
      </c>
      <c r="H603" s="151">
        <v>25.585000000000001</v>
      </c>
      <c r="I603" s="152"/>
      <c r="L603" s="148"/>
      <c r="M603" s="153"/>
      <c r="T603" s="154"/>
      <c r="AT603" s="149" t="s">
        <v>217</v>
      </c>
      <c r="AU603" s="149" t="s">
        <v>84</v>
      </c>
      <c r="AV603" s="12" t="s">
        <v>86</v>
      </c>
      <c r="AW603" s="12" t="s">
        <v>34</v>
      </c>
      <c r="AX603" s="12" t="s">
        <v>77</v>
      </c>
      <c r="AY603" s="149" t="s">
        <v>211</v>
      </c>
    </row>
    <row r="604" spans="2:65" s="11" customFormat="1" ht="11.25">
      <c r="B604" s="141"/>
      <c r="D604" s="142" t="s">
        <v>217</v>
      </c>
      <c r="E604" s="143" t="s">
        <v>1</v>
      </c>
      <c r="F604" s="144" t="s">
        <v>376</v>
      </c>
      <c r="H604" s="143" t="s">
        <v>1</v>
      </c>
      <c r="I604" s="145"/>
      <c r="L604" s="141"/>
      <c r="M604" s="146"/>
      <c r="T604" s="147"/>
      <c r="AT604" s="143" t="s">
        <v>217</v>
      </c>
      <c r="AU604" s="143" t="s">
        <v>84</v>
      </c>
      <c r="AV604" s="11" t="s">
        <v>84</v>
      </c>
      <c r="AW604" s="11" t="s">
        <v>34</v>
      </c>
      <c r="AX604" s="11" t="s">
        <v>77</v>
      </c>
      <c r="AY604" s="143" t="s">
        <v>211</v>
      </c>
    </row>
    <row r="605" spans="2:65" s="11" customFormat="1" ht="11.25">
      <c r="B605" s="141"/>
      <c r="D605" s="142" t="s">
        <v>217</v>
      </c>
      <c r="E605" s="143" t="s">
        <v>1</v>
      </c>
      <c r="F605" s="144" t="s">
        <v>717</v>
      </c>
      <c r="H605" s="143" t="s">
        <v>1</v>
      </c>
      <c r="I605" s="145"/>
      <c r="L605" s="141"/>
      <c r="M605" s="146"/>
      <c r="T605" s="147"/>
      <c r="AT605" s="143" t="s">
        <v>217</v>
      </c>
      <c r="AU605" s="143" t="s">
        <v>84</v>
      </c>
      <c r="AV605" s="11" t="s">
        <v>84</v>
      </c>
      <c r="AW605" s="11" t="s">
        <v>34</v>
      </c>
      <c r="AX605" s="11" t="s">
        <v>77</v>
      </c>
      <c r="AY605" s="143" t="s">
        <v>211</v>
      </c>
    </row>
    <row r="606" spans="2:65" s="12" customFormat="1" ht="11.25">
      <c r="B606" s="148"/>
      <c r="D606" s="142" t="s">
        <v>217</v>
      </c>
      <c r="E606" s="149" t="s">
        <v>1</v>
      </c>
      <c r="F606" s="150" t="s">
        <v>721</v>
      </c>
      <c r="H606" s="151">
        <v>69.790000000000006</v>
      </c>
      <c r="I606" s="152"/>
      <c r="L606" s="148"/>
      <c r="M606" s="153"/>
      <c r="T606" s="154"/>
      <c r="AT606" s="149" t="s">
        <v>217</v>
      </c>
      <c r="AU606" s="149" t="s">
        <v>84</v>
      </c>
      <c r="AV606" s="12" t="s">
        <v>86</v>
      </c>
      <c r="AW606" s="12" t="s">
        <v>34</v>
      </c>
      <c r="AX606" s="12" t="s">
        <v>77</v>
      </c>
      <c r="AY606" s="149" t="s">
        <v>211</v>
      </c>
    </row>
    <row r="607" spans="2:65" s="11" customFormat="1" ht="11.25">
      <c r="B607" s="141"/>
      <c r="D607" s="142" t="s">
        <v>217</v>
      </c>
      <c r="E607" s="143" t="s">
        <v>1</v>
      </c>
      <c r="F607" s="144" t="s">
        <v>722</v>
      </c>
      <c r="H607" s="143" t="s">
        <v>1</v>
      </c>
      <c r="I607" s="145"/>
      <c r="L607" s="141"/>
      <c r="M607" s="146"/>
      <c r="T607" s="147"/>
      <c r="AT607" s="143" t="s">
        <v>217</v>
      </c>
      <c r="AU607" s="143" t="s">
        <v>84</v>
      </c>
      <c r="AV607" s="11" t="s">
        <v>84</v>
      </c>
      <c r="AW607" s="11" t="s">
        <v>34</v>
      </c>
      <c r="AX607" s="11" t="s">
        <v>77</v>
      </c>
      <c r="AY607" s="143" t="s">
        <v>211</v>
      </c>
    </row>
    <row r="608" spans="2:65" s="12" customFormat="1" ht="11.25">
      <c r="B608" s="148"/>
      <c r="D608" s="142" t="s">
        <v>217</v>
      </c>
      <c r="E608" s="149" t="s">
        <v>1</v>
      </c>
      <c r="F608" s="150" t="s">
        <v>723</v>
      </c>
      <c r="H608" s="151">
        <v>22.75</v>
      </c>
      <c r="I608" s="152"/>
      <c r="L608" s="148"/>
      <c r="M608" s="153"/>
      <c r="T608" s="154"/>
      <c r="AT608" s="149" t="s">
        <v>217</v>
      </c>
      <c r="AU608" s="149" t="s">
        <v>84</v>
      </c>
      <c r="AV608" s="12" t="s">
        <v>86</v>
      </c>
      <c r="AW608" s="12" t="s">
        <v>34</v>
      </c>
      <c r="AX608" s="12" t="s">
        <v>77</v>
      </c>
      <c r="AY608" s="149" t="s">
        <v>211</v>
      </c>
    </row>
    <row r="609" spans="2:51" s="11" customFormat="1" ht="11.25">
      <c r="B609" s="141"/>
      <c r="D609" s="142" t="s">
        <v>217</v>
      </c>
      <c r="E609" s="143" t="s">
        <v>1</v>
      </c>
      <c r="F609" s="144" t="s">
        <v>719</v>
      </c>
      <c r="H609" s="143" t="s">
        <v>1</v>
      </c>
      <c r="I609" s="145"/>
      <c r="L609" s="141"/>
      <c r="M609" s="146"/>
      <c r="T609" s="147"/>
      <c r="AT609" s="143" t="s">
        <v>217</v>
      </c>
      <c r="AU609" s="143" t="s">
        <v>84</v>
      </c>
      <c r="AV609" s="11" t="s">
        <v>84</v>
      </c>
      <c r="AW609" s="11" t="s">
        <v>34</v>
      </c>
      <c r="AX609" s="11" t="s">
        <v>77</v>
      </c>
      <c r="AY609" s="143" t="s">
        <v>211</v>
      </c>
    </row>
    <row r="610" spans="2:51" s="12" customFormat="1" ht="11.25">
      <c r="B610" s="148"/>
      <c r="D610" s="142" t="s">
        <v>217</v>
      </c>
      <c r="E610" s="149" t="s">
        <v>1</v>
      </c>
      <c r="F610" s="150" t="s">
        <v>724</v>
      </c>
      <c r="H610" s="151">
        <v>40.164999999999999</v>
      </c>
      <c r="I610" s="152"/>
      <c r="L610" s="148"/>
      <c r="M610" s="153"/>
      <c r="T610" s="154"/>
      <c r="AT610" s="149" t="s">
        <v>217</v>
      </c>
      <c r="AU610" s="149" t="s">
        <v>84</v>
      </c>
      <c r="AV610" s="12" t="s">
        <v>86</v>
      </c>
      <c r="AW610" s="12" t="s">
        <v>34</v>
      </c>
      <c r="AX610" s="12" t="s">
        <v>77</v>
      </c>
      <c r="AY610" s="149" t="s">
        <v>211</v>
      </c>
    </row>
    <row r="611" spans="2:51" s="11" customFormat="1" ht="11.25">
      <c r="B611" s="141"/>
      <c r="D611" s="142" t="s">
        <v>217</v>
      </c>
      <c r="E611" s="143" t="s">
        <v>1</v>
      </c>
      <c r="F611" s="144" t="s">
        <v>725</v>
      </c>
      <c r="H611" s="143" t="s">
        <v>1</v>
      </c>
      <c r="I611" s="145"/>
      <c r="L611" s="141"/>
      <c r="M611" s="146"/>
      <c r="T611" s="147"/>
      <c r="AT611" s="143" t="s">
        <v>217</v>
      </c>
      <c r="AU611" s="143" t="s">
        <v>84</v>
      </c>
      <c r="AV611" s="11" t="s">
        <v>84</v>
      </c>
      <c r="AW611" s="11" t="s">
        <v>34</v>
      </c>
      <c r="AX611" s="11" t="s">
        <v>77</v>
      </c>
      <c r="AY611" s="143" t="s">
        <v>211</v>
      </c>
    </row>
    <row r="612" spans="2:51" s="11" customFormat="1" ht="11.25">
      <c r="B612" s="141"/>
      <c r="D612" s="142" t="s">
        <v>217</v>
      </c>
      <c r="E612" s="143" t="s">
        <v>1</v>
      </c>
      <c r="F612" s="144" t="s">
        <v>726</v>
      </c>
      <c r="H612" s="143" t="s">
        <v>1</v>
      </c>
      <c r="I612" s="145"/>
      <c r="L612" s="141"/>
      <c r="M612" s="146"/>
      <c r="T612" s="147"/>
      <c r="AT612" s="143" t="s">
        <v>217</v>
      </c>
      <c r="AU612" s="143" t="s">
        <v>84</v>
      </c>
      <c r="AV612" s="11" t="s">
        <v>84</v>
      </c>
      <c r="AW612" s="11" t="s">
        <v>34</v>
      </c>
      <c r="AX612" s="11" t="s">
        <v>77</v>
      </c>
      <c r="AY612" s="143" t="s">
        <v>211</v>
      </c>
    </row>
    <row r="613" spans="2:51" s="12" customFormat="1" ht="11.25">
      <c r="B613" s="148"/>
      <c r="D613" s="142" t="s">
        <v>217</v>
      </c>
      <c r="E613" s="149" t="s">
        <v>1</v>
      </c>
      <c r="F613" s="150" t="s">
        <v>727</v>
      </c>
      <c r="H613" s="151">
        <v>303.56700000000001</v>
      </c>
      <c r="I613" s="152"/>
      <c r="L613" s="148"/>
      <c r="M613" s="153"/>
      <c r="T613" s="154"/>
      <c r="AT613" s="149" t="s">
        <v>217</v>
      </c>
      <c r="AU613" s="149" t="s">
        <v>84</v>
      </c>
      <c r="AV613" s="12" t="s">
        <v>86</v>
      </c>
      <c r="AW613" s="12" t="s">
        <v>34</v>
      </c>
      <c r="AX613" s="12" t="s">
        <v>77</v>
      </c>
      <c r="AY613" s="149" t="s">
        <v>211</v>
      </c>
    </row>
    <row r="614" spans="2:51" s="11" customFormat="1" ht="11.25">
      <c r="B614" s="141"/>
      <c r="D614" s="142" t="s">
        <v>217</v>
      </c>
      <c r="E614" s="143" t="s">
        <v>1</v>
      </c>
      <c r="F614" s="144" t="s">
        <v>722</v>
      </c>
      <c r="H614" s="143" t="s">
        <v>1</v>
      </c>
      <c r="I614" s="145"/>
      <c r="L614" s="141"/>
      <c r="M614" s="146"/>
      <c r="T614" s="147"/>
      <c r="AT614" s="143" t="s">
        <v>217</v>
      </c>
      <c r="AU614" s="143" t="s">
        <v>84</v>
      </c>
      <c r="AV614" s="11" t="s">
        <v>84</v>
      </c>
      <c r="AW614" s="11" t="s">
        <v>34</v>
      </c>
      <c r="AX614" s="11" t="s">
        <v>77</v>
      </c>
      <c r="AY614" s="143" t="s">
        <v>211</v>
      </c>
    </row>
    <row r="615" spans="2:51" s="12" customFormat="1" ht="11.25">
      <c r="B615" s="148"/>
      <c r="D615" s="142" t="s">
        <v>217</v>
      </c>
      <c r="E615" s="149" t="s">
        <v>1</v>
      </c>
      <c r="F615" s="150" t="s">
        <v>728</v>
      </c>
      <c r="H615" s="151">
        <v>57.54</v>
      </c>
      <c r="I615" s="152"/>
      <c r="L615" s="148"/>
      <c r="M615" s="153"/>
      <c r="T615" s="154"/>
      <c r="AT615" s="149" t="s">
        <v>217</v>
      </c>
      <c r="AU615" s="149" t="s">
        <v>84</v>
      </c>
      <c r="AV615" s="12" t="s">
        <v>86</v>
      </c>
      <c r="AW615" s="12" t="s">
        <v>34</v>
      </c>
      <c r="AX615" s="12" t="s">
        <v>77</v>
      </c>
      <c r="AY615" s="149" t="s">
        <v>211</v>
      </c>
    </row>
    <row r="616" spans="2:51" s="11" customFormat="1" ht="11.25">
      <c r="B616" s="141"/>
      <c r="D616" s="142" t="s">
        <v>217</v>
      </c>
      <c r="E616" s="143" t="s">
        <v>1</v>
      </c>
      <c r="F616" s="144" t="s">
        <v>729</v>
      </c>
      <c r="H616" s="143" t="s">
        <v>1</v>
      </c>
      <c r="I616" s="145"/>
      <c r="L616" s="141"/>
      <c r="M616" s="146"/>
      <c r="T616" s="147"/>
      <c r="AT616" s="143" t="s">
        <v>217</v>
      </c>
      <c r="AU616" s="143" t="s">
        <v>84</v>
      </c>
      <c r="AV616" s="11" t="s">
        <v>84</v>
      </c>
      <c r="AW616" s="11" t="s">
        <v>34</v>
      </c>
      <c r="AX616" s="11" t="s">
        <v>77</v>
      </c>
      <c r="AY616" s="143" t="s">
        <v>211</v>
      </c>
    </row>
    <row r="617" spans="2:51" s="12" customFormat="1" ht="11.25">
      <c r="B617" s="148"/>
      <c r="D617" s="142" t="s">
        <v>217</v>
      </c>
      <c r="E617" s="149" t="s">
        <v>1</v>
      </c>
      <c r="F617" s="150" t="s">
        <v>730</v>
      </c>
      <c r="H617" s="151">
        <v>380.88799999999998</v>
      </c>
      <c r="I617" s="152"/>
      <c r="L617" s="148"/>
      <c r="M617" s="153"/>
      <c r="T617" s="154"/>
      <c r="AT617" s="149" t="s">
        <v>217</v>
      </c>
      <c r="AU617" s="149" t="s">
        <v>84</v>
      </c>
      <c r="AV617" s="12" t="s">
        <v>86</v>
      </c>
      <c r="AW617" s="12" t="s">
        <v>34</v>
      </c>
      <c r="AX617" s="12" t="s">
        <v>77</v>
      </c>
      <c r="AY617" s="149" t="s">
        <v>211</v>
      </c>
    </row>
    <row r="618" spans="2:51" s="11" customFormat="1" ht="11.25">
      <c r="B618" s="141"/>
      <c r="D618" s="142" t="s">
        <v>217</v>
      </c>
      <c r="E618" s="143" t="s">
        <v>1</v>
      </c>
      <c r="F618" s="144" t="s">
        <v>733</v>
      </c>
      <c r="H618" s="143" t="s">
        <v>1</v>
      </c>
      <c r="I618" s="145"/>
      <c r="L618" s="141"/>
      <c r="M618" s="146"/>
      <c r="T618" s="147"/>
      <c r="AT618" s="143" t="s">
        <v>217</v>
      </c>
      <c r="AU618" s="143" t="s">
        <v>84</v>
      </c>
      <c r="AV618" s="11" t="s">
        <v>84</v>
      </c>
      <c r="AW618" s="11" t="s">
        <v>34</v>
      </c>
      <c r="AX618" s="11" t="s">
        <v>77</v>
      </c>
      <c r="AY618" s="143" t="s">
        <v>211</v>
      </c>
    </row>
    <row r="619" spans="2:51" s="12" customFormat="1" ht="11.25">
      <c r="B619" s="148"/>
      <c r="D619" s="142" t="s">
        <v>217</v>
      </c>
      <c r="E619" s="149" t="s">
        <v>1</v>
      </c>
      <c r="F619" s="150" t="s">
        <v>734</v>
      </c>
      <c r="H619" s="151">
        <v>151.5</v>
      </c>
      <c r="I619" s="152"/>
      <c r="L619" s="148"/>
      <c r="M619" s="153"/>
      <c r="T619" s="154"/>
      <c r="AT619" s="149" t="s">
        <v>217</v>
      </c>
      <c r="AU619" s="149" t="s">
        <v>84</v>
      </c>
      <c r="AV619" s="12" t="s">
        <v>86</v>
      </c>
      <c r="AW619" s="12" t="s">
        <v>34</v>
      </c>
      <c r="AX619" s="12" t="s">
        <v>77</v>
      </c>
      <c r="AY619" s="149" t="s">
        <v>211</v>
      </c>
    </row>
    <row r="620" spans="2:51" s="11" customFormat="1" ht="11.25">
      <c r="B620" s="141"/>
      <c r="D620" s="142" t="s">
        <v>217</v>
      </c>
      <c r="E620" s="143" t="s">
        <v>1</v>
      </c>
      <c r="F620" s="144" t="s">
        <v>735</v>
      </c>
      <c r="H620" s="143" t="s">
        <v>1</v>
      </c>
      <c r="I620" s="145"/>
      <c r="L620" s="141"/>
      <c r="M620" s="146"/>
      <c r="T620" s="147"/>
      <c r="AT620" s="143" t="s">
        <v>217</v>
      </c>
      <c r="AU620" s="143" t="s">
        <v>84</v>
      </c>
      <c r="AV620" s="11" t="s">
        <v>84</v>
      </c>
      <c r="AW620" s="11" t="s">
        <v>34</v>
      </c>
      <c r="AX620" s="11" t="s">
        <v>77</v>
      </c>
      <c r="AY620" s="143" t="s">
        <v>211</v>
      </c>
    </row>
    <row r="621" spans="2:51" s="12" customFormat="1" ht="11.25">
      <c r="B621" s="148"/>
      <c r="D621" s="142" t="s">
        <v>217</v>
      </c>
      <c r="E621" s="149" t="s">
        <v>1</v>
      </c>
      <c r="F621" s="150" t="s">
        <v>736</v>
      </c>
      <c r="H621" s="151">
        <v>81.495000000000005</v>
      </c>
      <c r="I621" s="152"/>
      <c r="L621" s="148"/>
      <c r="M621" s="153"/>
      <c r="T621" s="154"/>
      <c r="AT621" s="149" t="s">
        <v>217</v>
      </c>
      <c r="AU621" s="149" t="s">
        <v>84</v>
      </c>
      <c r="AV621" s="12" t="s">
        <v>86</v>
      </c>
      <c r="AW621" s="12" t="s">
        <v>34</v>
      </c>
      <c r="AX621" s="12" t="s">
        <v>77</v>
      </c>
      <c r="AY621" s="149" t="s">
        <v>211</v>
      </c>
    </row>
    <row r="622" spans="2:51" s="11" customFormat="1" ht="11.25">
      <c r="B622" s="141"/>
      <c r="D622" s="142" t="s">
        <v>217</v>
      </c>
      <c r="E622" s="143" t="s">
        <v>1</v>
      </c>
      <c r="F622" s="144" t="s">
        <v>737</v>
      </c>
      <c r="H622" s="143" t="s">
        <v>1</v>
      </c>
      <c r="I622" s="145"/>
      <c r="L622" s="141"/>
      <c r="M622" s="146"/>
      <c r="T622" s="147"/>
      <c r="AT622" s="143" t="s">
        <v>217</v>
      </c>
      <c r="AU622" s="143" t="s">
        <v>84</v>
      </c>
      <c r="AV622" s="11" t="s">
        <v>84</v>
      </c>
      <c r="AW622" s="11" t="s">
        <v>34</v>
      </c>
      <c r="AX622" s="11" t="s">
        <v>77</v>
      </c>
      <c r="AY622" s="143" t="s">
        <v>211</v>
      </c>
    </row>
    <row r="623" spans="2:51" s="12" customFormat="1" ht="11.25">
      <c r="B623" s="148"/>
      <c r="D623" s="142" t="s">
        <v>217</v>
      </c>
      <c r="E623" s="149" t="s">
        <v>1</v>
      </c>
      <c r="F623" s="150" t="s">
        <v>738</v>
      </c>
      <c r="H623" s="151">
        <v>10.39</v>
      </c>
      <c r="I623" s="152"/>
      <c r="L623" s="148"/>
      <c r="M623" s="153"/>
      <c r="T623" s="154"/>
      <c r="AT623" s="149" t="s">
        <v>217</v>
      </c>
      <c r="AU623" s="149" t="s">
        <v>84</v>
      </c>
      <c r="AV623" s="12" t="s">
        <v>86</v>
      </c>
      <c r="AW623" s="12" t="s">
        <v>34</v>
      </c>
      <c r="AX623" s="12" t="s">
        <v>77</v>
      </c>
      <c r="AY623" s="149" t="s">
        <v>211</v>
      </c>
    </row>
    <row r="624" spans="2:51" s="11" customFormat="1" ht="11.25">
      <c r="B624" s="141"/>
      <c r="D624" s="142" t="s">
        <v>217</v>
      </c>
      <c r="E624" s="143" t="s">
        <v>1</v>
      </c>
      <c r="F624" s="144" t="s">
        <v>739</v>
      </c>
      <c r="H624" s="143" t="s">
        <v>1</v>
      </c>
      <c r="I624" s="145"/>
      <c r="L624" s="141"/>
      <c r="M624" s="146"/>
      <c r="T624" s="147"/>
      <c r="AT624" s="143" t="s">
        <v>217</v>
      </c>
      <c r="AU624" s="143" t="s">
        <v>84</v>
      </c>
      <c r="AV624" s="11" t="s">
        <v>84</v>
      </c>
      <c r="AW624" s="11" t="s">
        <v>34</v>
      </c>
      <c r="AX624" s="11" t="s">
        <v>77</v>
      </c>
      <c r="AY624" s="143" t="s">
        <v>211</v>
      </c>
    </row>
    <row r="625" spans="2:65" s="12" customFormat="1" ht="11.25">
      <c r="B625" s="148"/>
      <c r="D625" s="142" t="s">
        <v>217</v>
      </c>
      <c r="E625" s="149" t="s">
        <v>1</v>
      </c>
      <c r="F625" s="150" t="s">
        <v>740</v>
      </c>
      <c r="H625" s="151">
        <v>46.77</v>
      </c>
      <c r="I625" s="152"/>
      <c r="L625" s="148"/>
      <c r="M625" s="153"/>
      <c r="T625" s="154"/>
      <c r="AT625" s="149" t="s">
        <v>217</v>
      </c>
      <c r="AU625" s="149" t="s">
        <v>84</v>
      </c>
      <c r="AV625" s="12" t="s">
        <v>86</v>
      </c>
      <c r="AW625" s="12" t="s">
        <v>34</v>
      </c>
      <c r="AX625" s="12" t="s">
        <v>77</v>
      </c>
      <c r="AY625" s="149" t="s">
        <v>211</v>
      </c>
    </row>
    <row r="626" spans="2:65" s="14" customFormat="1" ht="11.25">
      <c r="B626" s="173"/>
      <c r="D626" s="142" t="s">
        <v>217</v>
      </c>
      <c r="E626" s="174" t="s">
        <v>1</v>
      </c>
      <c r="F626" s="175" t="s">
        <v>741</v>
      </c>
      <c r="H626" s="176">
        <v>1417.24</v>
      </c>
      <c r="I626" s="177"/>
      <c r="L626" s="173"/>
      <c r="M626" s="178"/>
      <c r="T626" s="179"/>
      <c r="AT626" s="174" t="s">
        <v>217</v>
      </c>
      <c r="AU626" s="174" t="s">
        <v>84</v>
      </c>
      <c r="AV626" s="14" t="s">
        <v>226</v>
      </c>
      <c r="AW626" s="14" t="s">
        <v>34</v>
      </c>
      <c r="AX626" s="14" t="s">
        <v>77</v>
      </c>
      <c r="AY626" s="174" t="s">
        <v>211</v>
      </c>
    </row>
    <row r="627" spans="2:65" s="11" customFormat="1" ht="11.25">
      <c r="B627" s="141"/>
      <c r="D627" s="142" t="s">
        <v>217</v>
      </c>
      <c r="E627" s="143" t="s">
        <v>1</v>
      </c>
      <c r="F627" s="144" t="s">
        <v>742</v>
      </c>
      <c r="H627" s="143" t="s">
        <v>1</v>
      </c>
      <c r="I627" s="145"/>
      <c r="L627" s="141"/>
      <c r="M627" s="146"/>
      <c r="T627" s="147"/>
      <c r="AT627" s="143" t="s">
        <v>217</v>
      </c>
      <c r="AU627" s="143" t="s">
        <v>84</v>
      </c>
      <c r="AV627" s="11" t="s">
        <v>84</v>
      </c>
      <c r="AW627" s="11" t="s">
        <v>34</v>
      </c>
      <c r="AX627" s="11" t="s">
        <v>77</v>
      </c>
      <c r="AY627" s="143" t="s">
        <v>211</v>
      </c>
    </row>
    <row r="628" spans="2:65" s="12" customFormat="1" ht="11.25">
      <c r="B628" s="148"/>
      <c r="D628" s="142" t="s">
        <v>217</v>
      </c>
      <c r="E628" s="149" t="s">
        <v>1</v>
      </c>
      <c r="F628" s="150" t="s">
        <v>743</v>
      </c>
      <c r="H628" s="151">
        <v>89.453000000000003</v>
      </c>
      <c r="I628" s="152"/>
      <c r="L628" s="148"/>
      <c r="M628" s="153"/>
      <c r="T628" s="154"/>
      <c r="AT628" s="149" t="s">
        <v>217</v>
      </c>
      <c r="AU628" s="149" t="s">
        <v>84</v>
      </c>
      <c r="AV628" s="12" t="s">
        <v>86</v>
      </c>
      <c r="AW628" s="12" t="s">
        <v>34</v>
      </c>
      <c r="AX628" s="12" t="s">
        <v>77</v>
      </c>
      <c r="AY628" s="149" t="s">
        <v>211</v>
      </c>
    </row>
    <row r="629" spans="2:65" s="13" customFormat="1" ht="11.25">
      <c r="B629" s="155"/>
      <c r="D629" s="142" t="s">
        <v>217</v>
      </c>
      <c r="E629" s="156" t="s">
        <v>1</v>
      </c>
      <c r="F629" s="157" t="s">
        <v>222</v>
      </c>
      <c r="H629" s="158">
        <v>1506.693</v>
      </c>
      <c r="I629" s="159"/>
      <c r="L629" s="155"/>
      <c r="M629" s="160"/>
      <c r="T629" s="161"/>
      <c r="AT629" s="156" t="s">
        <v>217</v>
      </c>
      <c r="AU629" s="156" t="s">
        <v>84</v>
      </c>
      <c r="AV629" s="13" t="s">
        <v>216</v>
      </c>
      <c r="AW629" s="13" t="s">
        <v>34</v>
      </c>
      <c r="AX629" s="13" t="s">
        <v>84</v>
      </c>
      <c r="AY629" s="156" t="s">
        <v>211</v>
      </c>
    </row>
    <row r="630" spans="2:65" s="1" customFormat="1" ht="21.75" customHeight="1">
      <c r="B630" s="32"/>
      <c r="C630" s="127" t="s">
        <v>763</v>
      </c>
      <c r="D630" s="127" t="s">
        <v>212</v>
      </c>
      <c r="E630" s="128" t="s">
        <v>764</v>
      </c>
      <c r="F630" s="129" t="s">
        <v>765</v>
      </c>
      <c r="G630" s="130" t="s">
        <v>297</v>
      </c>
      <c r="H630" s="131">
        <v>703.16399999999999</v>
      </c>
      <c r="I630" s="132"/>
      <c r="J630" s="133">
        <f>ROUND(I630*H630,2)</f>
        <v>0</v>
      </c>
      <c r="K630" s="134"/>
      <c r="L630" s="32"/>
      <c r="M630" s="135" t="s">
        <v>1</v>
      </c>
      <c r="N630" s="136" t="s">
        <v>42</v>
      </c>
      <c r="P630" s="137">
        <f>O630*H630</f>
        <v>0</v>
      </c>
      <c r="Q630" s="137">
        <v>0</v>
      </c>
      <c r="R630" s="137">
        <f>Q630*H630</f>
        <v>0</v>
      </c>
      <c r="S630" s="137">
        <v>0</v>
      </c>
      <c r="T630" s="138">
        <f>S630*H630</f>
        <v>0</v>
      </c>
      <c r="AR630" s="139" t="s">
        <v>253</v>
      </c>
      <c r="AT630" s="139" t="s">
        <v>212</v>
      </c>
      <c r="AU630" s="139" t="s">
        <v>84</v>
      </c>
      <c r="AY630" s="17" t="s">
        <v>211</v>
      </c>
      <c r="BE630" s="140">
        <f>IF(N630="základní",J630,0)</f>
        <v>0</v>
      </c>
      <c r="BF630" s="140">
        <f>IF(N630="snížená",J630,0)</f>
        <v>0</v>
      </c>
      <c r="BG630" s="140">
        <f>IF(N630="zákl. přenesená",J630,0)</f>
        <v>0</v>
      </c>
      <c r="BH630" s="140">
        <f>IF(N630="sníž. přenesená",J630,0)</f>
        <v>0</v>
      </c>
      <c r="BI630" s="140">
        <f>IF(N630="nulová",J630,0)</f>
        <v>0</v>
      </c>
      <c r="BJ630" s="17" t="s">
        <v>84</v>
      </c>
      <c r="BK630" s="140">
        <f>ROUND(I630*H630,2)</f>
        <v>0</v>
      </c>
      <c r="BL630" s="17" t="s">
        <v>253</v>
      </c>
      <c r="BM630" s="139" t="s">
        <v>766</v>
      </c>
    </row>
    <row r="631" spans="2:65" s="11" customFormat="1" ht="11.25">
      <c r="B631" s="141"/>
      <c r="D631" s="142" t="s">
        <v>217</v>
      </c>
      <c r="E631" s="143" t="s">
        <v>1</v>
      </c>
      <c r="F631" s="144" t="s">
        <v>218</v>
      </c>
      <c r="H631" s="143" t="s">
        <v>1</v>
      </c>
      <c r="I631" s="145"/>
      <c r="L631" s="141"/>
      <c r="M631" s="146"/>
      <c r="T631" s="147"/>
      <c r="AT631" s="143" t="s">
        <v>217</v>
      </c>
      <c r="AU631" s="143" t="s">
        <v>84</v>
      </c>
      <c r="AV631" s="11" t="s">
        <v>84</v>
      </c>
      <c r="AW631" s="11" t="s">
        <v>34</v>
      </c>
      <c r="AX631" s="11" t="s">
        <v>77</v>
      </c>
      <c r="AY631" s="143" t="s">
        <v>211</v>
      </c>
    </row>
    <row r="632" spans="2:65" s="12" customFormat="1" ht="11.25">
      <c r="B632" s="148"/>
      <c r="D632" s="142" t="s">
        <v>217</v>
      </c>
      <c r="E632" s="149" t="s">
        <v>1</v>
      </c>
      <c r="F632" s="150" t="s">
        <v>744</v>
      </c>
      <c r="H632" s="151">
        <v>155.24</v>
      </c>
      <c r="I632" s="152"/>
      <c r="L632" s="148"/>
      <c r="M632" s="153"/>
      <c r="T632" s="154"/>
      <c r="AT632" s="149" t="s">
        <v>217</v>
      </c>
      <c r="AU632" s="149" t="s">
        <v>84</v>
      </c>
      <c r="AV632" s="12" t="s">
        <v>86</v>
      </c>
      <c r="AW632" s="12" t="s">
        <v>34</v>
      </c>
      <c r="AX632" s="12" t="s">
        <v>77</v>
      </c>
      <c r="AY632" s="149" t="s">
        <v>211</v>
      </c>
    </row>
    <row r="633" spans="2:65" s="12" customFormat="1" ht="11.25">
      <c r="B633" s="148"/>
      <c r="D633" s="142" t="s">
        <v>217</v>
      </c>
      <c r="E633" s="149" t="s">
        <v>1</v>
      </c>
      <c r="F633" s="150" t="s">
        <v>745</v>
      </c>
      <c r="H633" s="151">
        <v>224.6</v>
      </c>
      <c r="I633" s="152"/>
      <c r="L633" s="148"/>
      <c r="M633" s="153"/>
      <c r="T633" s="154"/>
      <c r="AT633" s="149" t="s">
        <v>217</v>
      </c>
      <c r="AU633" s="149" t="s">
        <v>84</v>
      </c>
      <c r="AV633" s="12" t="s">
        <v>86</v>
      </c>
      <c r="AW633" s="12" t="s">
        <v>34</v>
      </c>
      <c r="AX633" s="12" t="s">
        <v>77</v>
      </c>
      <c r="AY633" s="149" t="s">
        <v>211</v>
      </c>
    </row>
    <row r="634" spans="2:65" s="12" customFormat="1" ht="11.25">
      <c r="B634" s="148"/>
      <c r="D634" s="142" t="s">
        <v>217</v>
      </c>
      <c r="E634" s="149" t="s">
        <v>1</v>
      </c>
      <c r="F634" s="150" t="s">
        <v>746</v>
      </c>
      <c r="H634" s="151">
        <v>253.84</v>
      </c>
      <c r="I634" s="152"/>
      <c r="L634" s="148"/>
      <c r="M634" s="153"/>
      <c r="T634" s="154"/>
      <c r="AT634" s="149" t="s">
        <v>217</v>
      </c>
      <c r="AU634" s="149" t="s">
        <v>84</v>
      </c>
      <c r="AV634" s="12" t="s">
        <v>86</v>
      </c>
      <c r="AW634" s="12" t="s">
        <v>34</v>
      </c>
      <c r="AX634" s="12" t="s">
        <v>77</v>
      </c>
      <c r="AY634" s="149" t="s">
        <v>211</v>
      </c>
    </row>
    <row r="635" spans="2:65" s="12" customFormat="1" ht="11.25">
      <c r="B635" s="148"/>
      <c r="D635" s="142" t="s">
        <v>217</v>
      </c>
      <c r="E635" s="149" t="s">
        <v>1</v>
      </c>
      <c r="F635" s="150" t="s">
        <v>747</v>
      </c>
      <c r="H635" s="151">
        <v>36</v>
      </c>
      <c r="I635" s="152"/>
      <c r="L635" s="148"/>
      <c r="M635" s="153"/>
      <c r="T635" s="154"/>
      <c r="AT635" s="149" t="s">
        <v>217</v>
      </c>
      <c r="AU635" s="149" t="s">
        <v>84</v>
      </c>
      <c r="AV635" s="12" t="s">
        <v>86</v>
      </c>
      <c r="AW635" s="12" t="s">
        <v>34</v>
      </c>
      <c r="AX635" s="12" t="s">
        <v>77</v>
      </c>
      <c r="AY635" s="149" t="s">
        <v>211</v>
      </c>
    </row>
    <row r="636" spans="2:65" s="14" customFormat="1" ht="11.25">
      <c r="B636" s="173"/>
      <c r="D636" s="142" t="s">
        <v>217</v>
      </c>
      <c r="E636" s="174" t="s">
        <v>1</v>
      </c>
      <c r="F636" s="175" t="s">
        <v>741</v>
      </c>
      <c r="H636" s="176">
        <v>669.68000000000006</v>
      </c>
      <c r="I636" s="177"/>
      <c r="L636" s="173"/>
      <c r="M636" s="178"/>
      <c r="T636" s="179"/>
      <c r="AT636" s="174" t="s">
        <v>217</v>
      </c>
      <c r="AU636" s="174" t="s">
        <v>84</v>
      </c>
      <c r="AV636" s="14" t="s">
        <v>226</v>
      </c>
      <c r="AW636" s="14" t="s">
        <v>34</v>
      </c>
      <c r="AX636" s="14" t="s">
        <v>77</v>
      </c>
      <c r="AY636" s="174" t="s">
        <v>211</v>
      </c>
    </row>
    <row r="637" spans="2:65" s="11" customFormat="1" ht="11.25">
      <c r="B637" s="141"/>
      <c r="D637" s="142" t="s">
        <v>217</v>
      </c>
      <c r="E637" s="143" t="s">
        <v>1</v>
      </c>
      <c r="F637" s="144" t="s">
        <v>767</v>
      </c>
      <c r="H637" s="143" t="s">
        <v>1</v>
      </c>
      <c r="I637" s="145"/>
      <c r="L637" s="141"/>
      <c r="M637" s="146"/>
      <c r="T637" s="147"/>
      <c r="AT637" s="143" t="s">
        <v>217</v>
      </c>
      <c r="AU637" s="143" t="s">
        <v>84</v>
      </c>
      <c r="AV637" s="11" t="s">
        <v>84</v>
      </c>
      <c r="AW637" s="11" t="s">
        <v>34</v>
      </c>
      <c r="AX637" s="11" t="s">
        <v>77</v>
      </c>
      <c r="AY637" s="143" t="s">
        <v>211</v>
      </c>
    </row>
    <row r="638" spans="2:65" s="12" customFormat="1" ht="11.25">
      <c r="B638" s="148"/>
      <c r="D638" s="142" t="s">
        <v>217</v>
      </c>
      <c r="E638" s="149" t="s">
        <v>1</v>
      </c>
      <c r="F638" s="150" t="s">
        <v>768</v>
      </c>
      <c r="H638" s="151">
        <v>33.484000000000002</v>
      </c>
      <c r="I638" s="152"/>
      <c r="L638" s="148"/>
      <c r="M638" s="153"/>
      <c r="T638" s="154"/>
      <c r="AT638" s="149" t="s">
        <v>217</v>
      </c>
      <c r="AU638" s="149" t="s">
        <v>84</v>
      </c>
      <c r="AV638" s="12" t="s">
        <v>86</v>
      </c>
      <c r="AW638" s="12" t="s">
        <v>34</v>
      </c>
      <c r="AX638" s="12" t="s">
        <v>77</v>
      </c>
      <c r="AY638" s="149" t="s">
        <v>211</v>
      </c>
    </row>
    <row r="639" spans="2:65" s="13" customFormat="1" ht="11.25">
      <c r="B639" s="155"/>
      <c r="D639" s="142" t="s">
        <v>217</v>
      </c>
      <c r="E639" s="156" t="s">
        <v>1</v>
      </c>
      <c r="F639" s="157" t="s">
        <v>222</v>
      </c>
      <c r="H639" s="158">
        <v>703.1640000000001</v>
      </c>
      <c r="I639" s="159"/>
      <c r="L639" s="155"/>
      <c r="M639" s="160"/>
      <c r="T639" s="161"/>
      <c r="AT639" s="156" t="s">
        <v>217</v>
      </c>
      <c r="AU639" s="156" t="s">
        <v>84</v>
      </c>
      <c r="AV639" s="13" t="s">
        <v>216</v>
      </c>
      <c r="AW639" s="13" t="s">
        <v>34</v>
      </c>
      <c r="AX639" s="13" t="s">
        <v>84</v>
      </c>
      <c r="AY639" s="156" t="s">
        <v>211</v>
      </c>
    </row>
    <row r="640" spans="2:65" s="1" customFormat="1" ht="24.2" customHeight="1">
      <c r="B640" s="32"/>
      <c r="C640" s="127" t="s">
        <v>516</v>
      </c>
      <c r="D640" s="127" t="s">
        <v>212</v>
      </c>
      <c r="E640" s="128" t="s">
        <v>769</v>
      </c>
      <c r="F640" s="129" t="s">
        <v>770</v>
      </c>
      <c r="G640" s="130" t="s">
        <v>297</v>
      </c>
      <c r="H640" s="131">
        <v>30.4</v>
      </c>
      <c r="I640" s="132"/>
      <c r="J640" s="133">
        <f>ROUND(I640*H640,2)</f>
        <v>0</v>
      </c>
      <c r="K640" s="134"/>
      <c r="L640" s="32"/>
      <c r="M640" s="135" t="s">
        <v>1</v>
      </c>
      <c r="N640" s="136" t="s">
        <v>42</v>
      </c>
      <c r="P640" s="137">
        <f>O640*H640</f>
        <v>0</v>
      </c>
      <c r="Q640" s="137">
        <v>0</v>
      </c>
      <c r="R640" s="137">
        <f>Q640*H640</f>
        <v>0</v>
      </c>
      <c r="S640" s="137">
        <v>0</v>
      </c>
      <c r="T640" s="138">
        <f>S640*H640</f>
        <v>0</v>
      </c>
      <c r="AR640" s="139" t="s">
        <v>253</v>
      </c>
      <c r="AT640" s="139" t="s">
        <v>212</v>
      </c>
      <c r="AU640" s="139" t="s">
        <v>84</v>
      </c>
      <c r="AY640" s="17" t="s">
        <v>211</v>
      </c>
      <c r="BE640" s="140">
        <f>IF(N640="základní",J640,0)</f>
        <v>0</v>
      </c>
      <c r="BF640" s="140">
        <f>IF(N640="snížená",J640,0)</f>
        <v>0</v>
      </c>
      <c r="BG640" s="140">
        <f>IF(N640="zákl. přenesená",J640,0)</f>
        <v>0</v>
      </c>
      <c r="BH640" s="140">
        <f>IF(N640="sníž. přenesená",J640,0)</f>
        <v>0</v>
      </c>
      <c r="BI640" s="140">
        <f>IF(N640="nulová",J640,0)</f>
        <v>0</v>
      </c>
      <c r="BJ640" s="17" t="s">
        <v>84</v>
      </c>
      <c r="BK640" s="140">
        <f>ROUND(I640*H640,2)</f>
        <v>0</v>
      </c>
      <c r="BL640" s="17" t="s">
        <v>253</v>
      </c>
      <c r="BM640" s="139" t="s">
        <v>771</v>
      </c>
    </row>
    <row r="641" spans="2:65" s="12" customFormat="1" ht="11.25">
      <c r="B641" s="148"/>
      <c r="D641" s="142" t="s">
        <v>217</v>
      </c>
      <c r="E641" s="149" t="s">
        <v>1</v>
      </c>
      <c r="F641" s="150" t="s">
        <v>522</v>
      </c>
      <c r="H641" s="151">
        <v>30.4</v>
      </c>
      <c r="I641" s="152"/>
      <c r="L641" s="148"/>
      <c r="M641" s="153"/>
      <c r="T641" s="154"/>
      <c r="AT641" s="149" t="s">
        <v>217</v>
      </c>
      <c r="AU641" s="149" t="s">
        <v>84</v>
      </c>
      <c r="AV641" s="12" t="s">
        <v>86</v>
      </c>
      <c r="AW641" s="12" t="s">
        <v>34</v>
      </c>
      <c r="AX641" s="12" t="s">
        <v>77</v>
      </c>
      <c r="AY641" s="149" t="s">
        <v>211</v>
      </c>
    </row>
    <row r="642" spans="2:65" s="13" customFormat="1" ht="11.25">
      <c r="B642" s="155"/>
      <c r="D642" s="142" t="s">
        <v>217</v>
      </c>
      <c r="E642" s="156" t="s">
        <v>1</v>
      </c>
      <c r="F642" s="157" t="s">
        <v>222</v>
      </c>
      <c r="H642" s="158">
        <v>30.4</v>
      </c>
      <c r="I642" s="159"/>
      <c r="L642" s="155"/>
      <c r="M642" s="160"/>
      <c r="T642" s="161"/>
      <c r="AT642" s="156" t="s">
        <v>217</v>
      </c>
      <c r="AU642" s="156" t="s">
        <v>84</v>
      </c>
      <c r="AV642" s="13" t="s">
        <v>216</v>
      </c>
      <c r="AW642" s="13" t="s">
        <v>34</v>
      </c>
      <c r="AX642" s="13" t="s">
        <v>84</v>
      </c>
      <c r="AY642" s="156" t="s">
        <v>211</v>
      </c>
    </row>
    <row r="643" spans="2:65" s="1" customFormat="1" ht="21.75" customHeight="1">
      <c r="B643" s="32"/>
      <c r="C643" s="127" t="s">
        <v>772</v>
      </c>
      <c r="D643" s="127" t="s">
        <v>212</v>
      </c>
      <c r="E643" s="128" t="s">
        <v>773</v>
      </c>
      <c r="F643" s="129" t="s">
        <v>774</v>
      </c>
      <c r="G643" s="130" t="s">
        <v>775</v>
      </c>
      <c r="H643" s="180"/>
      <c r="I643" s="132"/>
      <c r="J643" s="133">
        <f>ROUND(I643*H643,2)</f>
        <v>0</v>
      </c>
      <c r="K643" s="134"/>
      <c r="L643" s="32"/>
      <c r="M643" s="135" t="s">
        <v>1</v>
      </c>
      <c r="N643" s="136" t="s">
        <v>42</v>
      </c>
      <c r="P643" s="137">
        <f>O643*H643</f>
        <v>0</v>
      </c>
      <c r="Q643" s="137">
        <v>0</v>
      </c>
      <c r="R643" s="137">
        <f>Q643*H643</f>
        <v>0</v>
      </c>
      <c r="S643" s="137">
        <v>0</v>
      </c>
      <c r="T643" s="138">
        <f>S643*H643</f>
        <v>0</v>
      </c>
      <c r="AR643" s="139" t="s">
        <v>253</v>
      </c>
      <c r="AT643" s="139" t="s">
        <v>212</v>
      </c>
      <c r="AU643" s="139" t="s">
        <v>84</v>
      </c>
      <c r="AY643" s="17" t="s">
        <v>211</v>
      </c>
      <c r="BE643" s="140">
        <f>IF(N643="základní",J643,0)</f>
        <v>0</v>
      </c>
      <c r="BF643" s="140">
        <f>IF(N643="snížená",J643,0)</f>
        <v>0</v>
      </c>
      <c r="BG643" s="140">
        <f>IF(N643="zákl. přenesená",J643,0)</f>
        <v>0</v>
      </c>
      <c r="BH643" s="140">
        <f>IF(N643="sníž. přenesená",J643,0)</f>
        <v>0</v>
      </c>
      <c r="BI643" s="140">
        <f>IF(N643="nulová",J643,0)</f>
        <v>0</v>
      </c>
      <c r="BJ643" s="17" t="s">
        <v>84</v>
      </c>
      <c r="BK643" s="140">
        <f>ROUND(I643*H643,2)</f>
        <v>0</v>
      </c>
      <c r="BL643" s="17" t="s">
        <v>253</v>
      </c>
      <c r="BM643" s="139" t="s">
        <v>776</v>
      </c>
    </row>
    <row r="644" spans="2:65" s="10" customFormat="1" ht="25.9" customHeight="1">
      <c r="B644" s="117"/>
      <c r="D644" s="118" t="s">
        <v>76</v>
      </c>
      <c r="E644" s="119" t="s">
        <v>777</v>
      </c>
      <c r="F644" s="119" t="s">
        <v>778</v>
      </c>
      <c r="I644" s="120"/>
      <c r="J644" s="121">
        <f>BK644</f>
        <v>0</v>
      </c>
      <c r="L644" s="117"/>
      <c r="M644" s="122"/>
      <c r="P644" s="123">
        <f>SUM(P645:P657)</f>
        <v>0</v>
      </c>
      <c r="R644" s="123">
        <f>SUM(R645:R657)</f>
        <v>0</v>
      </c>
      <c r="T644" s="124">
        <f>SUM(T645:T657)</f>
        <v>0</v>
      </c>
      <c r="AR644" s="118" t="s">
        <v>86</v>
      </c>
      <c r="AT644" s="125" t="s">
        <v>76</v>
      </c>
      <c r="AU644" s="125" t="s">
        <v>77</v>
      </c>
      <c r="AY644" s="118" t="s">
        <v>211</v>
      </c>
      <c r="BK644" s="126">
        <f>SUM(BK645:BK657)</f>
        <v>0</v>
      </c>
    </row>
    <row r="645" spans="2:65" s="1" customFormat="1" ht="24.2" customHeight="1">
      <c r="B645" s="32"/>
      <c r="C645" s="127" t="s">
        <v>521</v>
      </c>
      <c r="D645" s="127" t="s">
        <v>212</v>
      </c>
      <c r="E645" s="128" t="s">
        <v>779</v>
      </c>
      <c r="F645" s="129" t="s">
        <v>780</v>
      </c>
      <c r="G645" s="130" t="s">
        <v>297</v>
      </c>
      <c r="H645" s="131">
        <v>12.8</v>
      </c>
      <c r="I645" s="132"/>
      <c r="J645" s="133">
        <f>ROUND(I645*H645,2)</f>
        <v>0</v>
      </c>
      <c r="K645" s="134"/>
      <c r="L645" s="32"/>
      <c r="M645" s="135" t="s">
        <v>1</v>
      </c>
      <c r="N645" s="136" t="s">
        <v>42</v>
      </c>
      <c r="P645" s="137">
        <f>O645*H645</f>
        <v>0</v>
      </c>
      <c r="Q645" s="137">
        <v>0</v>
      </c>
      <c r="R645" s="137">
        <f>Q645*H645</f>
        <v>0</v>
      </c>
      <c r="S645" s="137">
        <v>0</v>
      </c>
      <c r="T645" s="138">
        <f>S645*H645</f>
        <v>0</v>
      </c>
      <c r="AR645" s="139" t="s">
        <v>253</v>
      </c>
      <c r="AT645" s="139" t="s">
        <v>212</v>
      </c>
      <c r="AU645" s="139" t="s">
        <v>84</v>
      </c>
      <c r="AY645" s="17" t="s">
        <v>211</v>
      </c>
      <c r="BE645" s="140">
        <f>IF(N645="základní",J645,0)</f>
        <v>0</v>
      </c>
      <c r="BF645" s="140">
        <f>IF(N645="snížená",J645,0)</f>
        <v>0</v>
      </c>
      <c r="BG645" s="140">
        <f>IF(N645="zákl. přenesená",J645,0)</f>
        <v>0</v>
      </c>
      <c r="BH645" s="140">
        <f>IF(N645="sníž. přenesená",J645,0)</f>
        <v>0</v>
      </c>
      <c r="BI645" s="140">
        <f>IF(N645="nulová",J645,0)</f>
        <v>0</v>
      </c>
      <c r="BJ645" s="17" t="s">
        <v>84</v>
      </c>
      <c r="BK645" s="140">
        <f>ROUND(I645*H645,2)</f>
        <v>0</v>
      </c>
      <c r="BL645" s="17" t="s">
        <v>253</v>
      </c>
      <c r="BM645" s="139" t="s">
        <v>781</v>
      </c>
    </row>
    <row r="646" spans="2:65" s="11" customFormat="1" ht="11.25">
      <c r="B646" s="141"/>
      <c r="D646" s="142" t="s">
        <v>217</v>
      </c>
      <c r="E646" s="143" t="s">
        <v>1</v>
      </c>
      <c r="F646" s="144" t="s">
        <v>340</v>
      </c>
      <c r="H646" s="143" t="s">
        <v>1</v>
      </c>
      <c r="I646" s="145"/>
      <c r="L646" s="141"/>
      <c r="M646" s="146"/>
      <c r="T646" s="147"/>
      <c r="AT646" s="143" t="s">
        <v>217</v>
      </c>
      <c r="AU646" s="143" t="s">
        <v>84</v>
      </c>
      <c r="AV646" s="11" t="s">
        <v>84</v>
      </c>
      <c r="AW646" s="11" t="s">
        <v>34</v>
      </c>
      <c r="AX646" s="11" t="s">
        <v>77</v>
      </c>
      <c r="AY646" s="143" t="s">
        <v>211</v>
      </c>
    </row>
    <row r="647" spans="2:65" s="12" customFormat="1" ht="11.25">
      <c r="B647" s="148"/>
      <c r="D647" s="142" t="s">
        <v>217</v>
      </c>
      <c r="E647" s="149" t="s">
        <v>1</v>
      </c>
      <c r="F647" s="150" t="s">
        <v>782</v>
      </c>
      <c r="H647" s="151">
        <v>12.8</v>
      </c>
      <c r="I647" s="152"/>
      <c r="L647" s="148"/>
      <c r="M647" s="153"/>
      <c r="T647" s="154"/>
      <c r="AT647" s="149" t="s">
        <v>217</v>
      </c>
      <c r="AU647" s="149" t="s">
        <v>84</v>
      </c>
      <c r="AV647" s="12" t="s">
        <v>86</v>
      </c>
      <c r="AW647" s="12" t="s">
        <v>34</v>
      </c>
      <c r="AX647" s="12" t="s">
        <v>77</v>
      </c>
      <c r="AY647" s="149" t="s">
        <v>211</v>
      </c>
    </row>
    <row r="648" spans="2:65" s="13" customFormat="1" ht="11.25">
      <c r="B648" s="155"/>
      <c r="D648" s="142" t="s">
        <v>217</v>
      </c>
      <c r="E648" s="156" t="s">
        <v>1</v>
      </c>
      <c r="F648" s="157" t="s">
        <v>222</v>
      </c>
      <c r="H648" s="158">
        <v>12.8</v>
      </c>
      <c r="I648" s="159"/>
      <c r="L648" s="155"/>
      <c r="M648" s="160"/>
      <c r="T648" s="161"/>
      <c r="AT648" s="156" t="s">
        <v>217</v>
      </c>
      <c r="AU648" s="156" t="s">
        <v>84</v>
      </c>
      <c r="AV648" s="13" t="s">
        <v>216</v>
      </c>
      <c r="AW648" s="13" t="s">
        <v>34</v>
      </c>
      <c r="AX648" s="13" t="s">
        <v>84</v>
      </c>
      <c r="AY648" s="156" t="s">
        <v>211</v>
      </c>
    </row>
    <row r="649" spans="2:65" s="1" customFormat="1" ht="24.2" customHeight="1">
      <c r="B649" s="32"/>
      <c r="C649" s="162" t="s">
        <v>783</v>
      </c>
      <c r="D649" s="162" t="s">
        <v>700</v>
      </c>
      <c r="E649" s="163" t="s">
        <v>784</v>
      </c>
      <c r="F649" s="164" t="s">
        <v>785</v>
      </c>
      <c r="G649" s="165" t="s">
        <v>297</v>
      </c>
      <c r="H649" s="166">
        <v>12.8</v>
      </c>
      <c r="I649" s="167"/>
      <c r="J649" s="168">
        <f>ROUND(I649*H649,2)</f>
        <v>0</v>
      </c>
      <c r="K649" s="169"/>
      <c r="L649" s="170"/>
      <c r="M649" s="171" t="s">
        <v>1</v>
      </c>
      <c r="N649" s="172" t="s">
        <v>42</v>
      </c>
      <c r="P649" s="137">
        <f>O649*H649</f>
        <v>0</v>
      </c>
      <c r="Q649" s="137">
        <v>0</v>
      </c>
      <c r="R649" s="137">
        <f>Q649*H649</f>
        <v>0</v>
      </c>
      <c r="S649" s="137">
        <v>0</v>
      </c>
      <c r="T649" s="138">
        <f>S649*H649</f>
        <v>0</v>
      </c>
      <c r="AR649" s="139" t="s">
        <v>298</v>
      </c>
      <c r="AT649" s="139" t="s">
        <v>700</v>
      </c>
      <c r="AU649" s="139" t="s">
        <v>84</v>
      </c>
      <c r="AY649" s="17" t="s">
        <v>211</v>
      </c>
      <c r="BE649" s="140">
        <f>IF(N649="základní",J649,0)</f>
        <v>0</v>
      </c>
      <c r="BF649" s="140">
        <f>IF(N649="snížená",J649,0)</f>
        <v>0</v>
      </c>
      <c r="BG649" s="140">
        <f>IF(N649="zákl. přenesená",J649,0)</f>
        <v>0</v>
      </c>
      <c r="BH649" s="140">
        <f>IF(N649="sníž. přenesená",J649,0)</f>
        <v>0</v>
      </c>
      <c r="BI649" s="140">
        <f>IF(N649="nulová",J649,0)</f>
        <v>0</v>
      </c>
      <c r="BJ649" s="17" t="s">
        <v>84</v>
      </c>
      <c r="BK649" s="140">
        <f>ROUND(I649*H649,2)</f>
        <v>0</v>
      </c>
      <c r="BL649" s="17" t="s">
        <v>253</v>
      </c>
      <c r="BM649" s="139" t="s">
        <v>786</v>
      </c>
    </row>
    <row r="650" spans="2:65" s="1" customFormat="1" ht="33" customHeight="1">
      <c r="B650" s="32"/>
      <c r="C650" s="127" t="s">
        <v>527</v>
      </c>
      <c r="D650" s="127" t="s">
        <v>212</v>
      </c>
      <c r="E650" s="128" t="s">
        <v>787</v>
      </c>
      <c r="F650" s="129" t="s">
        <v>788</v>
      </c>
      <c r="G650" s="130" t="s">
        <v>297</v>
      </c>
      <c r="H650" s="131">
        <v>30.4</v>
      </c>
      <c r="I650" s="132"/>
      <c r="J650" s="133">
        <f>ROUND(I650*H650,2)</f>
        <v>0</v>
      </c>
      <c r="K650" s="134"/>
      <c r="L650" s="32"/>
      <c r="M650" s="135" t="s">
        <v>1</v>
      </c>
      <c r="N650" s="136" t="s">
        <v>42</v>
      </c>
      <c r="P650" s="137">
        <f>O650*H650</f>
        <v>0</v>
      </c>
      <c r="Q650" s="137">
        <v>0</v>
      </c>
      <c r="R650" s="137">
        <f>Q650*H650</f>
        <v>0</v>
      </c>
      <c r="S650" s="137">
        <v>0</v>
      </c>
      <c r="T650" s="138">
        <f>S650*H650</f>
        <v>0</v>
      </c>
      <c r="AR650" s="139" t="s">
        <v>253</v>
      </c>
      <c r="AT650" s="139" t="s">
        <v>212</v>
      </c>
      <c r="AU650" s="139" t="s">
        <v>84</v>
      </c>
      <c r="AY650" s="17" t="s">
        <v>211</v>
      </c>
      <c r="BE650" s="140">
        <f>IF(N650="základní",J650,0)</f>
        <v>0</v>
      </c>
      <c r="BF650" s="140">
        <f>IF(N650="snížená",J650,0)</f>
        <v>0</v>
      </c>
      <c r="BG650" s="140">
        <f>IF(N650="zákl. přenesená",J650,0)</f>
        <v>0</v>
      </c>
      <c r="BH650" s="140">
        <f>IF(N650="sníž. přenesená",J650,0)</f>
        <v>0</v>
      </c>
      <c r="BI650" s="140">
        <f>IF(N650="nulová",J650,0)</f>
        <v>0</v>
      </c>
      <c r="BJ650" s="17" t="s">
        <v>84</v>
      </c>
      <c r="BK650" s="140">
        <f>ROUND(I650*H650,2)</f>
        <v>0</v>
      </c>
      <c r="BL650" s="17" t="s">
        <v>253</v>
      </c>
      <c r="BM650" s="139" t="s">
        <v>789</v>
      </c>
    </row>
    <row r="651" spans="2:65" s="11" customFormat="1" ht="11.25">
      <c r="B651" s="141"/>
      <c r="D651" s="142" t="s">
        <v>217</v>
      </c>
      <c r="E651" s="143" t="s">
        <v>1</v>
      </c>
      <c r="F651" s="144" t="s">
        <v>340</v>
      </c>
      <c r="H651" s="143" t="s">
        <v>1</v>
      </c>
      <c r="I651" s="145"/>
      <c r="L651" s="141"/>
      <c r="M651" s="146"/>
      <c r="T651" s="147"/>
      <c r="AT651" s="143" t="s">
        <v>217</v>
      </c>
      <c r="AU651" s="143" t="s">
        <v>84</v>
      </c>
      <c r="AV651" s="11" t="s">
        <v>84</v>
      </c>
      <c r="AW651" s="11" t="s">
        <v>34</v>
      </c>
      <c r="AX651" s="11" t="s">
        <v>77</v>
      </c>
      <c r="AY651" s="143" t="s">
        <v>211</v>
      </c>
    </row>
    <row r="652" spans="2:65" s="12" customFormat="1" ht="11.25">
      <c r="B652" s="148"/>
      <c r="D652" s="142" t="s">
        <v>217</v>
      </c>
      <c r="E652" s="149" t="s">
        <v>1</v>
      </c>
      <c r="F652" s="150" t="s">
        <v>522</v>
      </c>
      <c r="H652" s="151">
        <v>30.4</v>
      </c>
      <c r="I652" s="152"/>
      <c r="L652" s="148"/>
      <c r="M652" s="153"/>
      <c r="T652" s="154"/>
      <c r="AT652" s="149" t="s">
        <v>217</v>
      </c>
      <c r="AU652" s="149" t="s">
        <v>84</v>
      </c>
      <c r="AV652" s="12" t="s">
        <v>86</v>
      </c>
      <c r="AW652" s="12" t="s">
        <v>34</v>
      </c>
      <c r="AX652" s="12" t="s">
        <v>77</v>
      </c>
      <c r="AY652" s="149" t="s">
        <v>211</v>
      </c>
    </row>
    <row r="653" spans="2:65" s="13" customFormat="1" ht="11.25">
      <c r="B653" s="155"/>
      <c r="D653" s="142" t="s">
        <v>217</v>
      </c>
      <c r="E653" s="156" t="s">
        <v>1</v>
      </c>
      <c r="F653" s="157" t="s">
        <v>222</v>
      </c>
      <c r="H653" s="158">
        <v>30.4</v>
      </c>
      <c r="I653" s="159"/>
      <c r="L653" s="155"/>
      <c r="M653" s="160"/>
      <c r="T653" s="161"/>
      <c r="AT653" s="156" t="s">
        <v>217</v>
      </c>
      <c r="AU653" s="156" t="s">
        <v>84</v>
      </c>
      <c r="AV653" s="13" t="s">
        <v>216</v>
      </c>
      <c r="AW653" s="13" t="s">
        <v>34</v>
      </c>
      <c r="AX653" s="13" t="s">
        <v>84</v>
      </c>
      <c r="AY653" s="156" t="s">
        <v>211</v>
      </c>
    </row>
    <row r="654" spans="2:65" s="1" customFormat="1" ht="16.5" customHeight="1">
      <c r="B654" s="32"/>
      <c r="C654" s="162" t="s">
        <v>790</v>
      </c>
      <c r="D654" s="162" t="s">
        <v>700</v>
      </c>
      <c r="E654" s="163" t="s">
        <v>791</v>
      </c>
      <c r="F654" s="164" t="s">
        <v>792</v>
      </c>
      <c r="G654" s="165" t="s">
        <v>215</v>
      </c>
      <c r="H654" s="166">
        <v>3.3439999999999999</v>
      </c>
      <c r="I654" s="167"/>
      <c r="J654" s="168">
        <f>ROUND(I654*H654,2)</f>
        <v>0</v>
      </c>
      <c r="K654" s="169"/>
      <c r="L654" s="170"/>
      <c r="M654" s="171" t="s">
        <v>1</v>
      </c>
      <c r="N654" s="172" t="s">
        <v>42</v>
      </c>
      <c r="P654" s="137">
        <f>O654*H654</f>
        <v>0</v>
      </c>
      <c r="Q654" s="137">
        <v>0</v>
      </c>
      <c r="R654" s="137">
        <f>Q654*H654</f>
        <v>0</v>
      </c>
      <c r="S654" s="137">
        <v>0</v>
      </c>
      <c r="T654" s="138">
        <f>S654*H654</f>
        <v>0</v>
      </c>
      <c r="AR654" s="139" t="s">
        <v>298</v>
      </c>
      <c r="AT654" s="139" t="s">
        <v>700</v>
      </c>
      <c r="AU654" s="139" t="s">
        <v>84</v>
      </c>
      <c r="AY654" s="17" t="s">
        <v>211</v>
      </c>
      <c r="BE654" s="140">
        <f>IF(N654="základní",J654,0)</f>
        <v>0</v>
      </c>
      <c r="BF654" s="140">
        <f>IF(N654="snížená",J654,0)</f>
        <v>0</v>
      </c>
      <c r="BG654" s="140">
        <f>IF(N654="zákl. přenesená",J654,0)</f>
        <v>0</v>
      </c>
      <c r="BH654" s="140">
        <f>IF(N654="sníž. přenesená",J654,0)</f>
        <v>0</v>
      </c>
      <c r="BI654" s="140">
        <f>IF(N654="nulová",J654,0)</f>
        <v>0</v>
      </c>
      <c r="BJ654" s="17" t="s">
        <v>84</v>
      </c>
      <c r="BK654" s="140">
        <f>ROUND(I654*H654,2)</f>
        <v>0</v>
      </c>
      <c r="BL654" s="17" t="s">
        <v>253</v>
      </c>
      <c r="BM654" s="139" t="s">
        <v>793</v>
      </c>
    </row>
    <row r="655" spans="2:65" s="11" customFormat="1" ht="11.25">
      <c r="B655" s="141"/>
      <c r="D655" s="142" t="s">
        <v>217</v>
      </c>
      <c r="E655" s="143" t="s">
        <v>1</v>
      </c>
      <c r="F655" s="144" t="s">
        <v>340</v>
      </c>
      <c r="H655" s="143" t="s">
        <v>1</v>
      </c>
      <c r="I655" s="145"/>
      <c r="L655" s="141"/>
      <c r="M655" s="146"/>
      <c r="T655" s="147"/>
      <c r="AT655" s="143" t="s">
        <v>217</v>
      </c>
      <c r="AU655" s="143" t="s">
        <v>84</v>
      </c>
      <c r="AV655" s="11" t="s">
        <v>84</v>
      </c>
      <c r="AW655" s="11" t="s">
        <v>34</v>
      </c>
      <c r="AX655" s="11" t="s">
        <v>77</v>
      </c>
      <c r="AY655" s="143" t="s">
        <v>211</v>
      </c>
    </row>
    <row r="656" spans="2:65" s="12" customFormat="1" ht="11.25">
      <c r="B656" s="148"/>
      <c r="D656" s="142" t="s">
        <v>217</v>
      </c>
      <c r="E656" s="149" t="s">
        <v>1</v>
      </c>
      <c r="F656" s="150" t="s">
        <v>794</v>
      </c>
      <c r="H656" s="151">
        <v>3.3439999999999999</v>
      </c>
      <c r="I656" s="152"/>
      <c r="L656" s="148"/>
      <c r="M656" s="153"/>
      <c r="T656" s="154"/>
      <c r="AT656" s="149" t="s">
        <v>217</v>
      </c>
      <c r="AU656" s="149" t="s">
        <v>84</v>
      </c>
      <c r="AV656" s="12" t="s">
        <v>86</v>
      </c>
      <c r="AW656" s="12" t="s">
        <v>34</v>
      </c>
      <c r="AX656" s="12" t="s">
        <v>77</v>
      </c>
      <c r="AY656" s="149" t="s">
        <v>211</v>
      </c>
    </row>
    <row r="657" spans="2:65" s="13" customFormat="1" ht="11.25">
      <c r="B657" s="155"/>
      <c r="D657" s="142" t="s">
        <v>217</v>
      </c>
      <c r="E657" s="156" t="s">
        <v>1</v>
      </c>
      <c r="F657" s="157" t="s">
        <v>222</v>
      </c>
      <c r="H657" s="158">
        <v>3.3439999999999999</v>
      </c>
      <c r="I657" s="159"/>
      <c r="L657" s="155"/>
      <c r="M657" s="160"/>
      <c r="T657" s="161"/>
      <c r="AT657" s="156" t="s">
        <v>217</v>
      </c>
      <c r="AU657" s="156" t="s">
        <v>84</v>
      </c>
      <c r="AV657" s="13" t="s">
        <v>216</v>
      </c>
      <c r="AW657" s="13" t="s">
        <v>34</v>
      </c>
      <c r="AX657" s="13" t="s">
        <v>84</v>
      </c>
      <c r="AY657" s="156" t="s">
        <v>211</v>
      </c>
    </row>
    <row r="658" spans="2:65" s="10" customFormat="1" ht="25.9" customHeight="1">
      <c r="B658" s="117"/>
      <c r="D658" s="118" t="s">
        <v>76</v>
      </c>
      <c r="E658" s="119" t="s">
        <v>795</v>
      </c>
      <c r="F658" s="119" t="s">
        <v>796</v>
      </c>
      <c r="I658" s="120"/>
      <c r="J658" s="121">
        <f>BK658</f>
        <v>0</v>
      </c>
      <c r="L658" s="117"/>
      <c r="M658" s="122"/>
      <c r="P658" s="123">
        <f>SUM(P659:P661)</f>
        <v>0</v>
      </c>
      <c r="R658" s="123">
        <f>SUM(R659:R661)</f>
        <v>0</v>
      </c>
      <c r="T658" s="124">
        <f>SUM(T659:T661)</f>
        <v>0</v>
      </c>
      <c r="AR658" s="118" t="s">
        <v>86</v>
      </c>
      <c r="AT658" s="125" t="s">
        <v>76</v>
      </c>
      <c r="AU658" s="125" t="s">
        <v>77</v>
      </c>
      <c r="AY658" s="118" t="s">
        <v>211</v>
      </c>
      <c r="BK658" s="126">
        <f>SUM(BK659:BK661)</f>
        <v>0</v>
      </c>
    </row>
    <row r="659" spans="2:65" s="1" customFormat="1" ht="24.2" customHeight="1">
      <c r="B659" s="32"/>
      <c r="C659" s="127" t="s">
        <v>534</v>
      </c>
      <c r="D659" s="127" t="s">
        <v>212</v>
      </c>
      <c r="E659" s="128" t="s">
        <v>797</v>
      </c>
      <c r="F659" s="129" t="s">
        <v>798</v>
      </c>
      <c r="G659" s="130" t="s">
        <v>297</v>
      </c>
      <c r="H659" s="131">
        <v>221.3</v>
      </c>
      <c r="I659" s="132"/>
      <c r="J659" s="133">
        <f>ROUND(I659*H659,2)</f>
        <v>0</v>
      </c>
      <c r="K659" s="134"/>
      <c r="L659" s="32"/>
      <c r="M659" s="135" t="s">
        <v>1</v>
      </c>
      <c r="N659" s="136" t="s">
        <v>42</v>
      </c>
      <c r="P659" s="137">
        <f>O659*H659</f>
        <v>0</v>
      </c>
      <c r="Q659" s="137">
        <v>0</v>
      </c>
      <c r="R659" s="137">
        <f>Q659*H659</f>
        <v>0</v>
      </c>
      <c r="S659" s="137">
        <v>0</v>
      </c>
      <c r="T659" s="138">
        <f>S659*H659</f>
        <v>0</v>
      </c>
      <c r="AR659" s="139" t="s">
        <v>253</v>
      </c>
      <c r="AT659" s="139" t="s">
        <v>212</v>
      </c>
      <c r="AU659" s="139" t="s">
        <v>84</v>
      </c>
      <c r="AY659" s="17" t="s">
        <v>211</v>
      </c>
      <c r="BE659" s="140">
        <f>IF(N659="základní",J659,0)</f>
        <v>0</v>
      </c>
      <c r="BF659" s="140">
        <f>IF(N659="snížená",J659,0)</f>
        <v>0</v>
      </c>
      <c r="BG659" s="140">
        <f>IF(N659="zákl. přenesená",J659,0)</f>
        <v>0</v>
      </c>
      <c r="BH659" s="140">
        <f>IF(N659="sníž. přenesená",J659,0)</f>
        <v>0</v>
      </c>
      <c r="BI659" s="140">
        <f>IF(N659="nulová",J659,0)</f>
        <v>0</v>
      </c>
      <c r="BJ659" s="17" t="s">
        <v>84</v>
      </c>
      <c r="BK659" s="140">
        <f>ROUND(I659*H659,2)</f>
        <v>0</v>
      </c>
      <c r="BL659" s="17" t="s">
        <v>253</v>
      </c>
      <c r="BM659" s="139" t="s">
        <v>799</v>
      </c>
    </row>
    <row r="660" spans="2:65" s="12" customFormat="1" ht="11.25">
      <c r="B660" s="148"/>
      <c r="D660" s="142" t="s">
        <v>217</v>
      </c>
      <c r="E660" s="149" t="s">
        <v>1</v>
      </c>
      <c r="F660" s="150" t="s">
        <v>800</v>
      </c>
      <c r="H660" s="151">
        <v>221.3</v>
      </c>
      <c r="I660" s="152"/>
      <c r="L660" s="148"/>
      <c r="M660" s="153"/>
      <c r="T660" s="154"/>
      <c r="AT660" s="149" t="s">
        <v>217</v>
      </c>
      <c r="AU660" s="149" t="s">
        <v>84</v>
      </c>
      <c r="AV660" s="12" t="s">
        <v>86</v>
      </c>
      <c r="AW660" s="12" t="s">
        <v>34</v>
      </c>
      <c r="AX660" s="12" t="s">
        <v>77</v>
      </c>
      <c r="AY660" s="149" t="s">
        <v>211</v>
      </c>
    </row>
    <row r="661" spans="2:65" s="13" customFormat="1" ht="11.25">
      <c r="B661" s="155"/>
      <c r="D661" s="142" t="s">
        <v>217</v>
      </c>
      <c r="E661" s="156" t="s">
        <v>1</v>
      </c>
      <c r="F661" s="157" t="s">
        <v>222</v>
      </c>
      <c r="H661" s="158">
        <v>221.3</v>
      </c>
      <c r="I661" s="159"/>
      <c r="L661" s="155"/>
      <c r="M661" s="160"/>
      <c r="T661" s="161"/>
      <c r="AT661" s="156" t="s">
        <v>217</v>
      </c>
      <c r="AU661" s="156" t="s">
        <v>84</v>
      </c>
      <c r="AV661" s="13" t="s">
        <v>216</v>
      </c>
      <c r="AW661" s="13" t="s">
        <v>34</v>
      </c>
      <c r="AX661" s="13" t="s">
        <v>84</v>
      </c>
      <c r="AY661" s="156" t="s">
        <v>211</v>
      </c>
    </row>
    <row r="662" spans="2:65" s="10" customFormat="1" ht="25.9" customHeight="1">
      <c r="B662" s="117"/>
      <c r="D662" s="118" t="s">
        <v>76</v>
      </c>
      <c r="E662" s="119" t="s">
        <v>801</v>
      </c>
      <c r="F662" s="119" t="s">
        <v>802</v>
      </c>
      <c r="I662" s="120"/>
      <c r="J662" s="121">
        <f>BK662</f>
        <v>0</v>
      </c>
      <c r="L662" s="117"/>
      <c r="M662" s="122"/>
      <c r="P662" s="123">
        <f>SUM(P663:P666)</f>
        <v>0</v>
      </c>
      <c r="R662" s="123">
        <f>SUM(R663:R666)</f>
        <v>0</v>
      </c>
      <c r="T662" s="124">
        <f>SUM(T663:T666)</f>
        <v>0</v>
      </c>
      <c r="AR662" s="118" t="s">
        <v>86</v>
      </c>
      <c r="AT662" s="125" t="s">
        <v>76</v>
      </c>
      <c r="AU662" s="125" t="s">
        <v>77</v>
      </c>
      <c r="AY662" s="118" t="s">
        <v>211</v>
      </c>
      <c r="BK662" s="126">
        <f>SUM(BK663:BK666)</f>
        <v>0</v>
      </c>
    </row>
    <row r="663" spans="2:65" s="1" customFormat="1" ht="24.2" customHeight="1">
      <c r="B663" s="32"/>
      <c r="C663" s="127" t="s">
        <v>803</v>
      </c>
      <c r="D663" s="127" t="s">
        <v>212</v>
      </c>
      <c r="E663" s="128" t="s">
        <v>804</v>
      </c>
      <c r="F663" s="129" t="s">
        <v>805</v>
      </c>
      <c r="G663" s="130" t="s">
        <v>421</v>
      </c>
      <c r="H663" s="131">
        <v>7.6</v>
      </c>
      <c r="I663" s="132"/>
      <c r="J663" s="133">
        <f>ROUND(I663*H663,2)</f>
        <v>0</v>
      </c>
      <c r="K663" s="134"/>
      <c r="L663" s="32"/>
      <c r="M663" s="135" t="s">
        <v>1</v>
      </c>
      <c r="N663" s="136" t="s">
        <v>42</v>
      </c>
      <c r="P663" s="137">
        <f>O663*H663</f>
        <v>0</v>
      </c>
      <c r="Q663" s="137">
        <v>0</v>
      </c>
      <c r="R663" s="137">
        <f>Q663*H663</f>
        <v>0</v>
      </c>
      <c r="S663" s="137">
        <v>0</v>
      </c>
      <c r="T663" s="138">
        <f>S663*H663</f>
        <v>0</v>
      </c>
      <c r="AR663" s="139" t="s">
        <v>253</v>
      </c>
      <c r="AT663" s="139" t="s">
        <v>212</v>
      </c>
      <c r="AU663" s="139" t="s">
        <v>84</v>
      </c>
      <c r="AY663" s="17" t="s">
        <v>211</v>
      </c>
      <c r="BE663" s="140">
        <f>IF(N663="základní",J663,0)</f>
        <v>0</v>
      </c>
      <c r="BF663" s="140">
        <f>IF(N663="snížená",J663,0)</f>
        <v>0</v>
      </c>
      <c r="BG663" s="140">
        <f>IF(N663="zákl. přenesená",J663,0)</f>
        <v>0</v>
      </c>
      <c r="BH663" s="140">
        <f>IF(N663="sníž. přenesená",J663,0)</f>
        <v>0</v>
      </c>
      <c r="BI663" s="140">
        <f>IF(N663="nulová",J663,0)</f>
        <v>0</v>
      </c>
      <c r="BJ663" s="17" t="s">
        <v>84</v>
      </c>
      <c r="BK663" s="140">
        <f>ROUND(I663*H663,2)</f>
        <v>0</v>
      </c>
      <c r="BL663" s="17" t="s">
        <v>253</v>
      </c>
      <c r="BM663" s="139" t="s">
        <v>806</v>
      </c>
    </row>
    <row r="664" spans="2:65" s="11" customFormat="1" ht="11.25">
      <c r="B664" s="141"/>
      <c r="D664" s="142" t="s">
        <v>217</v>
      </c>
      <c r="E664" s="143" t="s">
        <v>1</v>
      </c>
      <c r="F664" s="144" t="s">
        <v>340</v>
      </c>
      <c r="H664" s="143" t="s">
        <v>1</v>
      </c>
      <c r="I664" s="145"/>
      <c r="L664" s="141"/>
      <c r="M664" s="146"/>
      <c r="T664" s="147"/>
      <c r="AT664" s="143" t="s">
        <v>217</v>
      </c>
      <c r="AU664" s="143" t="s">
        <v>84</v>
      </c>
      <c r="AV664" s="11" t="s">
        <v>84</v>
      </c>
      <c r="AW664" s="11" t="s">
        <v>34</v>
      </c>
      <c r="AX664" s="11" t="s">
        <v>77</v>
      </c>
      <c r="AY664" s="143" t="s">
        <v>211</v>
      </c>
    </row>
    <row r="665" spans="2:65" s="12" customFormat="1" ht="11.25">
      <c r="B665" s="148"/>
      <c r="D665" s="142" t="s">
        <v>217</v>
      </c>
      <c r="E665" s="149" t="s">
        <v>1</v>
      </c>
      <c r="F665" s="150" t="s">
        <v>807</v>
      </c>
      <c r="H665" s="151">
        <v>7.6</v>
      </c>
      <c r="I665" s="152"/>
      <c r="L665" s="148"/>
      <c r="M665" s="153"/>
      <c r="T665" s="154"/>
      <c r="AT665" s="149" t="s">
        <v>217</v>
      </c>
      <c r="AU665" s="149" t="s">
        <v>84</v>
      </c>
      <c r="AV665" s="12" t="s">
        <v>86</v>
      </c>
      <c r="AW665" s="12" t="s">
        <v>34</v>
      </c>
      <c r="AX665" s="12" t="s">
        <v>77</v>
      </c>
      <c r="AY665" s="149" t="s">
        <v>211</v>
      </c>
    </row>
    <row r="666" spans="2:65" s="13" customFormat="1" ht="11.25">
      <c r="B666" s="155"/>
      <c r="D666" s="142" t="s">
        <v>217</v>
      </c>
      <c r="E666" s="156" t="s">
        <v>1</v>
      </c>
      <c r="F666" s="157" t="s">
        <v>222</v>
      </c>
      <c r="H666" s="158">
        <v>7.6</v>
      </c>
      <c r="I666" s="159"/>
      <c r="L666" s="155"/>
      <c r="M666" s="160"/>
      <c r="T666" s="161"/>
      <c r="AT666" s="156" t="s">
        <v>217</v>
      </c>
      <c r="AU666" s="156" t="s">
        <v>84</v>
      </c>
      <c r="AV666" s="13" t="s">
        <v>216</v>
      </c>
      <c r="AW666" s="13" t="s">
        <v>34</v>
      </c>
      <c r="AX666" s="13" t="s">
        <v>84</v>
      </c>
      <c r="AY666" s="156" t="s">
        <v>211</v>
      </c>
    </row>
    <row r="667" spans="2:65" s="10" customFormat="1" ht="25.9" customHeight="1">
      <c r="B667" s="117"/>
      <c r="D667" s="118" t="s">
        <v>76</v>
      </c>
      <c r="E667" s="119" t="s">
        <v>808</v>
      </c>
      <c r="F667" s="119" t="s">
        <v>809</v>
      </c>
      <c r="I667" s="120"/>
      <c r="J667" s="121">
        <f>BK667</f>
        <v>0</v>
      </c>
      <c r="L667" s="117"/>
      <c r="M667" s="122"/>
      <c r="P667" s="123">
        <f>SUM(P668:P685)</f>
        <v>0</v>
      </c>
      <c r="R667" s="123">
        <f>SUM(R668:R685)</f>
        <v>0</v>
      </c>
      <c r="T667" s="124">
        <f>SUM(T668:T685)</f>
        <v>0</v>
      </c>
      <c r="AR667" s="118" t="s">
        <v>86</v>
      </c>
      <c r="AT667" s="125" t="s">
        <v>76</v>
      </c>
      <c r="AU667" s="125" t="s">
        <v>77</v>
      </c>
      <c r="AY667" s="118" t="s">
        <v>211</v>
      </c>
      <c r="BK667" s="126">
        <f>SUM(BK668:BK685)</f>
        <v>0</v>
      </c>
    </row>
    <row r="668" spans="2:65" s="1" customFormat="1" ht="33" customHeight="1">
      <c r="B668" s="32"/>
      <c r="C668" s="127" t="s">
        <v>537</v>
      </c>
      <c r="D668" s="127" t="s">
        <v>212</v>
      </c>
      <c r="E668" s="128" t="s">
        <v>810</v>
      </c>
      <c r="F668" s="129" t="s">
        <v>811</v>
      </c>
      <c r="G668" s="130" t="s">
        <v>289</v>
      </c>
      <c r="H668" s="131">
        <v>2</v>
      </c>
      <c r="I668" s="132"/>
      <c r="J668" s="133">
        <f>ROUND(I668*H668,2)</f>
        <v>0</v>
      </c>
      <c r="K668" s="134"/>
      <c r="L668" s="32"/>
      <c r="M668" s="135" t="s">
        <v>1</v>
      </c>
      <c r="N668" s="136" t="s">
        <v>42</v>
      </c>
      <c r="P668" s="137">
        <f>O668*H668</f>
        <v>0</v>
      </c>
      <c r="Q668" s="137">
        <v>0</v>
      </c>
      <c r="R668" s="137">
        <f>Q668*H668</f>
        <v>0</v>
      </c>
      <c r="S668" s="137">
        <v>0</v>
      </c>
      <c r="T668" s="138">
        <f>S668*H668</f>
        <v>0</v>
      </c>
      <c r="AR668" s="139" t="s">
        <v>253</v>
      </c>
      <c r="AT668" s="139" t="s">
        <v>212</v>
      </c>
      <c r="AU668" s="139" t="s">
        <v>84</v>
      </c>
      <c r="AY668" s="17" t="s">
        <v>211</v>
      </c>
      <c r="BE668" s="140">
        <f>IF(N668="základní",J668,0)</f>
        <v>0</v>
      </c>
      <c r="BF668" s="140">
        <f>IF(N668="snížená",J668,0)</f>
        <v>0</v>
      </c>
      <c r="BG668" s="140">
        <f>IF(N668="zákl. přenesená",J668,0)</f>
        <v>0</v>
      </c>
      <c r="BH668" s="140">
        <f>IF(N668="sníž. přenesená",J668,0)</f>
        <v>0</v>
      </c>
      <c r="BI668" s="140">
        <f>IF(N668="nulová",J668,0)</f>
        <v>0</v>
      </c>
      <c r="BJ668" s="17" t="s">
        <v>84</v>
      </c>
      <c r="BK668" s="140">
        <f>ROUND(I668*H668,2)</f>
        <v>0</v>
      </c>
      <c r="BL668" s="17" t="s">
        <v>253</v>
      </c>
      <c r="BM668" s="139" t="s">
        <v>812</v>
      </c>
    </row>
    <row r="669" spans="2:65" s="1" customFormat="1" ht="21.75" customHeight="1">
      <c r="B669" s="32"/>
      <c r="C669" s="127" t="s">
        <v>813</v>
      </c>
      <c r="D669" s="127" t="s">
        <v>212</v>
      </c>
      <c r="E669" s="128" t="s">
        <v>814</v>
      </c>
      <c r="F669" s="129" t="s">
        <v>815</v>
      </c>
      <c r="G669" s="130" t="s">
        <v>289</v>
      </c>
      <c r="H669" s="131">
        <v>1</v>
      </c>
      <c r="I669" s="132"/>
      <c r="J669" s="133">
        <f>ROUND(I669*H669,2)</f>
        <v>0</v>
      </c>
      <c r="K669" s="134"/>
      <c r="L669" s="32"/>
      <c r="M669" s="135" t="s">
        <v>1</v>
      </c>
      <c r="N669" s="136" t="s">
        <v>42</v>
      </c>
      <c r="P669" s="137">
        <f>O669*H669</f>
        <v>0</v>
      </c>
      <c r="Q669" s="137">
        <v>0</v>
      </c>
      <c r="R669" s="137">
        <f>Q669*H669</f>
        <v>0</v>
      </c>
      <c r="S669" s="137">
        <v>0</v>
      </c>
      <c r="T669" s="138">
        <f>S669*H669</f>
        <v>0</v>
      </c>
      <c r="AR669" s="139" t="s">
        <v>253</v>
      </c>
      <c r="AT669" s="139" t="s">
        <v>212</v>
      </c>
      <c r="AU669" s="139" t="s">
        <v>84</v>
      </c>
      <c r="AY669" s="17" t="s">
        <v>211</v>
      </c>
      <c r="BE669" s="140">
        <f>IF(N669="základní",J669,0)</f>
        <v>0</v>
      </c>
      <c r="BF669" s="140">
        <f>IF(N669="snížená",J669,0)</f>
        <v>0</v>
      </c>
      <c r="BG669" s="140">
        <f>IF(N669="zákl. přenesená",J669,0)</f>
        <v>0</v>
      </c>
      <c r="BH669" s="140">
        <f>IF(N669="sníž. přenesená",J669,0)</f>
        <v>0</v>
      </c>
      <c r="BI669" s="140">
        <f>IF(N669="nulová",J669,0)</f>
        <v>0</v>
      </c>
      <c r="BJ669" s="17" t="s">
        <v>84</v>
      </c>
      <c r="BK669" s="140">
        <f>ROUND(I669*H669,2)</f>
        <v>0</v>
      </c>
      <c r="BL669" s="17" t="s">
        <v>253</v>
      </c>
      <c r="BM669" s="139" t="s">
        <v>816</v>
      </c>
    </row>
    <row r="670" spans="2:65" s="1" customFormat="1" ht="24.2" customHeight="1">
      <c r="B670" s="32"/>
      <c r="C670" s="127" t="s">
        <v>541</v>
      </c>
      <c r="D670" s="127" t="s">
        <v>212</v>
      </c>
      <c r="E670" s="128" t="s">
        <v>817</v>
      </c>
      <c r="F670" s="129" t="s">
        <v>818</v>
      </c>
      <c r="G670" s="130" t="s">
        <v>289</v>
      </c>
      <c r="H670" s="131">
        <v>1</v>
      </c>
      <c r="I670" s="132"/>
      <c r="J670" s="133">
        <f>ROUND(I670*H670,2)</f>
        <v>0</v>
      </c>
      <c r="K670" s="134"/>
      <c r="L670" s="32"/>
      <c r="M670" s="135" t="s">
        <v>1</v>
      </c>
      <c r="N670" s="136" t="s">
        <v>42</v>
      </c>
      <c r="P670" s="137">
        <f>O670*H670</f>
        <v>0</v>
      </c>
      <c r="Q670" s="137">
        <v>0</v>
      </c>
      <c r="R670" s="137">
        <f>Q670*H670</f>
        <v>0</v>
      </c>
      <c r="S670" s="137">
        <v>0</v>
      </c>
      <c r="T670" s="138">
        <f>S670*H670</f>
        <v>0</v>
      </c>
      <c r="AR670" s="139" t="s">
        <v>253</v>
      </c>
      <c r="AT670" s="139" t="s">
        <v>212</v>
      </c>
      <c r="AU670" s="139" t="s">
        <v>84</v>
      </c>
      <c r="AY670" s="17" t="s">
        <v>211</v>
      </c>
      <c r="BE670" s="140">
        <f>IF(N670="základní",J670,0)</f>
        <v>0</v>
      </c>
      <c r="BF670" s="140">
        <f>IF(N670="snížená",J670,0)</f>
        <v>0</v>
      </c>
      <c r="BG670" s="140">
        <f>IF(N670="zákl. přenesená",J670,0)</f>
        <v>0</v>
      </c>
      <c r="BH670" s="140">
        <f>IF(N670="sníž. přenesená",J670,0)</f>
        <v>0</v>
      </c>
      <c r="BI670" s="140">
        <f>IF(N670="nulová",J670,0)</f>
        <v>0</v>
      </c>
      <c r="BJ670" s="17" t="s">
        <v>84</v>
      </c>
      <c r="BK670" s="140">
        <f>ROUND(I670*H670,2)</f>
        <v>0</v>
      </c>
      <c r="BL670" s="17" t="s">
        <v>253</v>
      </c>
      <c r="BM670" s="139" t="s">
        <v>819</v>
      </c>
    </row>
    <row r="671" spans="2:65" s="1" customFormat="1" ht="21.75" customHeight="1">
      <c r="B671" s="32"/>
      <c r="C671" s="127" t="s">
        <v>820</v>
      </c>
      <c r="D671" s="127" t="s">
        <v>212</v>
      </c>
      <c r="E671" s="128" t="s">
        <v>821</v>
      </c>
      <c r="F671" s="129" t="s">
        <v>822</v>
      </c>
      <c r="G671" s="130" t="s">
        <v>515</v>
      </c>
      <c r="H671" s="131">
        <v>161</v>
      </c>
      <c r="I671" s="132"/>
      <c r="J671" s="133">
        <f>ROUND(I671*H671,2)</f>
        <v>0</v>
      </c>
      <c r="K671" s="134"/>
      <c r="L671" s="32"/>
      <c r="M671" s="135" t="s">
        <v>1</v>
      </c>
      <c r="N671" s="136" t="s">
        <v>42</v>
      </c>
      <c r="P671" s="137">
        <f>O671*H671</f>
        <v>0</v>
      </c>
      <c r="Q671" s="137">
        <v>0</v>
      </c>
      <c r="R671" s="137">
        <f>Q671*H671</f>
        <v>0</v>
      </c>
      <c r="S671" s="137">
        <v>0</v>
      </c>
      <c r="T671" s="138">
        <f>S671*H671</f>
        <v>0</v>
      </c>
      <c r="AR671" s="139" t="s">
        <v>253</v>
      </c>
      <c r="AT671" s="139" t="s">
        <v>212</v>
      </c>
      <c r="AU671" s="139" t="s">
        <v>84</v>
      </c>
      <c r="AY671" s="17" t="s">
        <v>211</v>
      </c>
      <c r="BE671" s="140">
        <f>IF(N671="základní",J671,0)</f>
        <v>0</v>
      </c>
      <c r="BF671" s="140">
        <f>IF(N671="snížená",J671,0)</f>
        <v>0</v>
      </c>
      <c r="BG671" s="140">
        <f>IF(N671="zákl. přenesená",J671,0)</f>
        <v>0</v>
      </c>
      <c r="BH671" s="140">
        <f>IF(N671="sníž. přenesená",J671,0)</f>
        <v>0</v>
      </c>
      <c r="BI671" s="140">
        <f>IF(N671="nulová",J671,0)</f>
        <v>0</v>
      </c>
      <c r="BJ671" s="17" t="s">
        <v>84</v>
      </c>
      <c r="BK671" s="140">
        <f>ROUND(I671*H671,2)</f>
        <v>0</v>
      </c>
      <c r="BL671" s="17" t="s">
        <v>253</v>
      </c>
      <c r="BM671" s="139" t="s">
        <v>823</v>
      </c>
    </row>
    <row r="672" spans="2:65" s="1" customFormat="1" ht="24.2" customHeight="1">
      <c r="B672" s="32"/>
      <c r="C672" s="127" t="s">
        <v>544</v>
      </c>
      <c r="D672" s="127" t="s">
        <v>212</v>
      </c>
      <c r="E672" s="128" t="s">
        <v>824</v>
      </c>
      <c r="F672" s="129" t="s">
        <v>825</v>
      </c>
      <c r="G672" s="130" t="s">
        <v>826</v>
      </c>
      <c r="H672" s="131">
        <v>29.45</v>
      </c>
      <c r="I672" s="132"/>
      <c r="J672" s="133">
        <f>ROUND(I672*H672,2)</f>
        <v>0</v>
      </c>
      <c r="K672" s="134"/>
      <c r="L672" s="32"/>
      <c r="M672" s="135" t="s">
        <v>1</v>
      </c>
      <c r="N672" s="136" t="s">
        <v>42</v>
      </c>
      <c r="P672" s="137">
        <f>O672*H672</f>
        <v>0</v>
      </c>
      <c r="Q672" s="137">
        <v>0</v>
      </c>
      <c r="R672" s="137">
        <f>Q672*H672</f>
        <v>0</v>
      </c>
      <c r="S672" s="137">
        <v>0</v>
      </c>
      <c r="T672" s="138">
        <f>S672*H672</f>
        <v>0</v>
      </c>
      <c r="AR672" s="139" t="s">
        <v>253</v>
      </c>
      <c r="AT672" s="139" t="s">
        <v>212</v>
      </c>
      <c r="AU672" s="139" t="s">
        <v>84</v>
      </c>
      <c r="AY672" s="17" t="s">
        <v>211</v>
      </c>
      <c r="BE672" s="140">
        <f>IF(N672="základní",J672,0)</f>
        <v>0</v>
      </c>
      <c r="BF672" s="140">
        <f>IF(N672="snížená",J672,0)</f>
        <v>0</v>
      </c>
      <c r="BG672" s="140">
        <f>IF(N672="zákl. přenesená",J672,0)</f>
        <v>0</v>
      </c>
      <c r="BH672" s="140">
        <f>IF(N672="sníž. přenesená",J672,0)</f>
        <v>0</v>
      </c>
      <c r="BI672" s="140">
        <f>IF(N672="nulová",J672,0)</f>
        <v>0</v>
      </c>
      <c r="BJ672" s="17" t="s">
        <v>84</v>
      </c>
      <c r="BK672" s="140">
        <f>ROUND(I672*H672,2)</f>
        <v>0</v>
      </c>
      <c r="BL672" s="17" t="s">
        <v>253</v>
      </c>
      <c r="BM672" s="139" t="s">
        <v>827</v>
      </c>
    </row>
    <row r="673" spans="2:65" s="11" customFormat="1" ht="11.25">
      <c r="B673" s="141"/>
      <c r="D673" s="142" t="s">
        <v>217</v>
      </c>
      <c r="E673" s="143" t="s">
        <v>1</v>
      </c>
      <c r="F673" s="144" t="s">
        <v>340</v>
      </c>
      <c r="H673" s="143" t="s">
        <v>1</v>
      </c>
      <c r="I673" s="145"/>
      <c r="L673" s="141"/>
      <c r="M673" s="146"/>
      <c r="T673" s="147"/>
      <c r="AT673" s="143" t="s">
        <v>217</v>
      </c>
      <c r="AU673" s="143" t="s">
        <v>84</v>
      </c>
      <c r="AV673" s="11" t="s">
        <v>84</v>
      </c>
      <c r="AW673" s="11" t="s">
        <v>34</v>
      </c>
      <c r="AX673" s="11" t="s">
        <v>77</v>
      </c>
      <c r="AY673" s="143" t="s">
        <v>211</v>
      </c>
    </row>
    <row r="674" spans="2:65" s="12" customFormat="1" ht="11.25">
      <c r="B674" s="148"/>
      <c r="D674" s="142" t="s">
        <v>217</v>
      </c>
      <c r="E674" s="149" t="s">
        <v>1</v>
      </c>
      <c r="F674" s="150" t="s">
        <v>828</v>
      </c>
      <c r="H674" s="151">
        <v>9.6</v>
      </c>
      <c r="I674" s="152"/>
      <c r="L674" s="148"/>
      <c r="M674" s="153"/>
      <c r="T674" s="154"/>
      <c r="AT674" s="149" t="s">
        <v>217</v>
      </c>
      <c r="AU674" s="149" t="s">
        <v>84</v>
      </c>
      <c r="AV674" s="12" t="s">
        <v>86</v>
      </c>
      <c r="AW674" s="12" t="s">
        <v>34</v>
      </c>
      <c r="AX674" s="12" t="s">
        <v>77</v>
      </c>
      <c r="AY674" s="149" t="s">
        <v>211</v>
      </c>
    </row>
    <row r="675" spans="2:65" s="11" customFormat="1" ht="11.25">
      <c r="B675" s="141"/>
      <c r="D675" s="142" t="s">
        <v>217</v>
      </c>
      <c r="E675" s="143" t="s">
        <v>1</v>
      </c>
      <c r="F675" s="144" t="s">
        <v>829</v>
      </c>
      <c r="H675" s="143" t="s">
        <v>1</v>
      </c>
      <c r="I675" s="145"/>
      <c r="L675" s="141"/>
      <c r="M675" s="146"/>
      <c r="T675" s="147"/>
      <c r="AT675" s="143" t="s">
        <v>217</v>
      </c>
      <c r="AU675" s="143" t="s">
        <v>84</v>
      </c>
      <c r="AV675" s="11" t="s">
        <v>84</v>
      </c>
      <c r="AW675" s="11" t="s">
        <v>34</v>
      </c>
      <c r="AX675" s="11" t="s">
        <v>77</v>
      </c>
      <c r="AY675" s="143" t="s">
        <v>211</v>
      </c>
    </row>
    <row r="676" spans="2:65" s="12" customFormat="1" ht="11.25">
      <c r="B676" s="148"/>
      <c r="D676" s="142" t="s">
        <v>217</v>
      </c>
      <c r="E676" s="149" t="s">
        <v>1</v>
      </c>
      <c r="F676" s="150" t="s">
        <v>830</v>
      </c>
      <c r="H676" s="151">
        <v>19.850000000000001</v>
      </c>
      <c r="I676" s="152"/>
      <c r="L676" s="148"/>
      <c r="M676" s="153"/>
      <c r="T676" s="154"/>
      <c r="AT676" s="149" t="s">
        <v>217</v>
      </c>
      <c r="AU676" s="149" t="s">
        <v>84</v>
      </c>
      <c r="AV676" s="12" t="s">
        <v>86</v>
      </c>
      <c r="AW676" s="12" t="s">
        <v>34</v>
      </c>
      <c r="AX676" s="12" t="s">
        <v>77</v>
      </c>
      <c r="AY676" s="149" t="s">
        <v>211</v>
      </c>
    </row>
    <row r="677" spans="2:65" s="13" customFormat="1" ht="11.25">
      <c r="B677" s="155"/>
      <c r="D677" s="142" t="s">
        <v>217</v>
      </c>
      <c r="E677" s="156" t="s">
        <v>1</v>
      </c>
      <c r="F677" s="157" t="s">
        <v>222</v>
      </c>
      <c r="H677" s="158">
        <v>29.450000000000003</v>
      </c>
      <c r="I677" s="159"/>
      <c r="L677" s="155"/>
      <c r="M677" s="160"/>
      <c r="T677" s="161"/>
      <c r="AT677" s="156" t="s">
        <v>217</v>
      </c>
      <c r="AU677" s="156" t="s">
        <v>84</v>
      </c>
      <c r="AV677" s="13" t="s">
        <v>216</v>
      </c>
      <c r="AW677" s="13" t="s">
        <v>34</v>
      </c>
      <c r="AX677" s="13" t="s">
        <v>84</v>
      </c>
      <c r="AY677" s="156" t="s">
        <v>211</v>
      </c>
    </row>
    <row r="678" spans="2:65" s="1" customFormat="1" ht="24.2" customHeight="1">
      <c r="B678" s="32"/>
      <c r="C678" s="127" t="s">
        <v>831</v>
      </c>
      <c r="D678" s="127" t="s">
        <v>212</v>
      </c>
      <c r="E678" s="128" t="s">
        <v>832</v>
      </c>
      <c r="F678" s="129" t="s">
        <v>833</v>
      </c>
      <c r="G678" s="130" t="s">
        <v>289</v>
      </c>
      <c r="H678" s="131">
        <v>4</v>
      </c>
      <c r="I678" s="132"/>
      <c r="J678" s="133">
        <f t="shared" ref="J678:J685" si="20">ROUND(I678*H678,2)</f>
        <v>0</v>
      </c>
      <c r="K678" s="134"/>
      <c r="L678" s="32"/>
      <c r="M678" s="135" t="s">
        <v>1</v>
      </c>
      <c r="N678" s="136" t="s">
        <v>42</v>
      </c>
      <c r="P678" s="137">
        <f t="shared" ref="P678:P685" si="21">O678*H678</f>
        <v>0</v>
      </c>
      <c r="Q678" s="137">
        <v>0</v>
      </c>
      <c r="R678" s="137">
        <f t="shared" ref="R678:R685" si="22">Q678*H678</f>
        <v>0</v>
      </c>
      <c r="S678" s="137">
        <v>0</v>
      </c>
      <c r="T678" s="138">
        <f t="shared" ref="T678:T685" si="23">S678*H678</f>
        <v>0</v>
      </c>
      <c r="AR678" s="139" t="s">
        <v>253</v>
      </c>
      <c r="AT678" s="139" t="s">
        <v>212</v>
      </c>
      <c r="AU678" s="139" t="s">
        <v>84</v>
      </c>
      <c r="AY678" s="17" t="s">
        <v>211</v>
      </c>
      <c r="BE678" s="140">
        <f t="shared" ref="BE678:BE685" si="24">IF(N678="základní",J678,0)</f>
        <v>0</v>
      </c>
      <c r="BF678" s="140">
        <f t="shared" ref="BF678:BF685" si="25">IF(N678="snížená",J678,0)</f>
        <v>0</v>
      </c>
      <c r="BG678" s="140">
        <f t="shared" ref="BG678:BG685" si="26">IF(N678="zákl. přenesená",J678,0)</f>
        <v>0</v>
      </c>
      <c r="BH678" s="140">
        <f t="shared" ref="BH678:BH685" si="27">IF(N678="sníž. přenesená",J678,0)</f>
        <v>0</v>
      </c>
      <c r="BI678" s="140">
        <f t="shared" ref="BI678:BI685" si="28">IF(N678="nulová",J678,0)</f>
        <v>0</v>
      </c>
      <c r="BJ678" s="17" t="s">
        <v>84</v>
      </c>
      <c r="BK678" s="140">
        <f t="shared" ref="BK678:BK685" si="29">ROUND(I678*H678,2)</f>
        <v>0</v>
      </c>
      <c r="BL678" s="17" t="s">
        <v>253</v>
      </c>
      <c r="BM678" s="139" t="s">
        <v>834</v>
      </c>
    </row>
    <row r="679" spans="2:65" s="1" customFormat="1" ht="24.2" customHeight="1">
      <c r="B679" s="32"/>
      <c r="C679" s="127" t="s">
        <v>548</v>
      </c>
      <c r="D679" s="127" t="s">
        <v>212</v>
      </c>
      <c r="E679" s="128" t="s">
        <v>835</v>
      </c>
      <c r="F679" s="129" t="s">
        <v>836</v>
      </c>
      <c r="G679" s="130" t="s">
        <v>289</v>
      </c>
      <c r="H679" s="131">
        <v>4</v>
      </c>
      <c r="I679" s="132"/>
      <c r="J679" s="133">
        <f t="shared" si="20"/>
        <v>0</v>
      </c>
      <c r="K679" s="134"/>
      <c r="L679" s="32"/>
      <c r="M679" s="135" t="s">
        <v>1</v>
      </c>
      <c r="N679" s="136" t="s">
        <v>42</v>
      </c>
      <c r="P679" s="137">
        <f t="shared" si="21"/>
        <v>0</v>
      </c>
      <c r="Q679" s="137">
        <v>0</v>
      </c>
      <c r="R679" s="137">
        <f t="shared" si="22"/>
        <v>0</v>
      </c>
      <c r="S679" s="137">
        <v>0</v>
      </c>
      <c r="T679" s="138">
        <f t="shared" si="23"/>
        <v>0</v>
      </c>
      <c r="AR679" s="139" t="s">
        <v>253</v>
      </c>
      <c r="AT679" s="139" t="s">
        <v>212</v>
      </c>
      <c r="AU679" s="139" t="s">
        <v>84</v>
      </c>
      <c r="AY679" s="17" t="s">
        <v>211</v>
      </c>
      <c r="BE679" s="140">
        <f t="shared" si="24"/>
        <v>0</v>
      </c>
      <c r="BF679" s="140">
        <f t="shared" si="25"/>
        <v>0</v>
      </c>
      <c r="BG679" s="140">
        <f t="shared" si="26"/>
        <v>0</v>
      </c>
      <c r="BH679" s="140">
        <f t="shared" si="27"/>
        <v>0</v>
      </c>
      <c r="BI679" s="140">
        <f t="shared" si="28"/>
        <v>0</v>
      </c>
      <c r="BJ679" s="17" t="s">
        <v>84</v>
      </c>
      <c r="BK679" s="140">
        <f t="shared" si="29"/>
        <v>0</v>
      </c>
      <c r="BL679" s="17" t="s">
        <v>253</v>
      </c>
      <c r="BM679" s="139" t="s">
        <v>837</v>
      </c>
    </row>
    <row r="680" spans="2:65" s="1" customFormat="1" ht="21.75" customHeight="1">
      <c r="B680" s="32"/>
      <c r="C680" s="127" t="s">
        <v>838</v>
      </c>
      <c r="D680" s="127" t="s">
        <v>212</v>
      </c>
      <c r="E680" s="128" t="s">
        <v>839</v>
      </c>
      <c r="F680" s="129" t="s">
        <v>840</v>
      </c>
      <c r="G680" s="130" t="s">
        <v>289</v>
      </c>
      <c r="H680" s="131">
        <v>1</v>
      </c>
      <c r="I680" s="132"/>
      <c r="J680" s="133">
        <f t="shared" si="20"/>
        <v>0</v>
      </c>
      <c r="K680" s="134"/>
      <c r="L680" s="32"/>
      <c r="M680" s="135" t="s">
        <v>1</v>
      </c>
      <c r="N680" s="136" t="s">
        <v>42</v>
      </c>
      <c r="P680" s="137">
        <f t="shared" si="21"/>
        <v>0</v>
      </c>
      <c r="Q680" s="137">
        <v>0</v>
      </c>
      <c r="R680" s="137">
        <f t="shared" si="22"/>
        <v>0</v>
      </c>
      <c r="S680" s="137">
        <v>0</v>
      </c>
      <c r="T680" s="138">
        <f t="shared" si="23"/>
        <v>0</v>
      </c>
      <c r="AR680" s="139" t="s">
        <v>253</v>
      </c>
      <c r="AT680" s="139" t="s">
        <v>212</v>
      </c>
      <c r="AU680" s="139" t="s">
        <v>84</v>
      </c>
      <c r="AY680" s="17" t="s">
        <v>211</v>
      </c>
      <c r="BE680" s="140">
        <f t="shared" si="24"/>
        <v>0</v>
      </c>
      <c r="BF680" s="140">
        <f t="shared" si="25"/>
        <v>0</v>
      </c>
      <c r="BG680" s="140">
        <f t="shared" si="26"/>
        <v>0</v>
      </c>
      <c r="BH680" s="140">
        <f t="shared" si="27"/>
        <v>0</v>
      </c>
      <c r="BI680" s="140">
        <f t="shared" si="28"/>
        <v>0</v>
      </c>
      <c r="BJ680" s="17" t="s">
        <v>84</v>
      </c>
      <c r="BK680" s="140">
        <f t="shared" si="29"/>
        <v>0</v>
      </c>
      <c r="BL680" s="17" t="s">
        <v>253</v>
      </c>
      <c r="BM680" s="139" t="s">
        <v>841</v>
      </c>
    </row>
    <row r="681" spans="2:65" s="1" customFormat="1" ht="24.2" customHeight="1">
      <c r="B681" s="32"/>
      <c r="C681" s="127" t="s">
        <v>551</v>
      </c>
      <c r="D681" s="127" t="s">
        <v>212</v>
      </c>
      <c r="E681" s="128" t="s">
        <v>842</v>
      </c>
      <c r="F681" s="129" t="s">
        <v>843</v>
      </c>
      <c r="G681" s="130" t="s">
        <v>289</v>
      </c>
      <c r="H681" s="131">
        <v>1</v>
      </c>
      <c r="I681" s="132"/>
      <c r="J681" s="133">
        <f t="shared" si="20"/>
        <v>0</v>
      </c>
      <c r="K681" s="134"/>
      <c r="L681" s="32"/>
      <c r="M681" s="135" t="s">
        <v>1</v>
      </c>
      <c r="N681" s="136" t="s">
        <v>42</v>
      </c>
      <c r="P681" s="137">
        <f t="shared" si="21"/>
        <v>0</v>
      </c>
      <c r="Q681" s="137">
        <v>0</v>
      </c>
      <c r="R681" s="137">
        <f t="shared" si="22"/>
        <v>0</v>
      </c>
      <c r="S681" s="137">
        <v>0</v>
      </c>
      <c r="T681" s="138">
        <f t="shared" si="23"/>
        <v>0</v>
      </c>
      <c r="AR681" s="139" t="s">
        <v>253</v>
      </c>
      <c r="AT681" s="139" t="s">
        <v>212</v>
      </c>
      <c r="AU681" s="139" t="s">
        <v>84</v>
      </c>
      <c r="AY681" s="17" t="s">
        <v>211</v>
      </c>
      <c r="BE681" s="140">
        <f t="shared" si="24"/>
        <v>0</v>
      </c>
      <c r="BF681" s="140">
        <f t="shared" si="25"/>
        <v>0</v>
      </c>
      <c r="BG681" s="140">
        <f t="shared" si="26"/>
        <v>0</v>
      </c>
      <c r="BH681" s="140">
        <f t="shared" si="27"/>
        <v>0</v>
      </c>
      <c r="BI681" s="140">
        <f t="shared" si="28"/>
        <v>0</v>
      </c>
      <c r="BJ681" s="17" t="s">
        <v>84</v>
      </c>
      <c r="BK681" s="140">
        <f t="shared" si="29"/>
        <v>0</v>
      </c>
      <c r="BL681" s="17" t="s">
        <v>253</v>
      </c>
      <c r="BM681" s="139" t="s">
        <v>844</v>
      </c>
    </row>
    <row r="682" spans="2:65" s="1" customFormat="1" ht="16.5" customHeight="1">
      <c r="B682" s="32"/>
      <c r="C682" s="127" t="s">
        <v>845</v>
      </c>
      <c r="D682" s="127" t="s">
        <v>212</v>
      </c>
      <c r="E682" s="128" t="s">
        <v>846</v>
      </c>
      <c r="F682" s="129" t="s">
        <v>847</v>
      </c>
      <c r="G682" s="130" t="s">
        <v>289</v>
      </c>
      <c r="H682" s="131">
        <v>1</v>
      </c>
      <c r="I682" s="132"/>
      <c r="J682" s="133">
        <f t="shared" si="20"/>
        <v>0</v>
      </c>
      <c r="K682" s="134"/>
      <c r="L682" s="32"/>
      <c r="M682" s="135" t="s">
        <v>1</v>
      </c>
      <c r="N682" s="136" t="s">
        <v>42</v>
      </c>
      <c r="P682" s="137">
        <f t="shared" si="21"/>
        <v>0</v>
      </c>
      <c r="Q682" s="137">
        <v>0</v>
      </c>
      <c r="R682" s="137">
        <f t="shared" si="22"/>
        <v>0</v>
      </c>
      <c r="S682" s="137">
        <v>0</v>
      </c>
      <c r="T682" s="138">
        <f t="shared" si="23"/>
        <v>0</v>
      </c>
      <c r="AR682" s="139" t="s">
        <v>253</v>
      </c>
      <c r="AT682" s="139" t="s">
        <v>212</v>
      </c>
      <c r="AU682" s="139" t="s">
        <v>84</v>
      </c>
      <c r="AY682" s="17" t="s">
        <v>211</v>
      </c>
      <c r="BE682" s="140">
        <f t="shared" si="24"/>
        <v>0</v>
      </c>
      <c r="BF682" s="140">
        <f t="shared" si="25"/>
        <v>0</v>
      </c>
      <c r="BG682" s="140">
        <f t="shared" si="26"/>
        <v>0</v>
      </c>
      <c r="BH682" s="140">
        <f t="shared" si="27"/>
        <v>0</v>
      </c>
      <c r="BI682" s="140">
        <f t="shared" si="28"/>
        <v>0</v>
      </c>
      <c r="BJ682" s="17" t="s">
        <v>84</v>
      </c>
      <c r="BK682" s="140">
        <f t="shared" si="29"/>
        <v>0</v>
      </c>
      <c r="BL682" s="17" t="s">
        <v>253</v>
      </c>
      <c r="BM682" s="139" t="s">
        <v>848</v>
      </c>
    </row>
    <row r="683" spans="2:65" s="1" customFormat="1" ht="24.2" customHeight="1">
      <c r="B683" s="32"/>
      <c r="C683" s="127" t="s">
        <v>554</v>
      </c>
      <c r="D683" s="127" t="s">
        <v>212</v>
      </c>
      <c r="E683" s="128" t="s">
        <v>849</v>
      </c>
      <c r="F683" s="129" t="s">
        <v>850</v>
      </c>
      <c r="G683" s="130" t="s">
        <v>289</v>
      </c>
      <c r="H683" s="131">
        <v>2</v>
      </c>
      <c r="I683" s="132"/>
      <c r="J683" s="133">
        <f t="shared" si="20"/>
        <v>0</v>
      </c>
      <c r="K683" s="134"/>
      <c r="L683" s="32"/>
      <c r="M683" s="135" t="s">
        <v>1</v>
      </c>
      <c r="N683" s="136" t="s">
        <v>42</v>
      </c>
      <c r="P683" s="137">
        <f t="shared" si="21"/>
        <v>0</v>
      </c>
      <c r="Q683" s="137">
        <v>0</v>
      </c>
      <c r="R683" s="137">
        <f t="shared" si="22"/>
        <v>0</v>
      </c>
      <c r="S683" s="137">
        <v>0</v>
      </c>
      <c r="T683" s="138">
        <f t="shared" si="23"/>
        <v>0</v>
      </c>
      <c r="AR683" s="139" t="s">
        <v>253</v>
      </c>
      <c r="AT683" s="139" t="s">
        <v>212</v>
      </c>
      <c r="AU683" s="139" t="s">
        <v>84</v>
      </c>
      <c r="AY683" s="17" t="s">
        <v>211</v>
      </c>
      <c r="BE683" s="140">
        <f t="shared" si="24"/>
        <v>0</v>
      </c>
      <c r="BF683" s="140">
        <f t="shared" si="25"/>
        <v>0</v>
      </c>
      <c r="BG683" s="140">
        <f t="shared" si="26"/>
        <v>0</v>
      </c>
      <c r="BH683" s="140">
        <f t="shared" si="27"/>
        <v>0</v>
      </c>
      <c r="BI683" s="140">
        <f t="shared" si="28"/>
        <v>0</v>
      </c>
      <c r="BJ683" s="17" t="s">
        <v>84</v>
      </c>
      <c r="BK683" s="140">
        <f t="shared" si="29"/>
        <v>0</v>
      </c>
      <c r="BL683" s="17" t="s">
        <v>253</v>
      </c>
      <c r="BM683" s="139" t="s">
        <v>851</v>
      </c>
    </row>
    <row r="684" spans="2:65" s="1" customFormat="1" ht="16.5" customHeight="1">
      <c r="B684" s="32"/>
      <c r="C684" s="127" t="s">
        <v>852</v>
      </c>
      <c r="D684" s="127" t="s">
        <v>212</v>
      </c>
      <c r="E684" s="128" t="s">
        <v>853</v>
      </c>
      <c r="F684" s="129" t="s">
        <v>854</v>
      </c>
      <c r="G684" s="130" t="s">
        <v>289</v>
      </c>
      <c r="H684" s="131">
        <v>4</v>
      </c>
      <c r="I684" s="132"/>
      <c r="J684" s="133">
        <f t="shared" si="20"/>
        <v>0</v>
      </c>
      <c r="K684" s="134"/>
      <c r="L684" s="32"/>
      <c r="M684" s="135" t="s">
        <v>1</v>
      </c>
      <c r="N684" s="136" t="s">
        <v>42</v>
      </c>
      <c r="P684" s="137">
        <f t="shared" si="21"/>
        <v>0</v>
      </c>
      <c r="Q684" s="137">
        <v>0</v>
      </c>
      <c r="R684" s="137">
        <f t="shared" si="22"/>
        <v>0</v>
      </c>
      <c r="S684" s="137">
        <v>0</v>
      </c>
      <c r="T684" s="138">
        <f t="shared" si="23"/>
        <v>0</v>
      </c>
      <c r="AR684" s="139" t="s">
        <v>253</v>
      </c>
      <c r="AT684" s="139" t="s">
        <v>212</v>
      </c>
      <c r="AU684" s="139" t="s">
        <v>84</v>
      </c>
      <c r="AY684" s="17" t="s">
        <v>211</v>
      </c>
      <c r="BE684" s="140">
        <f t="shared" si="24"/>
        <v>0</v>
      </c>
      <c r="BF684" s="140">
        <f t="shared" si="25"/>
        <v>0</v>
      </c>
      <c r="BG684" s="140">
        <f t="shared" si="26"/>
        <v>0</v>
      </c>
      <c r="BH684" s="140">
        <f t="shared" si="27"/>
        <v>0</v>
      </c>
      <c r="BI684" s="140">
        <f t="shared" si="28"/>
        <v>0</v>
      </c>
      <c r="BJ684" s="17" t="s">
        <v>84</v>
      </c>
      <c r="BK684" s="140">
        <f t="shared" si="29"/>
        <v>0</v>
      </c>
      <c r="BL684" s="17" t="s">
        <v>253</v>
      </c>
      <c r="BM684" s="139" t="s">
        <v>855</v>
      </c>
    </row>
    <row r="685" spans="2:65" s="1" customFormat="1" ht="21.75" customHeight="1">
      <c r="B685" s="32"/>
      <c r="C685" s="127" t="s">
        <v>559</v>
      </c>
      <c r="D685" s="127" t="s">
        <v>212</v>
      </c>
      <c r="E685" s="128" t="s">
        <v>856</v>
      </c>
      <c r="F685" s="129" t="s">
        <v>857</v>
      </c>
      <c r="G685" s="130" t="s">
        <v>775</v>
      </c>
      <c r="H685" s="180"/>
      <c r="I685" s="132"/>
      <c r="J685" s="133">
        <f t="shared" si="20"/>
        <v>0</v>
      </c>
      <c r="K685" s="134"/>
      <c r="L685" s="32"/>
      <c r="M685" s="181" t="s">
        <v>1</v>
      </c>
      <c r="N685" s="182" t="s">
        <v>42</v>
      </c>
      <c r="O685" s="183"/>
      <c r="P685" s="184">
        <f t="shared" si="21"/>
        <v>0</v>
      </c>
      <c r="Q685" s="184">
        <v>0</v>
      </c>
      <c r="R685" s="184">
        <f t="shared" si="22"/>
        <v>0</v>
      </c>
      <c r="S685" s="184">
        <v>0</v>
      </c>
      <c r="T685" s="185">
        <f t="shared" si="23"/>
        <v>0</v>
      </c>
      <c r="AR685" s="139" t="s">
        <v>253</v>
      </c>
      <c r="AT685" s="139" t="s">
        <v>212</v>
      </c>
      <c r="AU685" s="139" t="s">
        <v>84</v>
      </c>
      <c r="AY685" s="17" t="s">
        <v>211</v>
      </c>
      <c r="BE685" s="140">
        <f t="shared" si="24"/>
        <v>0</v>
      </c>
      <c r="BF685" s="140">
        <f t="shared" si="25"/>
        <v>0</v>
      </c>
      <c r="BG685" s="140">
        <f t="shared" si="26"/>
        <v>0</v>
      </c>
      <c r="BH685" s="140">
        <f t="shared" si="27"/>
        <v>0</v>
      </c>
      <c r="BI685" s="140">
        <f t="shared" si="28"/>
        <v>0</v>
      </c>
      <c r="BJ685" s="17" t="s">
        <v>84</v>
      </c>
      <c r="BK685" s="140">
        <f t="shared" si="29"/>
        <v>0</v>
      </c>
      <c r="BL685" s="17" t="s">
        <v>253</v>
      </c>
      <c r="BM685" s="139" t="s">
        <v>858</v>
      </c>
    </row>
    <row r="686" spans="2:65" s="1" customFormat="1" ht="6.95" customHeight="1">
      <c r="B686" s="44"/>
      <c r="C686" s="45"/>
      <c r="D686" s="45"/>
      <c r="E686" s="45"/>
      <c r="F686" s="45"/>
      <c r="G686" s="45"/>
      <c r="H686" s="45"/>
      <c r="I686" s="45"/>
      <c r="J686" s="45"/>
      <c r="K686" s="45"/>
      <c r="L686" s="32"/>
    </row>
  </sheetData>
  <sheetProtection algorithmName="SHA-512" hashValue="sRFIIFFO+tVbjgfuZLpnyMjDor+CKd7sjrjMmnZdeZi05BAbAekynuJX5OS21Ow5SROusL2QIXcR5PJrZgLK/w==" saltValue="+lzWqHIN1+YES2TmBC/ITwSxim30J9l+2Y4uD6SbhC/1GvftmYsNG5tQR76fcenYObnc/alxvAkRaC+moDuz1A==" spinCount="100000" sheet="1" objects="1" scenarios="1" formatColumns="0" formatRows="0" autoFilter="0"/>
  <autoFilter ref="C136:K685" xr:uid="{00000000-0009-0000-0000-000001000000}"/>
  <mergeCells count="9">
    <mergeCell ref="E87:H87"/>
    <mergeCell ref="E127:H127"/>
    <mergeCell ref="E129:H12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BM13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133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44" t="str">
        <f>'Rekapitulace stavby'!K6</f>
        <v>24005 - Prirodni koupaci biotop Jilemnice (zadani) - uprava vyberove rizeni</v>
      </c>
      <c r="F7" s="245"/>
      <c r="G7" s="245"/>
      <c r="H7" s="245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40" t="s">
        <v>2211</v>
      </c>
      <c r="F9" s="246"/>
      <c r="G9" s="246"/>
      <c r="H9" s="246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7" t="str">
        <f>'Rekapitulace stavby'!E14</f>
        <v>Vyplň údaj</v>
      </c>
      <c r="F18" s="209"/>
      <c r="G18" s="209"/>
      <c r="H18" s="209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14" t="s">
        <v>1</v>
      </c>
      <c r="F27" s="214"/>
      <c r="G27" s="214"/>
      <c r="H27" s="21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ROUND(J119,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ROUND((SUM(BE119:BE133)),  2)</f>
        <v>0</v>
      </c>
      <c r="I33" s="92">
        <v>0.21</v>
      </c>
      <c r="J33" s="91">
        <f>ROUND(((SUM(BE119:BE133))*I33),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ROUND((SUM(BF119:BF133)),  2)</f>
        <v>0</v>
      </c>
      <c r="I34" s="92">
        <v>0.12</v>
      </c>
      <c r="J34" s="91">
        <f>ROUND(((SUM(BF119:BF133))*I34),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ROUND((SUM(BG119:BG133)),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ROUND((SUM(BH119:BH133)),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ROUND((SUM(BI119:BI133)),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44" t="str">
        <f>E7</f>
        <v>24005 - Prirodni koupaci biotop Jilemnice (zadani) - uprava vyberove rizeni</v>
      </c>
      <c r="F85" s="245"/>
      <c r="G85" s="245"/>
      <c r="H85" s="245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40" t="str">
        <f>E9</f>
        <v>SO 08.7 - Objekt zázemí -...</v>
      </c>
      <c r="F87" s="246"/>
      <c r="G87" s="246"/>
      <c r="H87" s="246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J119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2212</v>
      </c>
      <c r="E97" s="106"/>
      <c r="F97" s="106"/>
      <c r="G97" s="106"/>
      <c r="H97" s="106"/>
      <c r="I97" s="106"/>
      <c r="J97" s="107">
        <f>J120</f>
        <v>0</v>
      </c>
      <c r="L97" s="104"/>
    </row>
    <row r="98" spans="2:12" s="8" customFormat="1" ht="24.95" hidden="1" customHeight="1">
      <c r="B98" s="104"/>
      <c r="D98" s="105" t="s">
        <v>2213</v>
      </c>
      <c r="E98" s="106"/>
      <c r="F98" s="106"/>
      <c r="G98" s="106"/>
      <c r="H98" s="106"/>
      <c r="I98" s="106"/>
      <c r="J98" s="107">
        <f>J128</f>
        <v>0</v>
      </c>
      <c r="L98" s="104"/>
    </row>
    <row r="99" spans="2:12" s="8" customFormat="1" ht="24.95" hidden="1" customHeight="1">
      <c r="B99" s="104"/>
      <c r="D99" s="105" t="s">
        <v>2214</v>
      </c>
      <c r="E99" s="106"/>
      <c r="F99" s="106"/>
      <c r="G99" s="106"/>
      <c r="H99" s="106"/>
      <c r="I99" s="106"/>
      <c r="J99" s="107">
        <f>J132</f>
        <v>0</v>
      </c>
      <c r="L99" s="104"/>
    </row>
    <row r="100" spans="2:12" s="1" customFormat="1" ht="21.75" hidden="1" customHeight="1">
      <c r="B100" s="32"/>
      <c r="L100" s="32"/>
    </row>
    <row r="101" spans="2:12" s="1" customFormat="1" ht="6.95" hidden="1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2" spans="2:12" ht="11.25" hidden="1"/>
    <row r="103" spans="2:12" ht="11.25" hidden="1"/>
    <row r="104" spans="2:12" ht="11.25" hidden="1"/>
    <row r="105" spans="2:12" s="1" customFormat="1" ht="6.95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12" s="1" customFormat="1" ht="24.95" customHeight="1">
      <c r="B106" s="32"/>
      <c r="C106" s="21" t="s">
        <v>197</v>
      </c>
      <c r="L106" s="32"/>
    </row>
    <row r="107" spans="2:12" s="1" customFormat="1" ht="6.95" customHeight="1">
      <c r="B107" s="32"/>
      <c r="L107" s="32"/>
    </row>
    <row r="108" spans="2:12" s="1" customFormat="1" ht="12" customHeight="1">
      <c r="B108" s="32"/>
      <c r="C108" s="27" t="s">
        <v>16</v>
      </c>
      <c r="L108" s="32"/>
    </row>
    <row r="109" spans="2:12" s="1" customFormat="1" ht="26.25" customHeight="1">
      <c r="B109" s="32"/>
      <c r="E109" s="244" t="str">
        <f>E7</f>
        <v>24005 - Prirodni koupaci biotop Jilemnice (zadani) - uprava vyberove rizeni</v>
      </c>
      <c r="F109" s="245"/>
      <c r="G109" s="245"/>
      <c r="H109" s="245"/>
      <c r="L109" s="32"/>
    </row>
    <row r="110" spans="2:12" s="1" customFormat="1" ht="12" customHeight="1">
      <c r="B110" s="32"/>
      <c r="C110" s="27" t="s">
        <v>169</v>
      </c>
      <c r="L110" s="32"/>
    </row>
    <row r="111" spans="2:12" s="1" customFormat="1" ht="16.5" customHeight="1">
      <c r="B111" s="32"/>
      <c r="E111" s="240" t="str">
        <f>E9</f>
        <v>SO 08.7 - Objekt zázemí -...</v>
      </c>
      <c r="F111" s="246"/>
      <c r="G111" s="246"/>
      <c r="H111" s="246"/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20</v>
      </c>
      <c r="F113" s="25" t="str">
        <f>F12</f>
        <v xml:space="preserve"> </v>
      </c>
      <c r="I113" s="27" t="s">
        <v>22</v>
      </c>
      <c r="J113" s="52" t="str">
        <f>IF(J12="","",J12)</f>
        <v>12. 2. 2024</v>
      </c>
      <c r="L113" s="32"/>
    </row>
    <row r="114" spans="2:65" s="1" customFormat="1" ht="6.95" customHeight="1">
      <c r="B114" s="32"/>
      <c r="L114" s="32"/>
    </row>
    <row r="115" spans="2:65" s="1" customFormat="1" ht="15.2" customHeight="1">
      <c r="B115" s="32"/>
      <c r="C115" s="27" t="s">
        <v>24</v>
      </c>
      <c r="F115" s="25" t="str">
        <f>E15</f>
        <v>Sportovní centrum Jilemnice</v>
      </c>
      <c r="I115" s="27" t="s">
        <v>31</v>
      </c>
      <c r="J115" s="30" t="str">
        <f>E21</f>
        <v>BAPO s.r.o.</v>
      </c>
      <c r="L115" s="32"/>
    </row>
    <row r="116" spans="2:65" s="1" customFormat="1" ht="15.2" customHeight="1">
      <c r="B116" s="32"/>
      <c r="C116" s="27" t="s">
        <v>29</v>
      </c>
      <c r="F116" s="25" t="str">
        <f>IF(E18="","",E18)</f>
        <v>Vyplň údaj</v>
      </c>
      <c r="I116" s="27" t="s">
        <v>35</v>
      </c>
      <c r="J116" s="30" t="str">
        <f>E24</f>
        <v xml:space="preserve"> </v>
      </c>
      <c r="L116" s="32"/>
    </row>
    <row r="117" spans="2:65" s="1" customFormat="1" ht="10.35" customHeight="1">
      <c r="B117" s="32"/>
      <c r="L117" s="32"/>
    </row>
    <row r="118" spans="2:65" s="9" customFormat="1" ht="29.25" customHeight="1">
      <c r="B118" s="108"/>
      <c r="C118" s="109" t="s">
        <v>198</v>
      </c>
      <c r="D118" s="110" t="s">
        <v>62</v>
      </c>
      <c r="E118" s="110" t="s">
        <v>58</v>
      </c>
      <c r="F118" s="110" t="s">
        <v>59</v>
      </c>
      <c r="G118" s="110" t="s">
        <v>199</v>
      </c>
      <c r="H118" s="110" t="s">
        <v>200</v>
      </c>
      <c r="I118" s="110" t="s">
        <v>201</v>
      </c>
      <c r="J118" s="111" t="s">
        <v>173</v>
      </c>
      <c r="K118" s="112" t="s">
        <v>202</v>
      </c>
      <c r="L118" s="108"/>
      <c r="M118" s="59" t="s">
        <v>1</v>
      </c>
      <c r="N118" s="60" t="s">
        <v>41</v>
      </c>
      <c r="O118" s="60" t="s">
        <v>203</v>
      </c>
      <c r="P118" s="60" t="s">
        <v>204</v>
      </c>
      <c r="Q118" s="60" t="s">
        <v>205</v>
      </c>
      <c r="R118" s="60" t="s">
        <v>206</v>
      </c>
      <c r="S118" s="60" t="s">
        <v>207</v>
      </c>
      <c r="T118" s="61" t="s">
        <v>208</v>
      </c>
    </row>
    <row r="119" spans="2:65" s="1" customFormat="1" ht="22.9" customHeight="1">
      <c r="B119" s="32"/>
      <c r="C119" s="64" t="s">
        <v>209</v>
      </c>
      <c r="J119" s="113">
        <f>BK119</f>
        <v>0</v>
      </c>
      <c r="L119" s="32"/>
      <c r="M119" s="62"/>
      <c r="N119" s="53"/>
      <c r="O119" s="53"/>
      <c r="P119" s="114">
        <f>P120+P128+P132</f>
        <v>0</v>
      </c>
      <c r="Q119" s="53"/>
      <c r="R119" s="114">
        <f>R120+R128+R132</f>
        <v>0</v>
      </c>
      <c r="S119" s="53"/>
      <c r="T119" s="115">
        <f>T120+T128+T132</f>
        <v>0</v>
      </c>
      <c r="AT119" s="17" t="s">
        <v>76</v>
      </c>
      <c r="AU119" s="17" t="s">
        <v>175</v>
      </c>
      <c r="BK119" s="116">
        <f>BK120+BK128+BK132</f>
        <v>0</v>
      </c>
    </row>
    <row r="120" spans="2:65" s="10" customFormat="1" ht="25.9" customHeight="1">
      <c r="B120" s="117"/>
      <c r="D120" s="118" t="s">
        <v>76</v>
      </c>
      <c r="E120" s="119" t="s">
        <v>58</v>
      </c>
      <c r="F120" s="119" t="s">
        <v>2215</v>
      </c>
      <c r="I120" s="120"/>
      <c r="J120" s="121">
        <f>BK120</f>
        <v>0</v>
      </c>
      <c r="L120" s="117"/>
      <c r="M120" s="122"/>
      <c r="P120" s="123">
        <f>SUM(P121:P127)</f>
        <v>0</v>
      </c>
      <c r="R120" s="123">
        <f>SUM(R121:R127)</f>
        <v>0</v>
      </c>
      <c r="T120" s="124">
        <f>SUM(T121:T127)</f>
        <v>0</v>
      </c>
      <c r="AR120" s="118" t="s">
        <v>84</v>
      </c>
      <c r="AT120" s="125" t="s">
        <v>76</v>
      </c>
      <c r="AU120" s="125" t="s">
        <v>77</v>
      </c>
      <c r="AY120" s="118" t="s">
        <v>211</v>
      </c>
      <c r="BK120" s="126">
        <f>SUM(BK121:BK127)</f>
        <v>0</v>
      </c>
    </row>
    <row r="121" spans="2:65" s="1" customFormat="1" ht="16.5" customHeight="1">
      <c r="B121" s="32"/>
      <c r="C121" s="127" t="s">
        <v>84</v>
      </c>
      <c r="D121" s="127" t="s">
        <v>212</v>
      </c>
      <c r="E121" s="128" t="s">
        <v>1036</v>
      </c>
      <c r="F121" s="129" t="s">
        <v>2216</v>
      </c>
      <c r="G121" s="130" t="s">
        <v>313</v>
      </c>
      <c r="H121" s="131">
        <v>1</v>
      </c>
      <c r="I121" s="132"/>
      <c r="J121" s="133">
        <f t="shared" ref="J121:J127" si="0">ROUND(I121*H121,2)</f>
        <v>0</v>
      </c>
      <c r="K121" s="134"/>
      <c r="L121" s="32"/>
      <c r="M121" s="135" t="s">
        <v>1</v>
      </c>
      <c r="N121" s="136" t="s">
        <v>42</v>
      </c>
      <c r="P121" s="137">
        <f t="shared" ref="P121:P127" si="1">O121*H121</f>
        <v>0</v>
      </c>
      <c r="Q121" s="137">
        <v>0</v>
      </c>
      <c r="R121" s="137">
        <f t="shared" ref="R121:R127" si="2">Q121*H121</f>
        <v>0</v>
      </c>
      <c r="S121" s="137">
        <v>0</v>
      </c>
      <c r="T121" s="138">
        <f t="shared" ref="T121:T127" si="3">S121*H121</f>
        <v>0</v>
      </c>
      <c r="AR121" s="139" t="s">
        <v>216</v>
      </c>
      <c r="AT121" s="139" t="s">
        <v>212</v>
      </c>
      <c r="AU121" s="139" t="s">
        <v>84</v>
      </c>
      <c r="AY121" s="17" t="s">
        <v>211</v>
      </c>
      <c r="BE121" s="140">
        <f t="shared" ref="BE121:BE127" si="4">IF(N121="základní",J121,0)</f>
        <v>0</v>
      </c>
      <c r="BF121" s="140">
        <f t="shared" ref="BF121:BF127" si="5">IF(N121="snížená",J121,0)</f>
        <v>0</v>
      </c>
      <c r="BG121" s="140">
        <f t="shared" ref="BG121:BG127" si="6">IF(N121="zákl. přenesená",J121,0)</f>
        <v>0</v>
      </c>
      <c r="BH121" s="140">
        <f t="shared" ref="BH121:BH127" si="7">IF(N121="sníž. přenesená",J121,0)</f>
        <v>0</v>
      </c>
      <c r="BI121" s="140">
        <f t="shared" ref="BI121:BI127" si="8">IF(N121="nulová",J121,0)</f>
        <v>0</v>
      </c>
      <c r="BJ121" s="17" t="s">
        <v>84</v>
      </c>
      <c r="BK121" s="140">
        <f t="shared" ref="BK121:BK127" si="9">ROUND(I121*H121,2)</f>
        <v>0</v>
      </c>
      <c r="BL121" s="17" t="s">
        <v>216</v>
      </c>
      <c r="BM121" s="139" t="s">
        <v>86</v>
      </c>
    </row>
    <row r="122" spans="2:65" s="1" customFormat="1" ht="24.2" customHeight="1">
      <c r="B122" s="32"/>
      <c r="C122" s="127" t="s">
        <v>86</v>
      </c>
      <c r="D122" s="127" t="s">
        <v>212</v>
      </c>
      <c r="E122" s="128" t="s">
        <v>2217</v>
      </c>
      <c r="F122" s="129" t="s">
        <v>2218</v>
      </c>
      <c r="G122" s="130" t="s">
        <v>313</v>
      </c>
      <c r="H122" s="131">
        <v>1</v>
      </c>
      <c r="I122" s="132"/>
      <c r="J122" s="133">
        <f t="shared" si="0"/>
        <v>0</v>
      </c>
      <c r="K122" s="134"/>
      <c r="L122" s="32"/>
      <c r="M122" s="135" t="s">
        <v>1</v>
      </c>
      <c r="N122" s="136" t="s">
        <v>42</v>
      </c>
      <c r="P122" s="137">
        <f t="shared" si="1"/>
        <v>0</v>
      </c>
      <c r="Q122" s="137">
        <v>0</v>
      </c>
      <c r="R122" s="137">
        <f t="shared" si="2"/>
        <v>0</v>
      </c>
      <c r="S122" s="137">
        <v>0</v>
      </c>
      <c r="T122" s="138">
        <f t="shared" si="3"/>
        <v>0</v>
      </c>
      <c r="AR122" s="139" t="s">
        <v>216</v>
      </c>
      <c r="AT122" s="139" t="s">
        <v>212</v>
      </c>
      <c r="AU122" s="139" t="s">
        <v>84</v>
      </c>
      <c r="AY122" s="17" t="s">
        <v>211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7" t="s">
        <v>84</v>
      </c>
      <c r="BK122" s="140">
        <f t="shared" si="9"/>
        <v>0</v>
      </c>
      <c r="BL122" s="17" t="s">
        <v>216</v>
      </c>
      <c r="BM122" s="139" t="s">
        <v>216</v>
      </c>
    </row>
    <row r="123" spans="2:65" s="1" customFormat="1" ht="24.2" customHeight="1">
      <c r="B123" s="32"/>
      <c r="C123" s="127" t="s">
        <v>226</v>
      </c>
      <c r="D123" s="127" t="s">
        <v>212</v>
      </c>
      <c r="E123" s="128" t="s">
        <v>2219</v>
      </c>
      <c r="F123" s="129" t="s">
        <v>2220</v>
      </c>
      <c r="G123" s="130" t="s">
        <v>313</v>
      </c>
      <c r="H123" s="131">
        <v>1</v>
      </c>
      <c r="I123" s="132"/>
      <c r="J123" s="133">
        <f t="shared" si="0"/>
        <v>0</v>
      </c>
      <c r="K123" s="134"/>
      <c r="L123" s="32"/>
      <c r="M123" s="135" t="s">
        <v>1</v>
      </c>
      <c r="N123" s="136" t="s">
        <v>42</v>
      </c>
      <c r="P123" s="137">
        <f t="shared" si="1"/>
        <v>0</v>
      </c>
      <c r="Q123" s="137">
        <v>0</v>
      </c>
      <c r="R123" s="137">
        <f t="shared" si="2"/>
        <v>0</v>
      </c>
      <c r="S123" s="137">
        <v>0</v>
      </c>
      <c r="T123" s="138">
        <f t="shared" si="3"/>
        <v>0</v>
      </c>
      <c r="AR123" s="139" t="s">
        <v>216</v>
      </c>
      <c r="AT123" s="139" t="s">
        <v>212</v>
      </c>
      <c r="AU123" s="139" t="s">
        <v>84</v>
      </c>
      <c r="AY123" s="17" t="s">
        <v>211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7" t="s">
        <v>84</v>
      </c>
      <c r="BK123" s="140">
        <f t="shared" si="9"/>
        <v>0</v>
      </c>
      <c r="BL123" s="17" t="s">
        <v>216</v>
      </c>
      <c r="BM123" s="139" t="s">
        <v>229</v>
      </c>
    </row>
    <row r="124" spans="2:65" s="1" customFormat="1" ht="66.75" customHeight="1">
      <c r="B124" s="32"/>
      <c r="C124" s="127" t="s">
        <v>216</v>
      </c>
      <c r="D124" s="127" t="s">
        <v>212</v>
      </c>
      <c r="E124" s="128" t="s">
        <v>2221</v>
      </c>
      <c r="F124" s="129" t="s">
        <v>2222</v>
      </c>
      <c r="G124" s="130" t="s">
        <v>313</v>
      </c>
      <c r="H124" s="131">
        <v>1</v>
      </c>
      <c r="I124" s="132"/>
      <c r="J124" s="133">
        <f t="shared" si="0"/>
        <v>0</v>
      </c>
      <c r="K124" s="134"/>
      <c r="L124" s="32"/>
      <c r="M124" s="135" t="s">
        <v>1</v>
      </c>
      <c r="N124" s="136" t="s">
        <v>42</v>
      </c>
      <c r="P124" s="137">
        <f t="shared" si="1"/>
        <v>0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216</v>
      </c>
      <c r="AT124" s="139" t="s">
        <v>212</v>
      </c>
      <c r="AU124" s="139" t="s">
        <v>84</v>
      </c>
      <c r="AY124" s="17" t="s">
        <v>211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84</v>
      </c>
      <c r="BK124" s="140">
        <f t="shared" si="9"/>
        <v>0</v>
      </c>
      <c r="BL124" s="17" t="s">
        <v>216</v>
      </c>
      <c r="BM124" s="139" t="s">
        <v>234</v>
      </c>
    </row>
    <row r="125" spans="2:65" s="1" customFormat="1" ht="24.2" customHeight="1">
      <c r="B125" s="32"/>
      <c r="C125" s="127" t="s">
        <v>235</v>
      </c>
      <c r="D125" s="127" t="s">
        <v>212</v>
      </c>
      <c r="E125" s="128" t="s">
        <v>2223</v>
      </c>
      <c r="F125" s="129" t="s">
        <v>2224</v>
      </c>
      <c r="G125" s="130" t="s">
        <v>313</v>
      </c>
      <c r="H125" s="131">
        <v>1</v>
      </c>
      <c r="I125" s="132"/>
      <c r="J125" s="133">
        <f t="shared" si="0"/>
        <v>0</v>
      </c>
      <c r="K125" s="134"/>
      <c r="L125" s="32"/>
      <c r="M125" s="135" t="s">
        <v>1</v>
      </c>
      <c r="N125" s="136" t="s">
        <v>42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216</v>
      </c>
      <c r="AT125" s="139" t="s">
        <v>212</v>
      </c>
      <c r="AU125" s="139" t="s">
        <v>84</v>
      </c>
      <c r="AY125" s="17" t="s">
        <v>211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84</v>
      </c>
      <c r="BK125" s="140">
        <f t="shared" si="9"/>
        <v>0</v>
      </c>
      <c r="BL125" s="17" t="s">
        <v>216</v>
      </c>
      <c r="BM125" s="139" t="s">
        <v>238</v>
      </c>
    </row>
    <row r="126" spans="2:65" s="1" customFormat="1" ht="24.2" customHeight="1">
      <c r="B126" s="32"/>
      <c r="C126" s="127" t="s">
        <v>229</v>
      </c>
      <c r="D126" s="127" t="s">
        <v>212</v>
      </c>
      <c r="E126" s="128" t="s">
        <v>2225</v>
      </c>
      <c r="F126" s="129" t="s">
        <v>2226</v>
      </c>
      <c r="G126" s="130" t="s">
        <v>313</v>
      </c>
      <c r="H126" s="131">
        <v>4</v>
      </c>
      <c r="I126" s="132"/>
      <c r="J126" s="133">
        <f t="shared" si="0"/>
        <v>0</v>
      </c>
      <c r="K126" s="134"/>
      <c r="L126" s="32"/>
      <c r="M126" s="135" t="s">
        <v>1</v>
      </c>
      <c r="N126" s="136" t="s">
        <v>42</v>
      </c>
      <c r="P126" s="137">
        <f t="shared" si="1"/>
        <v>0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216</v>
      </c>
      <c r="AT126" s="139" t="s">
        <v>212</v>
      </c>
      <c r="AU126" s="139" t="s">
        <v>84</v>
      </c>
      <c r="AY126" s="17" t="s">
        <v>211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84</v>
      </c>
      <c r="BK126" s="140">
        <f t="shared" si="9"/>
        <v>0</v>
      </c>
      <c r="BL126" s="17" t="s">
        <v>216</v>
      </c>
      <c r="BM126" s="139" t="s">
        <v>8</v>
      </c>
    </row>
    <row r="127" spans="2:65" s="1" customFormat="1" ht="24.2" customHeight="1">
      <c r="B127" s="32"/>
      <c r="C127" s="127" t="s">
        <v>241</v>
      </c>
      <c r="D127" s="127" t="s">
        <v>212</v>
      </c>
      <c r="E127" s="128" t="s">
        <v>2227</v>
      </c>
      <c r="F127" s="129" t="s">
        <v>2228</v>
      </c>
      <c r="G127" s="130" t="s">
        <v>313</v>
      </c>
      <c r="H127" s="131">
        <v>2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42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216</v>
      </c>
      <c r="AT127" s="139" t="s">
        <v>212</v>
      </c>
      <c r="AU127" s="139" t="s">
        <v>84</v>
      </c>
      <c r="AY127" s="17" t="s">
        <v>211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84</v>
      </c>
      <c r="BK127" s="140">
        <f t="shared" si="9"/>
        <v>0</v>
      </c>
      <c r="BL127" s="17" t="s">
        <v>216</v>
      </c>
      <c r="BM127" s="139" t="s">
        <v>244</v>
      </c>
    </row>
    <row r="128" spans="2:65" s="10" customFormat="1" ht="25.9" customHeight="1">
      <c r="B128" s="117"/>
      <c r="D128" s="118" t="s">
        <v>76</v>
      </c>
      <c r="E128" s="119" t="s">
        <v>996</v>
      </c>
      <c r="F128" s="119" t="s">
        <v>1059</v>
      </c>
      <c r="I128" s="120"/>
      <c r="J128" s="121">
        <f>BK128</f>
        <v>0</v>
      </c>
      <c r="L128" s="117"/>
      <c r="M128" s="122"/>
      <c r="P128" s="123">
        <f>SUM(P129:P131)</f>
        <v>0</v>
      </c>
      <c r="R128" s="123">
        <f>SUM(R129:R131)</f>
        <v>0</v>
      </c>
      <c r="T128" s="124">
        <f>SUM(T129:T131)</f>
        <v>0</v>
      </c>
      <c r="AR128" s="118" t="s">
        <v>84</v>
      </c>
      <c r="AT128" s="125" t="s">
        <v>76</v>
      </c>
      <c r="AU128" s="125" t="s">
        <v>77</v>
      </c>
      <c r="AY128" s="118" t="s">
        <v>211</v>
      </c>
      <c r="BK128" s="126">
        <f>SUM(BK129:BK131)</f>
        <v>0</v>
      </c>
    </row>
    <row r="129" spans="2:65" s="1" customFormat="1" ht="24.2" customHeight="1">
      <c r="B129" s="32"/>
      <c r="C129" s="127" t="s">
        <v>234</v>
      </c>
      <c r="D129" s="127" t="s">
        <v>212</v>
      </c>
      <c r="E129" s="128" t="s">
        <v>1060</v>
      </c>
      <c r="F129" s="129" t="s">
        <v>2229</v>
      </c>
      <c r="G129" s="130" t="s">
        <v>577</v>
      </c>
      <c r="H129" s="131">
        <v>5</v>
      </c>
      <c r="I129" s="132"/>
      <c r="J129" s="133">
        <f>ROUND(I129*H129,2)</f>
        <v>0</v>
      </c>
      <c r="K129" s="134"/>
      <c r="L129" s="32"/>
      <c r="M129" s="135" t="s">
        <v>1</v>
      </c>
      <c r="N129" s="136" t="s">
        <v>42</v>
      </c>
      <c r="P129" s="137">
        <f>O129*H129</f>
        <v>0</v>
      </c>
      <c r="Q129" s="137">
        <v>0</v>
      </c>
      <c r="R129" s="137">
        <f>Q129*H129</f>
        <v>0</v>
      </c>
      <c r="S129" s="137">
        <v>0</v>
      </c>
      <c r="T129" s="138">
        <f>S129*H129</f>
        <v>0</v>
      </c>
      <c r="AR129" s="139" t="s">
        <v>216</v>
      </c>
      <c r="AT129" s="139" t="s">
        <v>212</v>
      </c>
      <c r="AU129" s="139" t="s">
        <v>84</v>
      </c>
      <c r="AY129" s="17" t="s">
        <v>211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7" t="s">
        <v>84</v>
      </c>
      <c r="BK129" s="140">
        <f>ROUND(I129*H129,2)</f>
        <v>0</v>
      </c>
      <c r="BL129" s="17" t="s">
        <v>216</v>
      </c>
      <c r="BM129" s="139" t="s">
        <v>253</v>
      </c>
    </row>
    <row r="130" spans="2:65" s="1" customFormat="1" ht="21.75" customHeight="1">
      <c r="B130" s="32"/>
      <c r="C130" s="127" t="s">
        <v>255</v>
      </c>
      <c r="D130" s="127" t="s">
        <v>212</v>
      </c>
      <c r="E130" s="128" t="s">
        <v>1064</v>
      </c>
      <c r="F130" s="129" t="s">
        <v>1065</v>
      </c>
      <c r="G130" s="130" t="s">
        <v>577</v>
      </c>
      <c r="H130" s="131">
        <v>20</v>
      </c>
      <c r="I130" s="132"/>
      <c r="J130" s="133">
        <f>ROUND(I130*H130,2)</f>
        <v>0</v>
      </c>
      <c r="K130" s="134"/>
      <c r="L130" s="32"/>
      <c r="M130" s="135" t="s">
        <v>1</v>
      </c>
      <c r="N130" s="136" t="s">
        <v>42</v>
      </c>
      <c r="P130" s="137">
        <f>O130*H130</f>
        <v>0</v>
      </c>
      <c r="Q130" s="137">
        <v>0</v>
      </c>
      <c r="R130" s="137">
        <f>Q130*H130</f>
        <v>0</v>
      </c>
      <c r="S130" s="137">
        <v>0</v>
      </c>
      <c r="T130" s="138">
        <f>S130*H130</f>
        <v>0</v>
      </c>
      <c r="AR130" s="139" t="s">
        <v>216</v>
      </c>
      <c r="AT130" s="139" t="s">
        <v>212</v>
      </c>
      <c r="AU130" s="139" t="s">
        <v>84</v>
      </c>
      <c r="AY130" s="17" t="s">
        <v>211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7" t="s">
        <v>84</v>
      </c>
      <c r="BK130" s="140">
        <f>ROUND(I130*H130,2)</f>
        <v>0</v>
      </c>
      <c r="BL130" s="17" t="s">
        <v>216</v>
      </c>
      <c r="BM130" s="139" t="s">
        <v>258</v>
      </c>
    </row>
    <row r="131" spans="2:65" s="1" customFormat="1" ht="37.9" customHeight="1">
      <c r="B131" s="32"/>
      <c r="C131" s="127" t="s">
        <v>238</v>
      </c>
      <c r="D131" s="127" t="s">
        <v>212</v>
      </c>
      <c r="E131" s="128" t="s">
        <v>1062</v>
      </c>
      <c r="F131" s="129" t="s">
        <v>2230</v>
      </c>
      <c r="G131" s="130" t="s">
        <v>577</v>
      </c>
      <c r="H131" s="131">
        <v>15</v>
      </c>
      <c r="I131" s="132"/>
      <c r="J131" s="133">
        <f>ROUND(I131*H131,2)</f>
        <v>0</v>
      </c>
      <c r="K131" s="134"/>
      <c r="L131" s="32"/>
      <c r="M131" s="135" t="s">
        <v>1</v>
      </c>
      <c r="N131" s="136" t="s">
        <v>42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216</v>
      </c>
      <c r="AT131" s="139" t="s">
        <v>212</v>
      </c>
      <c r="AU131" s="139" t="s">
        <v>84</v>
      </c>
      <c r="AY131" s="17" t="s">
        <v>211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7" t="s">
        <v>84</v>
      </c>
      <c r="BK131" s="140">
        <f>ROUND(I131*H131,2)</f>
        <v>0</v>
      </c>
      <c r="BL131" s="17" t="s">
        <v>216</v>
      </c>
      <c r="BM131" s="139" t="s">
        <v>262</v>
      </c>
    </row>
    <row r="132" spans="2:65" s="10" customFormat="1" ht="25.9" customHeight="1">
      <c r="B132" s="117"/>
      <c r="D132" s="118" t="s">
        <v>76</v>
      </c>
      <c r="E132" s="119" t="s">
        <v>1034</v>
      </c>
      <c r="F132" s="119" t="s">
        <v>165</v>
      </c>
      <c r="I132" s="120"/>
      <c r="J132" s="121">
        <f>BK132</f>
        <v>0</v>
      </c>
      <c r="L132" s="117"/>
      <c r="M132" s="122"/>
      <c r="P132" s="123">
        <f>P133</f>
        <v>0</v>
      </c>
      <c r="R132" s="123">
        <f>R133</f>
        <v>0</v>
      </c>
      <c r="T132" s="124">
        <f>T133</f>
        <v>0</v>
      </c>
      <c r="AR132" s="118" t="s">
        <v>84</v>
      </c>
      <c r="AT132" s="125" t="s">
        <v>76</v>
      </c>
      <c r="AU132" s="125" t="s">
        <v>77</v>
      </c>
      <c r="AY132" s="118" t="s">
        <v>211</v>
      </c>
      <c r="BK132" s="126">
        <f>BK133</f>
        <v>0</v>
      </c>
    </row>
    <row r="133" spans="2:65" s="1" customFormat="1" ht="16.5" customHeight="1">
      <c r="B133" s="32"/>
      <c r="C133" s="127" t="s">
        <v>263</v>
      </c>
      <c r="D133" s="127" t="s">
        <v>212</v>
      </c>
      <c r="E133" s="128" t="s">
        <v>1501</v>
      </c>
      <c r="F133" s="129" t="s">
        <v>1502</v>
      </c>
      <c r="G133" s="130" t="s">
        <v>313</v>
      </c>
      <c r="H133" s="131">
        <v>1</v>
      </c>
      <c r="I133" s="132"/>
      <c r="J133" s="133">
        <f>ROUND(I133*H133,2)</f>
        <v>0</v>
      </c>
      <c r="K133" s="134"/>
      <c r="L133" s="32"/>
      <c r="M133" s="181" t="s">
        <v>1</v>
      </c>
      <c r="N133" s="182" t="s">
        <v>42</v>
      </c>
      <c r="O133" s="183"/>
      <c r="P133" s="184">
        <f>O133*H133</f>
        <v>0</v>
      </c>
      <c r="Q133" s="184">
        <v>0</v>
      </c>
      <c r="R133" s="184">
        <f>Q133*H133</f>
        <v>0</v>
      </c>
      <c r="S133" s="184">
        <v>0</v>
      </c>
      <c r="T133" s="185">
        <f>S133*H133</f>
        <v>0</v>
      </c>
      <c r="AR133" s="139" t="s">
        <v>216</v>
      </c>
      <c r="AT133" s="139" t="s">
        <v>212</v>
      </c>
      <c r="AU133" s="139" t="s">
        <v>84</v>
      </c>
      <c r="AY133" s="17" t="s">
        <v>211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7" t="s">
        <v>84</v>
      </c>
      <c r="BK133" s="140">
        <f>ROUND(I133*H133,2)</f>
        <v>0</v>
      </c>
      <c r="BL133" s="17" t="s">
        <v>216</v>
      </c>
      <c r="BM133" s="139" t="s">
        <v>266</v>
      </c>
    </row>
    <row r="134" spans="2:65" s="1" customFormat="1" ht="6.95" customHeight="1">
      <c r="B134" s="44"/>
      <c r="C134" s="45"/>
      <c r="D134" s="45"/>
      <c r="E134" s="45"/>
      <c r="F134" s="45"/>
      <c r="G134" s="45"/>
      <c r="H134" s="45"/>
      <c r="I134" s="45"/>
      <c r="J134" s="45"/>
      <c r="K134" s="45"/>
      <c r="L134" s="32"/>
    </row>
  </sheetData>
  <sheetProtection algorithmName="SHA-512" hashValue="pFLh/Vlouy7rWewUIKVNN6aytPYfzOLtAP+Bq6MNNH2oNmfiHpdV7DHB31GPCkhyCxvQXOmwCSunZWUfDfWMrw==" saltValue="NPR7zqWL581cIXkvcIMfjgO4VSrGeDbuwAz63EacN9V19pvtP/IfZrav1u24ecn9e8yjrNYwUJmVnKY8uzxrWA==" spinCount="100000" sheet="1" objects="1" scenarios="1" formatColumns="0" formatRows="0" autoFilter="0"/>
  <autoFilter ref="C118:K133" xr:uid="{00000000-0009-0000-0000-000013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BM34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136</v>
      </c>
      <c r="AZ2" s="195" t="s">
        <v>1637</v>
      </c>
      <c r="BA2" s="195" t="s">
        <v>1638</v>
      </c>
      <c r="BB2" s="195" t="s">
        <v>1</v>
      </c>
      <c r="BC2" s="195" t="s">
        <v>2231</v>
      </c>
      <c r="BD2" s="195" t="s">
        <v>86</v>
      </c>
    </row>
    <row r="3" spans="2:5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5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56" ht="6.95" hidden="1" customHeight="1">
      <c r="B5" s="20"/>
      <c r="L5" s="20"/>
    </row>
    <row r="6" spans="2:56" ht="12" hidden="1" customHeight="1">
      <c r="B6" s="20"/>
      <c r="D6" s="27" t="s">
        <v>16</v>
      </c>
      <c r="L6" s="20"/>
    </row>
    <row r="7" spans="2:56" ht="26.25" hidden="1" customHeight="1">
      <c r="B7" s="20"/>
      <c r="E7" s="244" t="str">
        <f>'Rekapitulace stavby'!K6</f>
        <v>24005 - Prirodni koupaci biotop Jilemnice (zadani) - uprava vyberove rizeni</v>
      </c>
      <c r="F7" s="245"/>
      <c r="G7" s="245"/>
      <c r="H7" s="245"/>
      <c r="L7" s="20"/>
    </row>
    <row r="8" spans="2:56" s="1" customFormat="1" ht="12" hidden="1" customHeight="1">
      <c r="B8" s="32"/>
      <c r="D8" s="27" t="s">
        <v>169</v>
      </c>
      <c r="L8" s="32"/>
    </row>
    <row r="9" spans="2:56" s="1" customFormat="1" ht="16.5" hidden="1" customHeight="1">
      <c r="B9" s="32"/>
      <c r="E9" s="240" t="s">
        <v>2232</v>
      </c>
      <c r="F9" s="246"/>
      <c r="G9" s="246"/>
      <c r="H9" s="246"/>
      <c r="L9" s="32"/>
    </row>
    <row r="10" spans="2:56" s="1" customFormat="1" ht="11.25" hidden="1">
      <c r="B10" s="32"/>
      <c r="L10" s="32"/>
    </row>
    <row r="11" spans="2:5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5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56" s="1" customFormat="1" ht="10.9" hidden="1" customHeight="1">
      <c r="B13" s="32"/>
      <c r="L13" s="32"/>
    </row>
    <row r="14" spans="2:5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5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5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7" t="str">
        <f>'Rekapitulace stavby'!E14</f>
        <v>Vyplň údaj</v>
      </c>
      <c r="F18" s="209"/>
      <c r="G18" s="209"/>
      <c r="H18" s="209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14" t="s">
        <v>1</v>
      </c>
      <c r="F27" s="214"/>
      <c r="G27" s="214"/>
      <c r="H27" s="21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ROUND(J130,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ROUND((SUM(BE130:BE344)),  2)</f>
        <v>0</v>
      </c>
      <c r="I33" s="92">
        <v>0.21</v>
      </c>
      <c r="J33" s="91">
        <f>ROUND(((SUM(BE130:BE344))*I33),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ROUND((SUM(BF130:BF344)),  2)</f>
        <v>0</v>
      </c>
      <c r="I34" s="92">
        <v>0.12</v>
      </c>
      <c r="J34" s="91">
        <f>ROUND(((SUM(BF130:BF344))*I34),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ROUND((SUM(BG130:BG344)),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ROUND((SUM(BH130:BH344)),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ROUND((SUM(BI130:BI344)),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44" t="str">
        <f>E7</f>
        <v>24005 - Prirodni koupaci biotop Jilemnice (zadani) - uprava vyberove rizeni</v>
      </c>
      <c r="F85" s="245"/>
      <c r="G85" s="245"/>
      <c r="H85" s="245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40" t="str">
        <f>E9</f>
        <v>SO 09 - Objekt zázemí - o...</v>
      </c>
      <c r="F87" s="246"/>
      <c r="G87" s="246"/>
      <c r="H87" s="246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J130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1604</v>
      </c>
      <c r="E97" s="106"/>
      <c r="F97" s="106"/>
      <c r="G97" s="106"/>
      <c r="H97" s="106"/>
      <c r="I97" s="106"/>
      <c r="J97" s="107">
        <f>J131</f>
        <v>0</v>
      </c>
      <c r="L97" s="104"/>
    </row>
    <row r="98" spans="2:12" s="15" customFormat="1" ht="19.899999999999999" hidden="1" customHeight="1">
      <c r="B98" s="189"/>
      <c r="D98" s="190" t="s">
        <v>1641</v>
      </c>
      <c r="E98" s="191"/>
      <c r="F98" s="191"/>
      <c r="G98" s="191"/>
      <c r="H98" s="191"/>
      <c r="I98" s="191"/>
      <c r="J98" s="192">
        <f>J132</f>
        <v>0</v>
      </c>
      <c r="L98" s="189"/>
    </row>
    <row r="99" spans="2:12" s="15" customFormat="1" ht="19.899999999999999" hidden="1" customHeight="1">
      <c r="B99" s="189"/>
      <c r="D99" s="190" t="s">
        <v>1642</v>
      </c>
      <c r="E99" s="191"/>
      <c r="F99" s="191"/>
      <c r="G99" s="191"/>
      <c r="H99" s="191"/>
      <c r="I99" s="191"/>
      <c r="J99" s="192">
        <f>J143</f>
        <v>0</v>
      </c>
      <c r="L99" s="189"/>
    </row>
    <row r="100" spans="2:12" s="15" customFormat="1" ht="19.899999999999999" hidden="1" customHeight="1">
      <c r="B100" s="189"/>
      <c r="D100" s="190" t="s">
        <v>1643</v>
      </c>
      <c r="E100" s="191"/>
      <c r="F100" s="191"/>
      <c r="G100" s="191"/>
      <c r="H100" s="191"/>
      <c r="I100" s="191"/>
      <c r="J100" s="192">
        <f>J165</f>
        <v>0</v>
      </c>
      <c r="L100" s="189"/>
    </row>
    <row r="101" spans="2:12" s="15" customFormat="1" ht="19.899999999999999" hidden="1" customHeight="1">
      <c r="B101" s="189"/>
      <c r="D101" s="190" t="s">
        <v>1646</v>
      </c>
      <c r="E101" s="191"/>
      <c r="F101" s="191"/>
      <c r="G101" s="191"/>
      <c r="H101" s="191"/>
      <c r="I101" s="191"/>
      <c r="J101" s="192">
        <f>J178</f>
        <v>0</v>
      </c>
      <c r="L101" s="189"/>
    </row>
    <row r="102" spans="2:12" s="15" customFormat="1" ht="19.899999999999999" hidden="1" customHeight="1">
      <c r="B102" s="189"/>
      <c r="D102" s="190" t="s">
        <v>1647</v>
      </c>
      <c r="E102" s="191"/>
      <c r="F102" s="191"/>
      <c r="G102" s="191"/>
      <c r="H102" s="191"/>
      <c r="I102" s="191"/>
      <c r="J102" s="192">
        <f>J197</f>
        <v>0</v>
      </c>
      <c r="L102" s="189"/>
    </row>
    <row r="103" spans="2:12" s="15" customFormat="1" ht="19.899999999999999" hidden="1" customHeight="1">
      <c r="B103" s="189"/>
      <c r="D103" s="190" t="s">
        <v>1644</v>
      </c>
      <c r="E103" s="191"/>
      <c r="F103" s="191"/>
      <c r="G103" s="191"/>
      <c r="H103" s="191"/>
      <c r="I103" s="191"/>
      <c r="J103" s="192">
        <f>J220</f>
        <v>0</v>
      </c>
      <c r="L103" s="189"/>
    </row>
    <row r="104" spans="2:12" s="8" customFormat="1" ht="24.95" hidden="1" customHeight="1">
      <c r="B104" s="104"/>
      <c r="D104" s="105" t="s">
        <v>1645</v>
      </c>
      <c r="E104" s="106"/>
      <c r="F104" s="106"/>
      <c r="G104" s="106"/>
      <c r="H104" s="106"/>
      <c r="I104" s="106"/>
      <c r="J104" s="107">
        <f>J239</f>
        <v>0</v>
      </c>
      <c r="L104" s="104"/>
    </row>
    <row r="105" spans="2:12" s="15" customFormat="1" ht="19.899999999999999" hidden="1" customHeight="1">
      <c r="B105" s="189"/>
      <c r="D105" s="190" t="s">
        <v>1648</v>
      </c>
      <c r="E105" s="191"/>
      <c r="F105" s="191"/>
      <c r="G105" s="191"/>
      <c r="H105" s="191"/>
      <c r="I105" s="191"/>
      <c r="J105" s="192">
        <f>J240</f>
        <v>0</v>
      </c>
      <c r="L105" s="189"/>
    </row>
    <row r="106" spans="2:12" s="15" customFormat="1" ht="19.899999999999999" hidden="1" customHeight="1">
      <c r="B106" s="189"/>
      <c r="D106" s="190" t="s">
        <v>1649</v>
      </c>
      <c r="E106" s="191"/>
      <c r="F106" s="191"/>
      <c r="G106" s="191"/>
      <c r="H106" s="191"/>
      <c r="I106" s="191"/>
      <c r="J106" s="192">
        <f>J265</f>
        <v>0</v>
      </c>
      <c r="L106" s="189"/>
    </row>
    <row r="107" spans="2:12" s="15" customFormat="1" ht="19.899999999999999" hidden="1" customHeight="1">
      <c r="B107" s="189"/>
      <c r="D107" s="190" t="s">
        <v>1650</v>
      </c>
      <c r="E107" s="191"/>
      <c r="F107" s="191"/>
      <c r="G107" s="191"/>
      <c r="H107" s="191"/>
      <c r="I107" s="191"/>
      <c r="J107" s="192">
        <f>J301</f>
        <v>0</v>
      </c>
      <c r="L107" s="189"/>
    </row>
    <row r="108" spans="2:12" s="15" customFormat="1" ht="19.899999999999999" hidden="1" customHeight="1">
      <c r="B108" s="189"/>
      <c r="D108" s="190" t="s">
        <v>2233</v>
      </c>
      <c r="E108" s="191"/>
      <c r="F108" s="191"/>
      <c r="G108" s="191"/>
      <c r="H108" s="191"/>
      <c r="I108" s="191"/>
      <c r="J108" s="192">
        <f>J313</f>
        <v>0</v>
      </c>
      <c r="L108" s="189"/>
    </row>
    <row r="109" spans="2:12" s="15" customFormat="1" ht="19.899999999999999" hidden="1" customHeight="1">
      <c r="B109" s="189"/>
      <c r="D109" s="190" t="s">
        <v>1652</v>
      </c>
      <c r="E109" s="191"/>
      <c r="F109" s="191"/>
      <c r="G109" s="191"/>
      <c r="H109" s="191"/>
      <c r="I109" s="191"/>
      <c r="J109" s="192">
        <f>J314</f>
        <v>0</v>
      </c>
      <c r="L109" s="189"/>
    </row>
    <row r="110" spans="2:12" s="15" customFormat="1" ht="19.899999999999999" hidden="1" customHeight="1">
      <c r="B110" s="189"/>
      <c r="D110" s="190" t="s">
        <v>1653</v>
      </c>
      <c r="E110" s="191"/>
      <c r="F110" s="191"/>
      <c r="G110" s="191"/>
      <c r="H110" s="191"/>
      <c r="I110" s="191"/>
      <c r="J110" s="192">
        <f>J331</f>
        <v>0</v>
      </c>
      <c r="L110" s="189"/>
    </row>
    <row r="111" spans="2:12" s="1" customFormat="1" ht="21.75" hidden="1" customHeight="1">
      <c r="B111" s="32"/>
      <c r="L111" s="32"/>
    </row>
    <row r="112" spans="2:12" s="1" customFormat="1" ht="6.95" hidden="1" customHeight="1"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32"/>
    </row>
    <row r="113" spans="2:12" ht="11.25" hidden="1"/>
    <row r="114" spans="2:12" ht="11.25" hidden="1"/>
    <row r="115" spans="2:12" ht="11.25" hidden="1"/>
    <row r="116" spans="2:12" s="1" customFormat="1" ht="6.95" customHeight="1"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32"/>
    </row>
    <row r="117" spans="2:12" s="1" customFormat="1" ht="24.95" customHeight="1">
      <c r="B117" s="32"/>
      <c r="C117" s="21" t="s">
        <v>197</v>
      </c>
      <c r="L117" s="32"/>
    </row>
    <row r="118" spans="2:12" s="1" customFormat="1" ht="6.95" customHeight="1">
      <c r="B118" s="32"/>
      <c r="L118" s="32"/>
    </row>
    <row r="119" spans="2:12" s="1" customFormat="1" ht="12" customHeight="1">
      <c r="B119" s="32"/>
      <c r="C119" s="27" t="s">
        <v>16</v>
      </c>
      <c r="L119" s="32"/>
    </row>
    <row r="120" spans="2:12" s="1" customFormat="1" ht="26.25" customHeight="1">
      <c r="B120" s="32"/>
      <c r="E120" s="244" t="str">
        <f>E7</f>
        <v>24005 - Prirodni koupaci biotop Jilemnice (zadani) - uprava vyberove rizeni</v>
      </c>
      <c r="F120" s="245"/>
      <c r="G120" s="245"/>
      <c r="H120" s="245"/>
      <c r="L120" s="32"/>
    </row>
    <row r="121" spans="2:12" s="1" customFormat="1" ht="12" customHeight="1">
      <c r="B121" s="32"/>
      <c r="C121" s="27" t="s">
        <v>169</v>
      </c>
      <c r="L121" s="32"/>
    </row>
    <row r="122" spans="2:12" s="1" customFormat="1" ht="16.5" customHeight="1">
      <c r="B122" s="32"/>
      <c r="E122" s="240" t="str">
        <f>E9</f>
        <v>SO 09 - Objekt zázemí - o...</v>
      </c>
      <c r="F122" s="246"/>
      <c r="G122" s="246"/>
      <c r="H122" s="246"/>
      <c r="L122" s="32"/>
    </row>
    <row r="123" spans="2:12" s="1" customFormat="1" ht="6.95" customHeight="1">
      <c r="B123" s="32"/>
      <c r="L123" s="32"/>
    </row>
    <row r="124" spans="2:12" s="1" customFormat="1" ht="12" customHeight="1">
      <c r="B124" s="32"/>
      <c r="C124" s="27" t="s">
        <v>20</v>
      </c>
      <c r="F124" s="25" t="str">
        <f>F12</f>
        <v xml:space="preserve"> </v>
      </c>
      <c r="I124" s="27" t="s">
        <v>22</v>
      </c>
      <c r="J124" s="52" t="str">
        <f>IF(J12="","",J12)</f>
        <v>12. 2. 2024</v>
      </c>
      <c r="L124" s="32"/>
    </row>
    <row r="125" spans="2:12" s="1" customFormat="1" ht="6.95" customHeight="1">
      <c r="B125" s="32"/>
      <c r="L125" s="32"/>
    </row>
    <row r="126" spans="2:12" s="1" customFormat="1" ht="15.2" customHeight="1">
      <c r="B126" s="32"/>
      <c r="C126" s="27" t="s">
        <v>24</v>
      </c>
      <c r="F126" s="25" t="str">
        <f>E15</f>
        <v>Sportovní centrum Jilemnice</v>
      </c>
      <c r="I126" s="27" t="s">
        <v>31</v>
      </c>
      <c r="J126" s="30" t="str">
        <f>E21</f>
        <v>BAPO s.r.o.</v>
      </c>
      <c r="L126" s="32"/>
    </row>
    <row r="127" spans="2:12" s="1" customFormat="1" ht="15.2" customHeight="1">
      <c r="B127" s="32"/>
      <c r="C127" s="27" t="s">
        <v>29</v>
      </c>
      <c r="F127" s="25" t="str">
        <f>IF(E18="","",E18)</f>
        <v>Vyplň údaj</v>
      </c>
      <c r="I127" s="27" t="s">
        <v>35</v>
      </c>
      <c r="J127" s="30" t="str">
        <f>E24</f>
        <v xml:space="preserve"> </v>
      </c>
      <c r="L127" s="32"/>
    </row>
    <row r="128" spans="2:12" s="1" customFormat="1" ht="10.35" customHeight="1">
      <c r="B128" s="32"/>
      <c r="L128" s="32"/>
    </row>
    <row r="129" spans="2:65" s="9" customFormat="1" ht="29.25" customHeight="1">
      <c r="B129" s="108"/>
      <c r="C129" s="109" t="s">
        <v>198</v>
      </c>
      <c r="D129" s="110" t="s">
        <v>62</v>
      </c>
      <c r="E129" s="110" t="s">
        <v>58</v>
      </c>
      <c r="F129" s="110" t="s">
        <v>59</v>
      </c>
      <c r="G129" s="110" t="s">
        <v>199</v>
      </c>
      <c r="H129" s="110" t="s">
        <v>200</v>
      </c>
      <c r="I129" s="110" t="s">
        <v>201</v>
      </c>
      <c r="J129" s="111" t="s">
        <v>173</v>
      </c>
      <c r="K129" s="112" t="s">
        <v>202</v>
      </c>
      <c r="L129" s="108"/>
      <c r="M129" s="59" t="s">
        <v>1</v>
      </c>
      <c r="N129" s="60" t="s">
        <v>41</v>
      </c>
      <c r="O129" s="60" t="s">
        <v>203</v>
      </c>
      <c r="P129" s="60" t="s">
        <v>204</v>
      </c>
      <c r="Q129" s="60" t="s">
        <v>205</v>
      </c>
      <c r="R129" s="60" t="s">
        <v>206</v>
      </c>
      <c r="S129" s="60" t="s">
        <v>207</v>
      </c>
      <c r="T129" s="61" t="s">
        <v>208</v>
      </c>
    </row>
    <row r="130" spans="2:65" s="1" customFormat="1" ht="22.9" customHeight="1">
      <c r="B130" s="32"/>
      <c r="C130" s="64" t="s">
        <v>209</v>
      </c>
      <c r="J130" s="113">
        <f>BK130</f>
        <v>0</v>
      </c>
      <c r="L130" s="32"/>
      <c r="M130" s="62"/>
      <c r="N130" s="53"/>
      <c r="O130" s="53"/>
      <c r="P130" s="114">
        <f>P131+P239</f>
        <v>0</v>
      </c>
      <c r="Q130" s="53"/>
      <c r="R130" s="114">
        <f>R131+R239</f>
        <v>4.4610374500000001</v>
      </c>
      <c r="S130" s="53"/>
      <c r="T130" s="115">
        <f>T131+T239</f>
        <v>0</v>
      </c>
      <c r="AT130" s="17" t="s">
        <v>76</v>
      </c>
      <c r="AU130" s="17" t="s">
        <v>175</v>
      </c>
      <c r="BK130" s="116">
        <f>BK131+BK239</f>
        <v>0</v>
      </c>
    </row>
    <row r="131" spans="2:65" s="10" customFormat="1" ht="25.9" customHeight="1">
      <c r="B131" s="117"/>
      <c r="D131" s="118" t="s">
        <v>76</v>
      </c>
      <c r="E131" s="119" t="s">
        <v>1320</v>
      </c>
      <c r="F131" s="119" t="s">
        <v>1606</v>
      </c>
      <c r="I131" s="120"/>
      <c r="J131" s="121">
        <f>BK131</f>
        <v>0</v>
      </c>
      <c r="L131" s="117"/>
      <c r="M131" s="122"/>
      <c r="P131" s="123">
        <f>P132+P143+P165+P178+P197+P220</f>
        <v>0</v>
      </c>
      <c r="R131" s="123">
        <f>R132+R143+R165+R178+R197+R220</f>
        <v>2.9274974499999997</v>
      </c>
      <c r="T131" s="124">
        <f>T132+T143+T165+T178+T197+T220</f>
        <v>0</v>
      </c>
      <c r="AR131" s="118" t="s">
        <v>84</v>
      </c>
      <c r="AT131" s="125" t="s">
        <v>76</v>
      </c>
      <c r="AU131" s="125" t="s">
        <v>77</v>
      </c>
      <c r="AY131" s="118" t="s">
        <v>211</v>
      </c>
      <c r="BK131" s="126">
        <f>BK132+BK143+BK165+BK178+BK197+BK220</f>
        <v>0</v>
      </c>
    </row>
    <row r="132" spans="2:65" s="10" customFormat="1" ht="22.9" customHeight="1">
      <c r="B132" s="117"/>
      <c r="D132" s="118" t="s">
        <v>76</v>
      </c>
      <c r="E132" s="193" t="s">
        <v>84</v>
      </c>
      <c r="F132" s="193" t="s">
        <v>210</v>
      </c>
      <c r="I132" s="120"/>
      <c r="J132" s="194">
        <f>BK132</f>
        <v>0</v>
      </c>
      <c r="L132" s="117"/>
      <c r="M132" s="122"/>
      <c r="P132" s="123">
        <f>SUM(P133:P142)</f>
        <v>0</v>
      </c>
      <c r="R132" s="123">
        <f>SUM(R133:R142)</f>
        <v>0</v>
      </c>
      <c r="T132" s="124">
        <f>SUM(T133:T142)</f>
        <v>0</v>
      </c>
      <c r="AR132" s="118" t="s">
        <v>84</v>
      </c>
      <c r="AT132" s="125" t="s">
        <v>76</v>
      </c>
      <c r="AU132" s="125" t="s">
        <v>84</v>
      </c>
      <c r="AY132" s="118" t="s">
        <v>211</v>
      </c>
      <c r="BK132" s="126">
        <f>SUM(BK133:BK142)</f>
        <v>0</v>
      </c>
    </row>
    <row r="133" spans="2:65" s="1" customFormat="1" ht="24.2" customHeight="1">
      <c r="B133" s="32"/>
      <c r="C133" s="127" t="s">
        <v>84</v>
      </c>
      <c r="D133" s="127" t="s">
        <v>212</v>
      </c>
      <c r="E133" s="128" t="s">
        <v>1654</v>
      </c>
      <c r="F133" s="129" t="s">
        <v>1655</v>
      </c>
      <c r="G133" s="130" t="s">
        <v>215</v>
      </c>
      <c r="H133" s="131">
        <v>37.44</v>
      </c>
      <c r="I133" s="132"/>
      <c r="J133" s="133">
        <f>ROUND(I133*H133,2)</f>
        <v>0</v>
      </c>
      <c r="K133" s="134"/>
      <c r="L133" s="32"/>
      <c r="M133" s="135" t="s">
        <v>1</v>
      </c>
      <c r="N133" s="136" t="s">
        <v>42</v>
      </c>
      <c r="P133" s="137">
        <f>O133*H133</f>
        <v>0</v>
      </c>
      <c r="Q133" s="137">
        <v>0</v>
      </c>
      <c r="R133" s="137">
        <f>Q133*H133</f>
        <v>0</v>
      </c>
      <c r="S133" s="137">
        <v>0</v>
      </c>
      <c r="T133" s="138">
        <f>S133*H133</f>
        <v>0</v>
      </c>
      <c r="AR133" s="139" t="s">
        <v>216</v>
      </c>
      <c r="AT133" s="139" t="s">
        <v>212</v>
      </c>
      <c r="AU133" s="139" t="s">
        <v>86</v>
      </c>
      <c r="AY133" s="17" t="s">
        <v>211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7" t="s">
        <v>84</v>
      </c>
      <c r="BK133" s="140">
        <f>ROUND(I133*H133,2)</f>
        <v>0</v>
      </c>
      <c r="BL133" s="17" t="s">
        <v>216</v>
      </c>
      <c r="BM133" s="139" t="s">
        <v>86</v>
      </c>
    </row>
    <row r="134" spans="2:65" s="12" customFormat="1" ht="11.25">
      <c r="B134" s="148"/>
      <c r="D134" s="142" t="s">
        <v>217</v>
      </c>
      <c r="E134" s="149" t="s">
        <v>1</v>
      </c>
      <c r="F134" s="150" t="s">
        <v>2234</v>
      </c>
      <c r="H134" s="151">
        <v>37.44</v>
      </c>
      <c r="I134" s="152"/>
      <c r="L134" s="148"/>
      <c r="M134" s="153"/>
      <c r="T134" s="154"/>
      <c r="AT134" s="149" t="s">
        <v>217</v>
      </c>
      <c r="AU134" s="149" t="s">
        <v>86</v>
      </c>
      <c r="AV134" s="12" t="s">
        <v>86</v>
      </c>
      <c r="AW134" s="12" t="s">
        <v>34</v>
      </c>
      <c r="AX134" s="12" t="s">
        <v>77</v>
      </c>
      <c r="AY134" s="149" t="s">
        <v>211</v>
      </c>
    </row>
    <row r="135" spans="2:65" s="13" customFormat="1" ht="11.25">
      <c r="B135" s="155"/>
      <c r="D135" s="142" t="s">
        <v>217</v>
      </c>
      <c r="E135" s="156" t="s">
        <v>1</v>
      </c>
      <c r="F135" s="157" t="s">
        <v>222</v>
      </c>
      <c r="H135" s="158">
        <v>37.44</v>
      </c>
      <c r="I135" s="159"/>
      <c r="L135" s="155"/>
      <c r="M135" s="160"/>
      <c r="T135" s="161"/>
      <c r="AT135" s="156" t="s">
        <v>217</v>
      </c>
      <c r="AU135" s="156" t="s">
        <v>86</v>
      </c>
      <c r="AV135" s="13" t="s">
        <v>216</v>
      </c>
      <c r="AW135" s="13" t="s">
        <v>34</v>
      </c>
      <c r="AX135" s="13" t="s">
        <v>84</v>
      </c>
      <c r="AY135" s="156" t="s">
        <v>211</v>
      </c>
    </row>
    <row r="136" spans="2:65" s="1" customFormat="1" ht="37.9" customHeight="1">
      <c r="B136" s="32"/>
      <c r="C136" s="127" t="s">
        <v>86</v>
      </c>
      <c r="D136" s="127" t="s">
        <v>212</v>
      </c>
      <c r="E136" s="128" t="s">
        <v>223</v>
      </c>
      <c r="F136" s="129" t="s">
        <v>224</v>
      </c>
      <c r="G136" s="130" t="s">
        <v>215</v>
      </c>
      <c r="H136" s="131">
        <v>74.88</v>
      </c>
      <c r="I136" s="132"/>
      <c r="J136" s="133">
        <f>ROUND(I136*H136,2)</f>
        <v>0</v>
      </c>
      <c r="K136" s="134"/>
      <c r="L136" s="32"/>
      <c r="M136" s="135" t="s">
        <v>1</v>
      </c>
      <c r="N136" s="136" t="s">
        <v>42</v>
      </c>
      <c r="P136" s="137">
        <f>O136*H136</f>
        <v>0</v>
      </c>
      <c r="Q136" s="137">
        <v>0</v>
      </c>
      <c r="R136" s="137">
        <f>Q136*H136</f>
        <v>0</v>
      </c>
      <c r="S136" s="137">
        <v>0</v>
      </c>
      <c r="T136" s="138">
        <f>S136*H136</f>
        <v>0</v>
      </c>
      <c r="AR136" s="139" t="s">
        <v>216</v>
      </c>
      <c r="AT136" s="139" t="s">
        <v>212</v>
      </c>
      <c r="AU136" s="139" t="s">
        <v>86</v>
      </c>
      <c r="AY136" s="17" t="s">
        <v>211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7" t="s">
        <v>84</v>
      </c>
      <c r="BK136" s="140">
        <f>ROUND(I136*H136,2)</f>
        <v>0</v>
      </c>
      <c r="BL136" s="17" t="s">
        <v>216</v>
      </c>
      <c r="BM136" s="139" t="s">
        <v>216</v>
      </c>
    </row>
    <row r="137" spans="2:65" s="12" customFormat="1" ht="11.25">
      <c r="B137" s="148"/>
      <c r="D137" s="142" t="s">
        <v>217</v>
      </c>
      <c r="E137" s="149" t="s">
        <v>1</v>
      </c>
      <c r="F137" s="150" t="s">
        <v>2235</v>
      </c>
      <c r="H137" s="151">
        <v>74.88</v>
      </c>
      <c r="I137" s="152"/>
      <c r="L137" s="148"/>
      <c r="M137" s="153"/>
      <c r="T137" s="154"/>
      <c r="AT137" s="149" t="s">
        <v>217</v>
      </c>
      <c r="AU137" s="149" t="s">
        <v>86</v>
      </c>
      <c r="AV137" s="12" t="s">
        <v>86</v>
      </c>
      <c r="AW137" s="12" t="s">
        <v>34</v>
      </c>
      <c r="AX137" s="12" t="s">
        <v>77</v>
      </c>
      <c r="AY137" s="149" t="s">
        <v>211</v>
      </c>
    </row>
    <row r="138" spans="2:65" s="13" customFormat="1" ht="11.25">
      <c r="B138" s="155"/>
      <c r="D138" s="142" t="s">
        <v>217</v>
      </c>
      <c r="E138" s="156" t="s">
        <v>1</v>
      </c>
      <c r="F138" s="157" t="s">
        <v>222</v>
      </c>
      <c r="H138" s="158">
        <v>74.88</v>
      </c>
      <c r="I138" s="159"/>
      <c r="L138" s="155"/>
      <c r="M138" s="160"/>
      <c r="T138" s="161"/>
      <c r="AT138" s="156" t="s">
        <v>217</v>
      </c>
      <c r="AU138" s="156" t="s">
        <v>86</v>
      </c>
      <c r="AV138" s="13" t="s">
        <v>216</v>
      </c>
      <c r="AW138" s="13" t="s">
        <v>34</v>
      </c>
      <c r="AX138" s="13" t="s">
        <v>84</v>
      </c>
      <c r="AY138" s="156" t="s">
        <v>211</v>
      </c>
    </row>
    <row r="139" spans="2:65" s="1" customFormat="1" ht="24.2" customHeight="1">
      <c r="B139" s="32"/>
      <c r="C139" s="127" t="s">
        <v>226</v>
      </c>
      <c r="D139" s="127" t="s">
        <v>212</v>
      </c>
      <c r="E139" s="128" t="s">
        <v>1658</v>
      </c>
      <c r="F139" s="129" t="s">
        <v>1659</v>
      </c>
      <c r="G139" s="130" t="s">
        <v>215</v>
      </c>
      <c r="H139" s="131">
        <v>37.44</v>
      </c>
      <c r="I139" s="132"/>
      <c r="J139" s="133">
        <f>ROUND(I139*H139,2)</f>
        <v>0</v>
      </c>
      <c r="K139" s="134"/>
      <c r="L139" s="32"/>
      <c r="M139" s="135" t="s">
        <v>1</v>
      </c>
      <c r="N139" s="136" t="s">
        <v>42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216</v>
      </c>
      <c r="AT139" s="139" t="s">
        <v>212</v>
      </c>
      <c r="AU139" s="139" t="s">
        <v>86</v>
      </c>
      <c r="AY139" s="17" t="s">
        <v>211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7" t="s">
        <v>84</v>
      </c>
      <c r="BK139" s="140">
        <f>ROUND(I139*H139,2)</f>
        <v>0</v>
      </c>
      <c r="BL139" s="17" t="s">
        <v>216</v>
      </c>
      <c r="BM139" s="139" t="s">
        <v>229</v>
      </c>
    </row>
    <row r="140" spans="2:65" s="1" customFormat="1" ht="24.2" customHeight="1">
      <c r="B140" s="32"/>
      <c r="C140" s="127" t="s">
        <v>216</v>
      </c>
      <c r="D140" s="127" t="s">
        <v>212</v>
      </c>
      <c r="E140" s="128" t="s">
        <v>1660</v>
      </c>
      <c r="F140" s="129" t="s">
        <v>1661</v>
      </c>
      <c r="G140" s="130" t="s">
        <v>215</v>
      </c>
      <c r="H140" s="131">
        <v>156.702</v>
      </c>
      <c r="I140" s="132"/>
      <c r="J140" s="133">
        <f>ROUND(I140*H140,2)</f>
        <v>0</v>
      </c>
      <c r="K140" s="134"/>
      <c r="L140" s="32"/>
      <c r="M140" s="135" t="s">
        <v>1</v>
      </c>
      <c r="N140" s="136" t="s">
        <v>42</v>
      </c>
      <c r="P140" s="137">
        <f>O140*H140</f>
        <v>0</v>
      </c>
      <c r="Q140" s="137">
        <v>0</v>
      </c>
      <c r="R140" s="137">
        <f>Q140*H140</f>
        <v>0</v>
      </c>
      <c r="S140" s="137">
        <v>0</v>
      </c>
      <c r="T140" s="138">
        <f>S140*H140</f>
        <v>0</v>
      </c>
      <c r="AR140" s="139" t="s">
        <v>216</v>
      </c>
      <c r="AT140" s="139" t="s">
        <v>212</v>
      </c>
      <c r="AU140" s="139" t="s">
        <v>86</v>
      </c>
      <c r="AY140" s="17" t="s">
        <v>211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7" t="s">
        <v>84</v>
      </c>
      <c r="BK140" s="140">
        <f>ROUND(I140*H140,2)</f>
        <v>0</v>
      </c>
      <c r="BL140" s="17" t="s">
        <v>216</v>
      </c>
      <c r="BM140" s="139" t="s">
        <v>234</v>
      </c>
    </row>
    <row r="141" spans="2:65" s="12" customFormat="1" ht="11.25">
      <c r="B141" s="148"/>
      <c r="D141" s="142" t="s">
        <v>217</v>
      </c>
      <c r="E141" s="149" t="s">
        <v>1</v>
      </c>
      <c r="F141" s="150" t="s">
        <v>2236</v>
      </c>
      <c r="H141" s="151">
        <v>156.702</v>
      </c>
      <c r="I141" s="152"/>
      <c r="L141" s="148"/>
      <c r="M141" s="153"/>
      <c r="T141" s="154"/>
      <c r="AT141" s="149" t="s">
        <v>217</v>
      </c>
      <c r="AU141" s="149" t="s">
        <v>86</v>
      </c>
      <c r="AV141" s="12" t="s">
        <v>86</v>
      </c>
      <c r="AW141" s="12" t="s">
        <v>34</v>
      </c>
      <c r="AX141" s="12" t="s">
        <v>77</v>
      </c>
      <c r="AY141" s="149" t="s">
        <v>211</v>
      </c>
    </row>
    <row r="142" spans="2:65" s="13" customFormat="1" ht="11.25">
      <c r="B142" s="155"/>
      <c r="D142" s="142" t="s">
        <v>217</v>
      </c>
      <c r="E142" s="156" t="s">
        <v>1</v>
      </c>
      <c r="F142" s="157" t="s">
        <v>222</v>
      </c>
      <c r="H142" s="158">
        <v>156.702</v>
      </c>
      <c r="I142" s="159"/>
      <c r="L142" s="155"/>
      <c r="M142" s="160"/>
      <c r="T142" s="161"/>
      <c r="AT142" s="156" t="s">
        <v>217</v>
      </c>
      <c r="AU142" s="156" t="s">
        <v>86</v>
      </c>
      <c r="AV142" s="13" t="s">
        <v>216</v>
      </c>
      <c r="AW142" s="13" t="s">
        <v>34</v>
      </c>
      <c r="AX142" s="13" t="s">
        <v>84</v>
      </c>
      <c r="AY142" s="156" t="s">
        <v>211</v>
      </c>
    </row>
    <row r="143" spans="2:65" s="10" customFormat="1" ht="22.9" customHeight="1">
      <c r="B143" s="117"/>
      <c r="D143" s="118" t="s">
        <v>76</v>
      </c>
      <c r="E143" s="193" t="s">
        <v>86</v>
      </c>
      <c r="F143" s="193" t="s">
        <v>1663</v>
      </c>
      <c r="I143" s="120"/>
      <c r="J143" s="194">
        <f>BK143</f>
        <v>0</v>
      </c>
      <c r="L143" s="117"/>
      <c r="M143" s="122"/>
      <c r="P143" s="123">
        <f>SUM(P144:P164)</f>
        <v>0</v>
      </c>
      <c r="R143" s="123">
        <f>SUM(R144:R164)</f>
        <v>0</v>
      </c>
      <c r="T143" s="124">
        <f>SUM(T144:T164)</f>
        <v>0</v>
      </c>
      <c r="AR143" s="118" t="s">
        <v>84</v>
      </c>
      <c r="AT143" s="125" t="s">
        <v>76</v>
      </c>
      <c r="AU143" s="125" t="s">
        <v>84</v>
      </c>
      <c r="AY143" s="118" t="s">
        <v>211</v>
      </c>
      <c r="BK143" s="126">
        <f>SUM(BK144:BK164)</f>
        <v>0</v>
      </c>
    </row>
    <row r="144" spans="2:65" s="1" customFormat="1" ht="24.2" customHeight="1">
      <c r="B144" s="32"/>
      <c r="C144" s="127" t="s">
        <v>235</v>
      </c>
      <c r="D144" s="127" t="s">
        <v>212</v>
      </c>
      <c r="E144" s="128" t="s">
        <v>1671</v>
      </c>
      <c r="F144" s="129" t="s">
        <v>1672</v>
      </c>
      <c r="G144" s="130" t="s">
        <v>297</v>
      </c>
      <c r="H144" s="131">
        <v>148.22999999999999</v>
      </c>
      <c r="I144" s="132"/>
      <c r="J144" s="133">
        <f>ROUND(I144*H144,2)</f>
        <v>0</v>
      </c>
      <c r="K144" s="134"/>
      <c r="L144" s="32"/>
      <c r="M144" s="135" t="s">
        <v>1</v>
      </c>
      <c r="N144" s="136" t="s">
        <v>42</v>
      </c>
      <c r="P144" s="137">
        <f>O144*H144</f>
        <v>0</v>
      </c>
      <c r="Q144" s="137">
        <v>0</v>
      </c>
      <c r="R144" s="137">
        <f>Q144*H144</f>
        <v>0</v>
      </c>
      <c r="S144" s="137">
        <v>0</v>
      </c>
      <c r="T144" s="138">
        <f>S144*H144</f>
        <v>0</v>
      </c>
      <c r="AR144" s="139" t="s">
        <v>216</v>
      </c>
      <c r="AT144" s="139" t="s">
        <v>212</v>
      </c>
      <c r="AU144" s="139" t="s">
        <v>86</v>
      </c>
      <c r="AY144" s="17" t="s">
        <v>211</v>
      </c>
      <c r="BE144" s="140">
        <f>IF(N144="základní",J144,0)</f>
        <v>0</v>
      </c>
      <c r="BF144" s="140">
        <f>IF(N144="snížená",J144,0)</f>
        <v>0</v>
      </c>
      <c r="BG144" s="140">
        <f>IF(N144="zákl. přenesená",J144,0)</f>
        <v>0</v>
      </c>
      <c r="BH144" s="140">
        <f>IF(N144="sníž. přenesená",J144,0)</f>
        <v>0</v>
      </c>
      <c r="BI144" s="140">
        <f>IF(N144="nulová",J144,0)</f>
        <v>0</v>
      </c>
      <c r="BJ144" s="17" t="s">
        <v>84</v>
      </c>
      <c r="BK144" s="140">
        <f>ROUND(I144*H144,2)</f>
        <v>0</v>
      </c>
      <c r="BL144" s="17" t="s">
        <v>216</v>
      </c>
      <c r="BM144" s="139" t="s">
        <v>238</v>
      </c>
    </row>
    <row r="145" spans="2:65" s="12" customFormat="1" ht="11.25">
      <c r="B145" s="148"/>
      <c r="D145" s="142" t="s">
        <v>217</v>
      </c>
      <c r="E145" s="149" t="s">
        <v>1</v>
      </c>
      <c r="F145" s="150" t="s">
        <v>2237</v>
      </c>
      <c r="H145" s="151">
        <v>148.22999999999999</v>
      </c>
      <c r="I145" s="152"/>
      <c r="L145" s="148"/>
      <c r="M145" s="153"/>
      <c r="T145" s="154"/>
      <c r="AT145" s="149" t="s">
        <v>217</v>
      </c>
      <c r="AU145" s="149" t="s">
        <v>86</v>
      </c>
      <c r="AV145" s="12" t="s">
        <v>86</v>
      </c>
      <c r="AW145" s="12" t="s">
        <v>34</v>
      </c>
      <c r="AX145" s="12" t="s">
        <v>77</v>
      </c>
      <c r="AY145" s="149" t="s">
        <v>211</v>
      </c>
    </row>
    <row r="146" spans="2:65" s="13" customFormat="1" ht="11.25">
      <c r="B146" s="155"/>
      <c r="D146" s="142" t="s">
        <v>217</v>
      </c>
      <c r="E146" s="156" t="s">
        <v>1</v>
      </c>
      <c r="F146" s="157" t="s">
        <v>222</v>
      </c>
      <c r="H146" s="158">
        <v>148.22999999999999</v>
      </c>
      <c r="I146" s="159"/>
      <c r="L146" s="155"/>
      <c r="M146" s="160"/>
      <c r="T146" s="161"/>
      <c r="AT146" s="156" t="s">
        <v>217</v>
      </c>
      <c r="AU146" s="156" t="s">
        <v>86</v>
      </c>
      <c r="AV146" s="13" t="s">
        <v>216</v>
      </c>
      <c r="AW146" s="13" t="s">
        <v>34</v>
      </c>
      <c r="AX146" s="13" t="s">
        <v>84</v>
      </c>
      <c r="AY146" s="156" t="s">
        <v>211</v>
      </c>
    </row>
    <row r="147" spans="2:65" s="1" customFormat="1" ht="24.2" customHeight="1">
      <c r="B147" s="32"/>
      <c r="C147" s="127" t="s">
        <v>229</v>
      </c>
      <c r="D147" s="127" t="s">
        <v>212</v>
      </c>
      <c r="E147" s="128" t="s">
        <v>1674</v>
      </c>
      <c r="F147" s="129" t="s">
        <v>1675</v>
      </c>
      <c r="G147" s="130" t="s">
        <v>215</v>
      </c>
      <c r="H147" s="131">
        <v>14.823</v>
      </c>
      <c r="I147" s="132"/>
      <c r="J147" s="133">
        <f>ROUND(I147*H147,2)</f>
        <v>0</v>
      </c>
      <c r="K147" s="134"/>
      <c r="L147" s="32"/>
      <c r="M147" s="135" t="s">
        <v>1</v>
      </c>
      <c r="N147" s="136" t="s">
        <v>42</v>
      </c>
      <c r="P147" s="137">
        <f>O147*H147</f>
        <v>0</v>
      </c>
      <c r="Q147" s="137">
        <v>0</v>
      </c>
      <c r="R147" s="137">
        <f>Q147*H147</f>
        <v>0</v>
      </c>
      <c r="S147" s="137">
        <v>0</v>
      </c>
      <c r="T147" s="138">
        <f>S147*H147</f>
        <v>0</v>
      </c>
      <c r="AR147" s="139" t="s">
        <v>216</v>
      </c>
      <c r="AT147" s="139" t="s">
        <v>212</v>
      </c>
      <c r="AU147" s="139" t="s">
        <v>86</v>
      </c>
      <c r="AY147" s="17" t="s">
        <v>211</v>
      </c>
      <c r="BE147" s="140">
        <f>IF(N147="základní",J147,0)</f>
        <v>0</v>
      </c>
      <c r="BF147" s="140">
        <f>IF(N147="snížená",J147,0)</f>
        <v>0</v>
      </c>
      <c r="BG147" s="140">
        <f>IF(N147="zákl. přenesená",J147,0)</f>
        <v>0</v>
      </c>
      <c r="BH147" s="140">
        <f>IF(N147="sníž. přenesená",J147,0)</f>
        <v>0</v>
      </c>
      <c r="BI147" s="140">
        <f>IF(N147="nulová",J147,0)</f>
        <v>0</v>
      </c>
      <c r="BJ147" s="17" t="s">
        <v>84</v>
      </c>
      <c r="BK147" s="140">
        <f>ROUND(I147*H147,2)</f>
        <v>0</v>
      </c>
      <c r="BL147" s="17" t="s">
        <v>216</v>
      </c>
      <c r="BM147" s="139" t="s">
        <v>8</v>
      </c>
    </row>
    <row r="148" spans="2:65" s="12" customFormat="1" ht="11.25">
      <c r="B148" s="148"/>
      <c r="D148" s="142" t="s">
        <v>217</v>
      </c>
      <c r="E148" s="149" t="s">
        <v>1</v>
      </c>
      <c r="F148" s="150" t="s">
        <v>2238</v>
      </c>
      <c r="H148" s="151">
        <v>14.823</v>
      </c>
      <c r="I148" s="152"/>
      <c r="L148" s="148"/>
      <c r="M148" s="153"/>
      <c r="T148" s="154"/>
      <c r="AT148" s="149" t="s">
        <v>217</v>
      </c>
      <c r="AU148" s="149" t="s">
        <v>86</v>
      </c>
      <c r="AV148" s="12" t="s">
        <v>86</v>
      </c>
      <c r="AW148" s="12" t="s">
        <v>34</v>
      </c>
      <c r="AX148" s="12" t="s">
        <v>77</v>
      </c>
      <c r="AY148" s="149" t="s">
        <v>211</v>
      </c>
    </row>
    <row r="149" spans="2:65" s="13" customFormat="1" ht="11.25">
      <c r="B149" s="155"/>
      <c r="D149" s="142" t="s">
        <v>217</v>
      </c>
      <c r="E149" s="156" t="s">
        <v>1</v>
      </c>
      <c r="F149" s="157" t="s">
        <v>222</v>
      </c>
      <c r="H149" s="158">
        <v>14.823</v>
      </c>
      <c r="I149" s="159"/>
      <c r="L149" s="155"/>
      <c r="M149" s="160"/>
      <c r="T149" s="161"/>
      <c r="AT149" s="156" t="s">
        <v>217</v>
      </c>
      <c r="AU149" s="156" t="s">
        <v>86</v>
      </c>
      <c r="AV149" s="13" t="s">
        <v>216</v>
      </c>
      <c r="AW149" s="13" t="s">
        <v>34</v>
      </c>
      <c r="AX149" s="13" t="s">
        <v>84</v>
      </c>
      <c r="AY149" s="156" t="s">
        <v>211</v>
      </c>
    </row>
    <row r="150" spans="2:65" s="1" customFormat="1" ht="16.5" customHeight="1">
      <c r="B150" s="32"/>
      <c r="C150" s="127" t="s">
        <v>241</v>
      </c>
      <c r="D150" s="127" t="s">
        <v>212</v>
      </c>
      <c r="E150" s="128" t="s">
        <v>1664</v>
      </c>
      <c r="F150" s="129" t="s">
        <v>1665</v>
      </c>
      <c r="G150" s="130" t="s">
        <v>215</v>
      </c>
      <c r="H150" s="131">
        <v>23.58</v>
      </c>
      <c r="I150" s="132"/>
      <c r="J150" s="133">
        <f>ROUND(I150*H150,2)</f>
        <v>0</v>
      </c>
      <c r="K150" s="134"/>
      <c r="L150" s="32"/>
      <c r="M150" s="135" t="s">
        <v>1</v>
      </c>
      <c r="N150" s="136" t="s">
        <v>42</v>
      </c>
      <c r="P150" s="137">
        <f>O150*H150</f>
        <v>0</v>
      </c>
      <c r="Q150" s="137">
        <v>0</v>
      </c>
      <c r="R150" s="137">
        <f>Q150*H150</f>
        <v>0</v>
      </c>
      <c r="S150" s="137">
        <v>0</v>
      </c>
      <c r="T150" s="138">
        <f>S150*H150</f>
        <v>0</v>
      </c>
      <c r="AR150" s="139" t="s">
        <v>216</v>
      </c>
      <c r="AT150" s="139" t="s">
        <v>212</v>
      </c>
      <c r="AU150" s="139" t="s">
        <v>86</v>
      </c>
      <c r="AY150" s="17" t="s">
        <v>211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7" t="s">
        <v>84</v>
      </c>
      <c r="BK150" s="140">
        <f>ROUND(I150*H150,2)</f>
        <v>0</v>
      </c>
      <c r="BL150" s="17" t="s">
        <v>216</v>
      </c>
      <c r="BM150" s="139" t="s">
        <v>244</v>
      </c>
    </row>
    <row r="151" spans="2:65" s="12" customFormat="1" ht="11.25">
      <c r="B151" s="148"/>
      <c r="D151" s="142" t="s">
        <v>217</v>
      </c>
      <c r="E151" s="149" t="s">
        <v>1</v>
      </c>
      <c r="F151" s="150" t="s">
        <v>2239</v>
      </c>
      <c r="H151" s="151">
        <v>23.58</v>
      </c>
      <c r="I151" s="152"/>
      <c r="L151" s="148"/>
      <c r="M151" s="153"/>
      <c r="T151" s="154"/>
      <c r="AT151" s="149" t="s">
        <v>217</v>
      </c>
      <c r="AU151" s="149" t="s">
        <v>86</v>
      </c>
      <c r="AV151" s="12" t="s">
        <v>86</v>
      </c>
      <c r="AW151" s="12" t="s">
        <v>34</v>
      </c>
      <c r="AX151" s="12" t="s">
        <v>77</v>
      </c>
      <c r="AY151" s="149" t="s">
        <v>211</v>
      </c>
    </row>
    <row r="152" spans="2:65" s="13" customFormat="1" ht="11.25">
      <c r="B152" s="155"/>
      <c r="D152" s="142" t="s">
        <v>217</v>
      </c>
      <c r="E152" s="156" t="s">
        <v>1</v>
      </c>
      <c r="F152" s="157" t="s">
        <v>222</v>
      </c>
      <c r="H152" s="158">
        <v>23.58</v>
      </c>
      <c r="I152" s="159"/>
      <c r="L152" s="155"/>
      <c r="M152" s="160"/>
      <c r="T152" s="161"/>
      <c r="AT152" s="156" t="s">
        <v>217</v>
      </c>
      <c r="AU152" s="156" t="s">
        <v>86</v>
      </c>
      <c r="AV152" s="13" t="s">
        <v>216</v>
      </c>
      <c r="AW152" s="13" t="s">
        <v>34</v>
      </c>
      <c r="AX152" s="13" t="s">
        <v>84</v>
      </c>
      <c r="AY152" s="156" t="s">
        <v>211</v>
      </c>
    </row>
    <row r="153" spans="2:65" s="1" customFormat="1" ht="16.5" customHeight="1">
      <c r="B153" s="32"/>
      <c r="C153" s="127" t="s">
        <v>234</v>
      </c>
      <c r="D153" s="127" t="s">
        <v>212</v>
      </c>
      <c r="E153" s="128" t="s">
        <v>1677</v>
      </c>
      <c r="F153" s="129" t="s">
        <v>1678</v>
      </c>
      <c r="G153" s="130" t="s">
        <v>215</v>
      </c>
      <c r="H153" s="131">
        <v>22.234999999999999</v>
      </c>
      <c r="I153" s="132"/>
      <c r="J153" s="133">
        <f>ROUND(I153*H153,2)</f>
        <v>0</v>
      </c>
      <c r="K153" s="134"/>
      <c r="L153" s="32"/>
      <c r="M153" s="135" t="s">
        <v>1</v>
      </c>
      <c r="N153" s="136" t="s">
        <v>42</v>
      </c>
      <c r="P153" s="137">
        <f>O153*H153</f>
        <v>0</v>
      </c>
      <c r="Q153" s="137">
        <v>0</v>
      </c>
      <c r="R153" s="137">
        <f>Q153*H153</f>
        <v>0</v>
      </c>
      <c r="S153" s="137">
        <v>0</v>
      </c>
      <c r="T153" s="138">
        <f>S153*H153</f>
        <v>0</v>
      </c>
      <c r="AR153" s="139" t="s">
        <v>216</v>
      </c>
      <c r="AT153" s="139" t="s">
        <v>212</v>
      </c>
      <c r="AU153" s="139" t="s">
        <v>86</v>
      </c>
      <c r="AY153" s="17" t="s">
        <v>211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7" t="s">
        <v>84</v>
      </c>
      <c r="BK153" s="140">
        <f>ROUND(I153*H153,2)</f>
        <v>0</v>
      </c>
      <c r="BL153" s="17" t="s">
        <v>216</v>
      </c>
      <c r="BM153" s="139" t="s">
        <v>253</v>
      </c>
    </row>
    <row r="154" spans="2:65" s="12" customFormat="1" ht="11.25">
      <c r="B154" s="148"/>
      <c r="D154" s="142" t="s">
        <v>217</v>
      </c>
      <c r="E154" s="149" t="s">
        <v>1</v>
      </c>
      <c r="F154" s="150" t="s">
        <v>2240</v>
      </c>
      <c r="H154" s="151">
        <v>22.234999999999999</v>
      </c>
      <c r="I154" s="152"/>
      <c r="L154" s="148"/>
      <c r="M154" s="153"/>
      <c r="T154" s="154"/>
      <c r="AT154" s="149" t="s">
        <v>217</v>
      </c>
      <c r="AU154" s="149" t="s">
        <v>86</v>
      </c>
      <c r="AV154" s="12" t="s">
        <v>86</v>
      </c>
      <c r="AW154" s="12" t="s">
        <v>34</v>
      </c>
      <c r="AX154" s="12" t="s">
        <v>77</v>
      </c>
      <c r="AY154" s="149" t="s">
        <v>211</v>
      </c>
    </row>
    <row r="155" spans="2:65" s="13" customFormat="1" ht="11.25">
      <c r="B155" s="155"/>
      <c r="D155" s="142" t="s">
        <v>217</v>
      </c>
      <c r="E155" s="156" t="s">
        <v>1</v>
      </c>
      <c r="F155" s="157" t="s">
        <v>222</v>
      </c>
      <c r="H155" s="158">
        <v>22.234999999999999</v>
      </c>
      <c r="I155" s="159"/>
      <c r="L155" s="155"/>
      <c r="M155" s="160"/>
      <c r="T155" s="161"/>
      <c r="AT155" s="156" t="s">
        <v>217</v>
      </c>
      <c r="AU155" s="156" t="s">
        <v>86</v>
      </c>
      <c r="AV155" s="13" t="s">
        <v>216</v>
      </c>
      <c r="AW155" s="13" t="s">
        <v>34</v>
      </c>
      <c r="AX155" s="13" t="s">
        <v>84</v>
      </c>
      <c r="AY155" s="156" t="s">
        <v>211</v>
      </c>
    </row>
    <row r="156" spans="2:65" s="1" customFormat="1" ht="21.75" customHeight="1">
      <c r="B156" s="32"/>
      <c r="C156" s="127" t="s">
        <v>255</v>
      </c>
      <c r="D156" s="127" t="s">
        <v>212</v>
      </c>
      <c r="E156" s="128" t="s">
        <v>1680</v>
      </c>
      <c r="F156" s="129" t="s">
        <v>1681</v>
      </c>
      <c r="G156" s="130" t="s">
        <v>412</v>
      </c>
      <c r="H156" s="131">
        <v>1.1859999999999999</v>
      </c>
      <c r="I156" s="132"/>
      <c r="J156" s="133">
        <f>ROUND(I156*H156,2)</f>
        <v>0</v>
      </c>
      <c r="K156" s="134"/>
      <c r="L156" s="32"/>
      <c r="M156" s="135" t="s">
        <v>1</v>
      </c>
      <c r="N156" s="136" t="s">
        <v>42</v>
      </c>
      <c r="P156" s="137">
        <f>O156*H156</f>
        <v>0</v>
      </c>
      <c r="Q156" s="137">
        <v>0</v>
      </c>
      <c r="R156" s="137">
        <f>Q156*H156</f>
        <v>0</v>
      </c>
      <c r="S156" s="137">
        <v>0</v>
      </c>
      <c r="T156" s="138">
        <f>S156*H156</f>
        <v>0</v>
      </c>
      <c r="AR156" s="139" t="s">
        <v>216</v>
      </c>
      <c r="AT156" s="139" t="s">
        <v>212</v>
      </c>
      <c r="AU156" s="139" t="s">
        <v>86</v>
      </c>
      <c r="AY156" s="17" t="s">
        <v>211</v>
      </c>
      <c r="BE156" s="140">
        <f>IF(N156="základní",J156,0)</f>
        <v>0</v>
      </c>
      <c r="BF156" s="140">
        <f>IF(N156="snížená",J156,0)</f>
        <v>0</v>
      </c>
      <c r="BG156" s="140">
        <f>IF(N156="zákl. přenesená",J156,0)</f>
        <v>0</v>
      </c>
      <c r="BH156" s="140">
        <f>IF(N156="sníž. přenesená",J156,0)</f>
        <v>0</v>
      </c>
      <c r="BI156" s="140">
        <f>IF(N156="nulová",J156,0)</f>
        <v>0</v>
      </c>
      <c r="BJ156" s="17" t="s">
        <v>84</v>
      </c>
      <c r="BK156" s="140">
        <f>ROUND(I156*H156,2)</f>
        <v>0</v>
      </c>
      <c r="BL156" s="17" t="s">
        <v>216</v>
      </c>
      <c r="BM156" s="139" t="s">
        <v>258</v>
      </c>
    </row>
    <row r="157" spans="2:65" s="12" customFormat="1" ht="11.25">
      <c r="B157" s="148"/>
      <c r="D157" s="142" t="s">
        <v>217</v>
      </c>
      <c r="E157" s="149" t="s">
        <v>1</v>
      </c>
      <c r="F157" s="150" t="s">
        <v>2241</v>
      </c>
      <c r="H157" s="151">
        <v>1.1859999999999999</v>
      </c>
      <c r="I157" s="152"/>
      <c r="L157" s="148"/>
      <c r="M157" s="153"/>
      <c r="T157" s="154"/>
      <c r="AT157" s="149" t="s">
        <v>217</v>
      </c>
      <c r="AU157" s="149" t="s">
        <v>86</v>
      </c>
      <c r="AV157" s="12" t="s">
        <v>86</v>
      </c>
      <c r="AW157" s="12" t="s">
        <v>34</v>
      </c>
      <c r="AX157" s="12" t="s">
        <v>77</v>
      </c>
      <c r="AY157" s="149" t="s">
        <v>211</v>
      </c>
    </row>
    <row r="158" spans="2:65" s="13" customFormat="1" ht="11.25">
      <c r="B158" s="155"/>
      <c r="D158" s="142" t="s">
        <v>217</v>
      </c>
      <c r="E158" s="156" t="s">
        <v>1</v>
      </c>
      <c r="F158" s="157" t="s">
        <v>222</v>
      </c>
      <c r="H158" s="158">
        <v>1.1859999999999999</v>
      </c>
      <c r="I158" s="159"/>
      <c r="L158" s="155"/>
      <c r="M158" s="160"/>
      <c r="T158" s="161"/>
      <c r="AT158" s="156" t="s">
        <v>217</v>
      </c>
      <c r="AU158" s="156" t="s">
        <v>86</v>
      </c>
      <c r="AV158" s="13" t="s">
        <v>216</v>
      </c>
      <c r="AW158" s="13" t="s">
        <v>34</v>
      </c>
      <c r="AX158" s="13" t="s">
        <v>84</v>
      </c>
      <c r="AY158" s="156" t="s">
        <v>211</v>
      </c>
    </row>
    <row r="159" spans="2:65" s="1" customFormat="1" ht="33" customHeight="1">
      <c r="B159" s="32"/>
      <c r="C159" s="127" t="s">
        <v>238</v>
      </c>
      <c r="D159" s="127" t="s">
        <v>212</v>
      </c>
      <c r="E159" s="128" t="s">
        <v>371</v>
      </c>
      <c r="F159" s="129" t="s">
        <v>372</v>
      </c>
      <c r="G159" s="130" t="s">
        <v>297</v>
      </c>
      <c r="H159" s="131">
        <v>117</v>
      </c>
      <c r="I159" s="132"/>
      <c r="J159" s="133">
        <f>ROUND(I159*H159,2)</f>
        <v>0</v>
      </c>
      <c r="K159" s="134"/>
      <c r="L159" s="32"/>
      <c r="M159" s="135" t="s">
        <v>1</v>
      </c>
      <c r="N159" s="136" t="s">
        <v>42</v>
      </c>
      <c r="P159" s="137">
        <f>O159*H159</f>
        <v>0</v>
      </c>
      <c r="Q159" s="137">
        <v>0</v>
      </c>
      <c r="R159" s="137">
        <f>Q159*H159</f>
        <v>0</v>
      </c>
      <c r="S159" s="137">
        <v>0</v>
      </c>
      <c r="T159" s="138">
        <f>S159*H159</f>
        <v>0</v>
      </c>
      <c r="AR159" s="139" t="s">
        <v>216</v>
      </c>
      <c r="AT159" s="139" t="s">
        <v>212</v>
      </c>
      <c r="AU159" s="139" t="s">
        <v>86</v>
      </c>
      <c r="AY159" s="17" t="s">
        <v>211</v>
      </c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s="17" t="s">
        <v>84</v>
      </c>
      <c r="BK159" s="140">
        <f>ROUND(I159*H159,2)</f>
        <v>0</v>
      </c>
      <c r="BL159" s="17" t="s">
        <v>216</v>
      </c>
      <c r="BM159" s="139" t="s">
        <v>262</v>
      </c>
    </row>
    <row r="160" spans="2:65" s="12" customFormat="1" ht="11.25">
      <c r="B160" s="148"/>
      <c r="D160" s="142" t="s">
        <v>217</v>
      </c>
      <c r="E160" s="149" t="s">
        <v>1</v>
      </c>
      <c r="F160" s="150" t="s">
        <v>2242</v>
      </c>
      <c r="H160" s="151">
        <v>117</v>
      </c>
      <c r="I160" s="152"/>
      <c r="L160" s="148"/>
      <c r="M160" s="153"/>
      <c r="T160" s="154"/>
      <c r="AT160" s="149" t="s">
        <v>217</v>
      </c>
      <c r="AU160" s="149" t="s">
        <v>86</v>
      </c>
      <c r="AV160" s="12" t="s">
        <v>86</v>
      </c>
      <c r="AW160" s="12" t="s">
        <v>34</v>
      </c>
      <c r="AX160" s="12" t="s">
        <v>77</v>
      </c>
      <c r="AY160" s="149" t="s">
        <v>211</v>
      </c>
    </row>
    <row r="161" spans="2:65" s="13" customFormat="1" ht="11.25">
      <c r="B161" s="155"/>
      <c r="D161" s="142" t="s">
        <v>217</v>
      </c>
      <c r="E161" s="156" t="s">
        <v>1</v>
      </c>
      <c r="F161" s="157" t="s">
        <v>222</v>
      </c>
      <c r="H161" s="158">
        <v>117</v>
      </c>
      <c r="I161" s="159"/>
      <c r="L161" s="155"/>
      <c r="M161" s="160"/>
      <c r="T161" s="161"/>
      <c r="AT161" s="156" t="s">
        <v>217</v>
      </c>
      <c r="AU161" s="156" t="s">
        <v>86</v>
      </c>
      <c r="AV161" s="13" t="s">
        <v>216</v>
      </c>
      <c r="AW161" s="13" t="s">
        <v>34</v>
      </c>
      <c r="AX161" s="13" t="s">
        <v>84</v>
      </c>
      <c r="AY161" s="156" t="s">
        <v>211</v>
      </c>
    </row>
    <row r="162" spans="2:65" s="1" customFormat="1" ht="24.2" customHeight="1">
      <c r="B162" s="32"/>
      <c r="C162" s="127" t="s">
        <v>263</v>
      </c>
      <c r="D162" s="127" t="s">
        <v>212</v>
      </c>
      <c r="E162" s="128" t="s">
        <v>1668</v>
      </c>
      <c r="F162" s="129" t="s">
        <v>1669</v>
      </c>
      <c r="G162" s="130" t="s">
        <v>412</v>
      </c>
      <c r="H162" s="131">
        <v>1.4039999999999999</v>
      </c>
      <c r="I162" s="132"/>
      <c r="J162" s="133">
        <f>ROUND(I162*H162,2)</f>
        <v>0</v>
      </c>
      <c r="K162" s="134"/>
      <c r="L162" s="32"/>
      <c r="M162" s="135" t="s">
        <v>1</v>
      </c>
      <c r="N162" s="136" t="s">
        <v>42</v>
      </c>
      <c r="P162" s="137">
        <f>O162*H162</f>
        <v>0</v>
      </c>
      <c r="Q162" s="137">
        <v>0</v>
      </c>
      <c r="R162" s="137">
        <f>Q162*H162</f>
        <v>0</v>
      </c>
      <c r="S162" s="137">
        <v>0</v>
      </c>
      <c r="T162" s="138">
        <f>S162*H162</f>
        <v>0</v>
      </c>
      <c r="AR162" s="139" t="s">
        <v>216</v>
      </c>
      <c r="AT162" s="139" t="s">
        <v>212</v>
      </c>
      <c r="AU162" s="139" t="s">
        <v>86</v>
      </c>
      <c r="AY162" s="17" t="s">
        <v>211</v>
      </c>
      <c r="BE162" s="140">
        <f>IF(N162="základní",J162,0)</f>
        <v>0</v>
      </c>
      <c r="BF162" s="140">
        <f>IF(N162="snížená",J162,0)</f>
        <v>0</v>
      </c>
      <c r="BG162" s="140">
        <f>IF(N162="zákl. přenesená",J162,0)</f>
        <v>0</v>
      </c>
      <c r="BH162" s="140">
        <f>IF(N162="sníž. přenesená",J162,0)</f>
        <v>0</v>
      </c>
      <c r="BI162" s="140">
        <f>IF(N162="nulová",J162,0)</f>
        <v>0</v>
      </c>
      <c r="BJ162" s="17" t="s">
        <v>84</v>
      </c>
      <c r="BK162" s="140">
        <f>ROUND(I162*H162,2)</f>
        <v>0</v>
      </c>
      <c r="BL162" s="17" t="s">
        <v>216</v>
      </c>
      <c r="BM162" s="139" t="s">
        <v>266</v>
      </c>
    </row>
    <row r="163" spans="2:65" s="12" customFormat="1" ht="11.25">
      <c r="B163" s="148"/>
      <c r="D163" s="142" t="s">
        <v>217</v>
      </c>
      <c r="E163" s="149" t="s">
        <v>1</v>
      </c>
      <c r="F163" s="150" t="s">
        <v>2243</v>
      </c>
      <c r="H163" s="151">
        <v>1.4039999999999999</v>
      </c>
      <c r="I163" s="152"/>
      <c r="L163" s="148"/>
      <c r="M163" s="153"/>
      <c r="T163" s="154"/>
      <c r="AT163" s="149" t="s">
        <v>217</v>
      </c>
      <c r="AU163" s="149" t="s">
        <v>86</v>
      </c>
      <c r="AV163" s="12" t="s">
        <v>86</v>
      </c>
      <c r="AW163" s="12" t="s">
        <v>34</v>
      </c>
      <c r="AX163" s="12" t="s">
        <v>77</v>
      </c>
      <c r="AY163" s="149" t="s">
        <v>211</v>
      </c>
    </row>
    <row r="164" spans="2:65" s="13" customFormat="1" ht="11.25">
      <c r="B164" s="155"/>
      <c r="D164" s="142" t="s">
        <v>217</v>
      </c>
      <c r="E164" s="156" t="s">
        <v>1</v>
      </c>
      <c r="F164" s="157" t="s">
        <v>222</v>
      </c>
      <c r="H164" s="158">
        <v>1.4039999999999999</v>
      </c>
      <c r="I164" s="159"/>
      <c r="L164" s="155"/>
      <c r="M164" s="160"/>
      <c r="T164" s="161"/>
      <c r="AT164" s="156" t="s">
        <v>217</v>
      </c>
      <c r="AU164" s="156" t="s">
        <v>86</v>
      </c>
      <c r="AV164" s="13" t="s">
        <v>216</v>
      </c>
      <c r="AW164" s="13" t="s">
        <v>34</v>
      </c>
      <c r="AX164" s="13" t="s">
        <v>84</v>
      </c>
      <c r="AY164" s="156" t="s">
        <v>211</v>
      </c>
    </row>
    <row r="165" spans="2:65" s="10" customFormat="1" ht="22.9" customHeight="1">
      <c r="B165" s="117"/>
      <c r="D165" s="118" t="s">
        <v>76</v>
      </c>
      <c r="E165" s="193" t="s">
        <v>229</v>
      </c>
      <c r="F165" s="193" t="s">
        <v>1683</v>
      </c>
      <c r="I165" s="120"/>
      <c r="J165" s="194">
        <f>BK165</f>
        <v>0</v>
      </c>
      <c r="L165" s="117"/>
      <c r="M165" s="122"/>
      <c r="P165" s="123">
        <f>SUM(P166:P177)</f>
        <v>0</v>
      </c>
      <c r="R165" s="123">
        <f>SUM(R166:R177)</f>
        <v>0</v>
      </c>
      <c r="T165" s="124">
        <f>SUM(T166:T177)</f>
        <v>0</v>
      </c>
      <c r="AR165" s="118" t="s">
        <v>84</v>
      </c>
      <c r="AT165" s="125" t="s">
        <v>76</v>
      </c>
      <c r="AU165" s="125" t="s">
        <v>84</v>
      </c>
      <c r="AY165" s="118" t="s">
        <v>211</v>
      </c>
      <c r="BK165" s="126">
        <f>SUM(BK166:BK177)</f>
        <v>0</v>
      </c>
    </row>
    <row r="166" spans="2:65" s="1" customFormat="1" ht="33" customHeight="1">
      <c r="B166" s="32"/>
      <c r="C166" s="127" t="s">
        <v>8</v>
      </c>
      <c r="D166" s="127" t="s">
        <v>212</v>
      </c>
      <c r="E166" s="128" t="s">
        <v>1684</v>
      </c>
      <c r="F166" s="129" t="s">
        <v>1685</v>
      </c>
      <c r="G166" s="130" t="s">
        <v>215</v>
      </c>
      <c r="H166" s="131">
        <v>8.8940000000000001</v>
      </c>
      <c r="I166" s="132"/>
      <c r="J166" s="133">
        <f>ROUND(I166*H166,2)</f>
        <v>0</v>
      </c>
      <c r="K166" s="134"/>
      <c r="L166" s="32"/>
      <c r="M166" s="135" t="s">
        <v>1</v>
      </c>
      <c r="N166" s="136" t="s">
        <v>42</v>
      </c>
      <c r="P166" s="137">
        <f>O166*H166</f>
        <v>0</v>
      </c>
      <c r="Q166" s="137">
        <v>0</v>
      </c>
      <c r="R166" s="137">
        <f>Q166*H166</f>
        <v>0</v>
      </c>
      <c r="S166" s="137">
        <v>0</v>
      </c>
      <c r="T166" s="138">
        <f>S166*H166</f>
        <v>0</v>
      </c>
      <c r="AR166" s="139" t="s">
        <v>216</v>
      </c>
      <c r="AT166" s="139" t="s">
        <v>212</v>
      </c>
      <c r="AU166" s="139" t="s">
        <v>86</v>
      </c>
      <c r="AY166" s="17" t="s">
        <v>211</v>
      </c>
      <c r="BE166" s="140">
        <f>IF(N166="základní",J166,0)</f>
        <v>0</v>
      </c>
      <c r="BF166" s="140">
        <f>IF(N166="snížená",J166,0)</f>
        <v>0</v>
      </c>
      <c r="BG166" s="140">
        <f>IF(N166="zákl. přenesená",J166,0)</f>
        <v>0</v>
      </c>
      <c r="BH166" s="140">
        <f>IF(N166="sníž. přenesená",J166,0)</f>
        <v>0</v>
      </c>
      <c r="BI166" s="140">
        <f>IF(N166="nulová",J166,0)</f>
        <v>0</v>
      </c>
      <c r="BJ166" s="17" t="s">
        <v>84</v>
      </c>
      <c r="BK166" s="140">
        <f>ROUND(I166*H166,2)</f>
        <v>0</v>
      </c>
      <c r="BL166" s="17" t="s">
        <v>216</v>
      </c>
      <c r="BM166" s="139" t="s">
        <v>269</v>
      </c>
    </row>
    <row r="167" spans="2:65" s="12" customFormat="1" ht="11.25">
      <c r="B167" s="148"/>
      <c r="D167" s="142" t="s">
        <v>217</v>
      </c>
      <c r="E167" s="149" t="s">
        <v>1</v>
      </c>
      <c r="F167" s="150" t="s">
        <v>2244</v>
      </c>
      <c r="H167" s="151">
        <v>8.8940000000000001</v>
      </c>
      <c r="I167" s="152"/>
      <c r="L167" s="148"/>
      <c r="M167" s="153"/>
      <c r="T167" s="154"/>
      <c r="AT167" s="149" t="s">
        <v>217</v>
      </c>
      <c r="AU167" s="149" t="s">
        <v>86</v>
      </c>
      <c r="AV167" s="12" t="s">
        <v>86</v>
      </c>
      <c r="AW167" s="12" t="s">
        <v>34</v>
      </c>
      <c r="AX167" s="12" t="s">
        <v>77</v>
      </c>
      <c r="AY167" s="149" t="s">
        <v>211</v>
      </c>
    </row>
    <row r="168" spans="2:65" s="13" customFormat="1" ht="11.25">
      <c r="B168" s="155"/>
      <c r="D168" s="142" t="s">
        <v>217</v>
      </c>
      <c r="E168" s="156" t="s">
        <v>1</v>
      </c>
      <c r="F168" s="157" t="s">
        <v>222</v>
      </c>
      <c r="H168" s="158">
        <v>8.8940000000000001</v>
      </c>
      <c r="I168" s="159"/>
      <c r="L168" s="155"/>
      <c r="M168" s="160"/>
      <c r="T168" s="161"/>
      <c r="AT168" s="156" t="s">
        <v>217</v>
      </c>
      <c r="AU168" s="156" t="s">
        <v>86</v>
      </c>
      <c r="AV168" s="13" t="s">
        <v>216</v>
      </c>
      <c r="AW168" s="13" t="s">
        <v>34</v>
      </c>
      <c r="AX168" s="13" t="s">
        <v>84</v>
      </c>
      <c r="AY168" s="156" t="s">
        <v>211</v>
      </c>
    </row>
    <row r="169" spans="2:65" s="1" customFormat="1" ht="16.5" customHeight="1">
      <c r="B169" s="32"/>
      <c r="C169" s="127" t="s">
        <v>276</v>
      </c>
      <c r="D169" s="127" t="s">
        <v>212</v>
      </c>
      <c r="E169" s="128" t="s">
        <v>1687</v>
      </c>
      <c r="F169" s="129" t="s">
        <v>1688</v>
      </c>
      <c r="G169" s="130" t="s">
        <v>412</v>
      </c>
      <c r="H169" s="131">
        <v>0.59299999999999997</v>
      </c>
      <c r="I169" s="132"/>
      <c r="J169" s="133">
        <f>ROUND(I169*H169,2)</f>
        <v>0</v>
      </c>
      <c r="K169" s="134"/>
      <c r="L169" s="32"/>
      <c r="M169" s="135" t="s">
        <v>1</v>
      </c>
      <c r="N169" s="136" t="s">
        <v>42</v>
      </c>
      <c r="P169" s="137">
        <f>O169*H169</f>
        <v>0</v>
      </c>
      <c r="Q169" s="137">
        <v>0</v>
      </c>
      <c r="R169" s="137">
        <f>Q169*H169</f>
        <v>0</v>
      </c>
      <c r="S169" s="137">
        <v>0</v>
      </c>
      <c r="T169" s="138">
        <f>S169*H169</f>
        <v>0</v>
      </c>
      <c r="AR169" s="139" t="s">
        <v>216</v>
      </c>
      <c r="AT169" s="139" t="s">
        <v>212</v>
      </c>
      <c r="AU169" s="139" t="s">
        <v>86</v>
      </c>
      <c r="AY169" s="17" t="s">
        <v>211</v>
      </c>
      <c r="BE169" s="140">
        <f>IF(N169="základní",J169,0)</f>
        <v>0</v>
      </c>
      <c r="BF169" s="140">
        <f>IF(N169="snížená",J169,0)</f>
        <v>0</v>
      </c>
      <c r="BG169" s="140">
        <f>IF(N169="zákl. přenesená",J169,0)</f>
        <v>0</v>
      </c>
      <c r="BH169" s="140">
        <f>IF(N169="sníž. přenesená",J169,0)</f>
        <v>0</v>
      </c>
      <c r="BI169" s="140">
        <f>IF(N169="nulová",J169,0)</f>
        <v>0</v>
      </c>
      <c r="BJ169" s="17" t="s">
        <v>84</v>
      </c>
      <c r="BK169" s="140">
        <f>ROUND(I169*H169,2)</f>
        <v>0</v>
      </c>
      <c r="BL169" s="17" t="s">
        <v>216</v>
      </c>
      <c r="BM169" s="139" t="s">
        <v>279</v>
      </c>
    </row>
    <row r="170" spans="2:65" s="12" customFormat="1" ht="11.25">
      <c r="B170" s="148"/>
      <c r="D170" s="142" t="s">
        <v>217</v>
      </c>
      <c r="E170" s="149" t="s">
        <v>1</v>
      </c>
      <c r="F170" s="150" t="s">
        <v>2245</v>
      </c>
      <c r="H170" s="151">
        <v>0.59299999999999997</v>
      </c>
      <c r="I170" s="152"/>
      <c r="L170" s="148"/>
      <c r="M170" s="153"/>
      <c r="T170" s="154"/>
      <c r="AT170" s="149" t="s">
        <v>217</v>
      </c>
      <c r="AU170" s="149" t="s">
        <v>86</v>
      </c>
      <c r="AV170" s="12" t="s">
        <v>86</v>
      </c>
      <c r="AW170" s="12" t="s">
        <v>34</v>
      </c>
      <c r="AX170" s="12" t="s">
        <v>77</v>
      </c>
      <c r="AY170" s="149" t="s">
        <v>211</v>
      </c>
    </row>
    <row r="171" spans="2:65" s="13" customFormat="1" ht="11.25">
      <c r="B171" s="155"/>
      <c r="D171" s="142" t="s">
        <v>217</v>
      </c>
      <c r="E171" s="156" t="s">
        <v>1</v>
      </c>
      <c r="F171" s="157" t="s">
        <v>222</v>
      </c>
      <c r="H171" s="158">
        <v>0.59299999999999997</v>
      </c>
      <c r="I171" s="159"/>
      <c r="L171" s="155"/>
      <c r="M171" s="160"/>
      <c r="T171" s="161"/>
      <c r="AT171" s="156" t="s">
        <v>217</v>
      </c>
      <c r="AU171" s="156" t="s">
        <v>86</v>
      </c>
      <c r="AV171" s="13" t="s">
        <v>216</v>
      </c>
      <c r="AW171" s="13" t="s">
        <v>34</v>
      </c>
      <c r="AX171" s="13" t="s">
        <v>84</v>
      </c>
      <c r="AY171" s="156" t="s">
        <v>211</v>
      </c>
    </row>
    <row r="172" spans="2:65" s="1" customFormat="1" ht="16.5" customHeight="1">
      <c r="B172" s="32"/>
      <c r="C172" s="127" t="s">
        <v>244</v>
      </c>
      <c r="D172" s="127" t="s">
        <v>212</v>
      </c>
      <c r="E172" s="128" t="s">
        <v>1690</v>
      </c>
      <c r="F172" s="129" t="s">
        <v>1691</v>
      </c>
      <c r="G172" s="130" t="s">
        <v>297</v>
      </c>
      <c r="H172" s="131">
        <v>148.22999999999999</v>
      </c>
      <c r="I172" s="132"/>
      <c r="J172" s="133">
        <f>ROUND(I172*H172,2)</f>
        <v>0</v>
      </c>
      <c r="K172" s="134"/>
      <c r="L172" s="32"/>
      <c r="M172" s="135" t="s">
        <v>1</v>
      </c>
      <c r="N172" s="136" t="s">
        <v>42</v>
      </c>
      <c r="P172" s="137">
        <f>O172*H172</f>
        <v>0</v>
      </c>
      <c r="Q172" s="137">
        <v>0</v>
      </c>
      <c r="R172" s="137">
        <f>Q172*H172</f>
        <v>0</v>
      </c>
      <c r="S172" s="137">
        <v>0</v>
      </c>
      <c r="T172" s="138">
        <f>S172*H172</f>
        <v>0</v>
      </c>
      <c r="AR172" s="139" t="s">
        <v>216</v>
      </c>
      <c r="AT172" s="139" t="s">
        <v>212</v>
      </c>
      <c r="AU172" s="139" t="s">
        <v>86</v>
      </c>
      <c r="AY172" s="17" t="s">
        <v>211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7" t="s">
        <v>84</v>
      </c>
      <c r="BK172" s="140">
        <f>ROUND(I172*H172,2)</f>
        <v>0</v>
      </c>
      <c r="BL172" s="17" t="s">
        <v>216</v>
      </c>
      <c r="BM172" s="139" t="s">
        <v>290</v>
      </c>
    </row>
    <row r="173" spans="2:65" s="1" customFormat="1" ht="33" customHeight="1">
      <c r="B173" s="32"/>
      <c r="C173" s="127" t="s">
        <v>291</v>
      </c>
      <c r="D173" s="127" t="s">
        <v>212</v>
      </c>
      <c r="E173" s="128" t="s">
        <v>1696</v>
      </c>
      <c r="F173" s="129" t="s">
        <v>1697</v>
      </c>
      <c r="G173" s="130" t="s">
        <v>297</v>
      </c>
      <c r="H173" s="131">
        <v>22.245000000000001</v>
      </c>
      <c r="I173" s="132"/>
      <c r="J173" s="133">
        <f>ROUND(I173*H173,2)</f>
        <v>0</v>
      </c>
      <c r="K173" s="134"/>
      <c r="L173" s="32"/>
      <c r="M173" s="135" t="s">
        <v>1</v>
      </c>
      <c r="N173" s="136" t="s">
        <v>42</v>
      </c>
      <c r="P173" s="137">
        <f>O173*H173</f>
        <v>0</v>
      </c>
      <c r="Q173" s="137">
        <v>0</v>
      </c>
      <c r="R173" s="137">
        <f>Q173*H173</f>
        <v>0</v>
      </c>
      <c r="S173" s="137">
        <v>0</v>
      </c>
      <c r="T173" s="138">
        <f>S173*H173</f>
        <v>0</v>
      </c>
      <c r="AR173" s="139" t="s">
        <v>216</v>
      </c>
      <c r="AT173" s="139" t="s">
        <v>212</v>
      </c>
      <c r="AU173" s="139" t="s">
        <v>86</v>
      </c>
      <c r="AY173" s="17" t="s">
        <v>211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7" t="s">
        <v>84</v>
      </c>
      <c r="BK173" s="140">
        <f>ROUND(I173*H173,2)</f>
        <v>0</v>
      </c>
      <c r="BL173" s="17" t="s">
        <v>216</v>
      </c>
      <c r="BM173" s="139" t="s">
        <v>294</v>
      </c>
    </row>
    <row r="174" spans="2:65" s="12" customFormat="1" ht="11.25">
      <c r="B174" s="148"/>
      <c r="D174" s="142" t="s">
        <v>217</v>
      </c>
      <c r="E174" s="149" t="s">
        <v>1</v>
      </c>
      <c r="F174" s="150" t="s">
        <v>2246</v>
      </c>
      <c r="H174" s="151">
        <v>22.245000000000001</v>
      </c>
      <c r="I174" s="152"/>
      <c r="L174" s="148"/>
      <c r="M174" s="153"/>
      <c r="T174" s="154"/>
      <c r="AT174" s="149" t="s">
        <v>217</v>
      </c>
      <c r="AU174" s="149" t="s">
        <v>86</v>
      </c>
      <c r="AV174" s="12" t="s">
        <v>86</v>
      </c>
      <c r="AW174" s="12" t="s">
        <v>34</v>
      </c>
      <c r="AX174" s="12" t="s">
        <v>77</v>
      </c>
      <c r="AY174" s="149" t="s">
        <v>211</v>
      </c>
    </row>
    <row r="175" spans="2:65" s="13" customFormat="1" ht="11.25">
      <c r="B175" s="155"/>
      <c r="D175" s="142" t="s">
        <v>217</v>
      </c>
      <c r="E175" s="156" t="s">
        <v>1</v>
      </c>
      <c r="F175" s="157" t="s">
        <v>222</v>
      </c>
      <c r="H175" s="158">
        <v>22.245000000000001</v>
      </c>
      <c r="I175" s="159"/>
      <c r="L175" s="155"/>
      <c r="M175" s="160"/>
      <c r="T175" s="161"/>
      <c r="AT175" s="156" t="s">
        <v>217</v>
      </c>
      <c r="AU175" s="156" t="s">
        <v>86</v>
      </c>
      <c r="AV175" s="13" t="s">
        <v>216</v>
      </c>
      <c r="AW175" s="13" t="s">
        <v>34</v>
      </c>
      <c r="AX175" s="13" t="s">
        <v>84</v>
      </c>
      <c r="AY175" s="156" t="s">
        <v>211</v>
      </c>
    </row>
    <row r="176" spans="2:65" s="1" customFormat="1" ht="37.9" customHeight="1">
      <c r="B176" s="32"/>
      <c r="C176" s="127" t="s">
        <v>253</v>
      </c>
      <c r="D176" s="127" t="s">
        <v>212</v>
      </c>
      <c r="E176" s="128" t="s">
        <v>1692</v>
      </c>
      <c r="F176" s="129" t="s">
        <v>1693</v>
      </c>
      <c r="G176" s="130" t="s">
        <v>297</v>
      </c>
      <c r="H176" s="131">
        <v>148.22999999999999</v>
      </c>
      <c r="I176" s="132"/>
      <c r="J176" s="133">
        <f>ROUND(I176*H176,2)</f>
        <v>0</v>
      </c>
      <c r="K176" s="134"/>
      <c r="L176" s="32"/>
      <c r="M176" s="135" t="s">
        <v>1</v>
      </c>
      <c r="N176" s="136" t="s">
        <v>42</v>
      </c>
      <c r="P176" s="137">
        <f>O176*H176</f>
        <v>0</v>
      </c>
      <c r="Q176" s="137">
        <v>0</v>
      </c>
      <c r="R176" s="137">
        <f>Q176*H176</f>
        <v>0</v>
      </c>
      <c r="S176" s="137">
        <v>0</v>
      </c>
      <c r="T176" s="138">
        <f>S176*H176</f>
        <v>0</v>
      </c>
      <c r="AR176" s="139" t="s">
        <v>216</v>
      </c>
      <c r="AT176" s="139" t="s">
        <v>212</v>
      </c>
      <c r="AU176" s="139" t="s">
        <v>86</v>
      </c>
      <c r="AY176" s="17" t="s">
        <v>211</v>
      </c>
      <c r="BE176" s="140">
        <f>IF(N176="základní",J176,0)</f>
        <v>0</v>
      </c>
      <c r="BF176" s="140">
        <f>IF(N176="snížená",J176,0)</f>
        <v>0</v>
      </c>
      <c r="BG176" s="140">
        <f>IF(N176="zákl. přenesená",J176,0)</f>
        <v>0</v>
      </c>
      <c r="BH176" s="140">
        <f>IF(N176="sníž. přenesená",J176,0)</f>
        <v>0</v>
      </c>
      <c r="BI176" s="140">
        <f>IF(N176="nulová",J176,0)</f>
        <v>0</v>
      </c>
      <c r="BJ176" s="17" t="s">
        <v>84</v>
      </c>
      <c r="BK176" s="140">
        <f>ROUND(I176*H176,2)</f>
        <v>0</v>
      </c>
      <c r="BL176" s="17" t="s">
        <v>216</v>
      </c>
      <c r="BM176" s="139" t="s">
        <v>298</v>
      </c>
    </row>
    <row r="177" spans="2:65" s="1" customFormat="1" ht="24.2" customHeight="1">
      <c r="B177" s="32"/>
      <c r="C177" s="162" t="s">
        <v>299</v>
      </c>
      <c r="D177" s="162" t="s">
        <v>700</v>
      </c>
      <c r="E177" s="163" t="s">
        <v>1694</v>
      </c>
      <c r="F177" s="164" t="s">
        <v>1695</v>
      </c>
      <c r="G177" s="165" t="s">
        <v>297</v>
      </c>
      <c r="H177" s="166">
        <v>148.22999999999999</v>
      </c>
      <c r="I177" s="167"/>
      <c r="J177" s="168">
        <f>ROUND(I177*H177,2)</f>
        <v>0</v>
      </c>
      <c r="K177" s="169"/>
      <c r="L177" s="170"/>
      <c r="M177" s="171" t="s">
        <v>1</v>
      </c>
      <c r="N177" s="172" t="s">
        <v>42</v>
      </c>
      <c r="P177" s="137">
        <f>O177*H177</f>
        <v>0</v>
      </c>
      <c r="Q177" s="137">
        <v>0</v>
      </c>
      <c r="R177" s="137">
        <f>Q177*H177</f>
        <v>0</v>
      </c>
      <c r="S177" s="137">
        <v>0</v>
      </c>
      <c r="T177" s="138">
        <f>S177*H177</f>
        <v>0</v>
      </c>
      <c r="AR177" s="139" t="s">
        <v>234</v>
      </c>
      <c r="AT177" s="139" t="s">
        <v>700</v>
      </c>
      <c r="AU177" s="139" t="s">
        <v>86</v>
      </c>
      <c r="AY177" s="17" t="s">
        <v>211</v>
      </c>
      <c r="BE177" s="140">
        <f>IF(N177="základní",J177,0)</f>
        <v>0</v>
      </c>
      <c r="BF177" s="140">
        <f>IF(N177="snížená",J177,0)</f>
        <v>0</v>
      </c>
      <c r="BG177" s="140">
        <f>IF(N177="zákl. přenesená",J177,0)</f>
        <v>0</v>
      </c>
      <c r="BH177" s="140">
        <f>IF(N177="sníž. přenesená",J177,0)</f>
        <v>0</v>
      </c>
      <c r="BI177" s="140">
        <f>IF(N177="nulová",J177,0)</f>
        <v>0</v>
      </c>
      <c r="BJ177" s="17" t="s">
        <v>84</v>
      </c>
      <c r="BK177" s="140">
        <f>ROUND(I177*H177,2)</f>
        <v>0</v>
      </c>
      <c r="BL177" s="17" t="s">
        <v>216</v>
      </c>
      <c r="BM177" s="139" t="s">
        <v>303</v>
      </c>
    </row>
    <row r="178" spans="2:65" s="10" customFormat="1" ht="22.9" customHeight="1">
      <c r="B178" s="117"/>
      <c r="D178" s="118" t="s">
        <v>76</v>
      </c>
      <c r="E178" s="193" t="s">
        <v>681</v>
      </c>
      <c r="F178" s="193" t="s">
        <v>1730</v>
      </c>
      <c r="I178" s="120"/>
      <c r="J178" s="194">
        <f>BK178</f>
        <v>0</v>
      </c>
      <c r="L178" s="117"/>
      <c r="M178" s="122"/>
      <c r="P178" s="123">
        <f>SUM(P179:P196)</f>
        <v>0</v>
      </c>
      <c r="R178" s="123">
        <f>SUM(R179:R196)</f>
        <v>2.8216220999999999</v>
      </c>
      <c r="T178" s="124">
        <f>SUM(T179:T196)</f>
        <v>0</v>
      </c>
      <c r="AR178" s="118" t="s">
        <v>86</v>
      </c>
      <c r="AT178" s="125" t="s">
        <v>76</v>
      </c>
      <c r="AU178" s="125" t="s">
        <v>84</v>
      </c>
      <c r="AY178" s="118" t="s">
        <v>211</v>
      </c>
      <c r="BK178" s="126">
        <f>SUM(BK179:BK196)</f>
        <v>0</v>
      </c>
    </row>
    <row r="179" spans="2:65" s="1" customFormat="1" ht="16.5" customHeight="1">
      <c r="B179" s="32"/>
      <c r="C179" s="127" t="s">
        <v>258</v>
      </c>
      <c r="D179" s="127" t="s">
        <v>212</v>
      </c>
      <c r="E179" s="128" t="s">
        <v>487</v>
      </c>
      <c r="F179" s="129" t="s">
        <v>1731</v>
      </c>
      <c r="G179" s="130" t="s">
        <v>297</v>
      </c>
      <c r="H179" s="131">
        <v>148.22999999999999</v>
      </c>
      <c r="I179" s="132"/>
      <c r="J179" s="133">
        <f>ROUND(I179*H179,2)</f>
        <v>0</v>
      </c>
      <c r="K179" s="134"/>
      <c r="L179" s="32"/>
      <c r="M179" s="135" t="s">
        <v>1</v>
      </c>
      <c r="N179" s="136" t="s">
        <v>42</v>
      </c>
      <c r="P179" s="137">
        <f>O179*H179</f>
        <v>0</v>
      </c>
      <c r="Q179" s="137">
        <v>0</v>
      </c>
      <c r="R179" s="137">
        <f>Q179*H179</f>
        <v>0</v>
      </c>
      <c r="S179" s="137">
        <v>0</v>
      </c>
      <c r="T179" s="138">
        <f>S179*H179</f>
        <v>0</v>
      </c>
      <c r="AR179" s="139" t="s">
        <v>253</v>
      </c>
      <c r="AT179" s="139" t="s">
        <v>212</v>
      </c>
      <c r="AU179" s="139" t="s">
        <v>86</v>
      </c>
      <c r="AY179" s="17" t="s">
        <v>211</v>
      </c>
      <c r="BE179" s="140">
        <f>IF(N179="základní",J179,0)</f>
        <v>0</v>
      </c>
      <c r="BF179" s="140">
        <f>IF(N179="snížená",J179,0)</f>
        <v>0</v>
      </c>
      <c r="BG179" s="140">
        <f>IF(N179="zákl. přenesená",J179,0)</f>
        <v>0</v>
      </c>
      <c r="BH179" s="140">
        <f>IF(N179="sníž. přenesená",J179,0)</f>
        <v>0</v>
      </c>
      <c r="BI179" s="140">
        <f>IF(N179="nulová",J179,0)</f>
        <v>0</v>
      </c>
      <c r="BJ179" s="17" t="s">
        <v>84</v>
      </c>
      <c r="BK179" s="140">
        <f>ROUND(I179*H179,2)</f>
        <v>0</v>
      </c>
      <c r="BL179" s="17" t="s">
        <v>253</v>
      </c>
      <c r="BM179" s="139" t="s">
        <v>308</v>
      </c>
    </row>
    <row r="180" spans="2:65" s="1" customFormat="1" ht="24.2" customHeight="1">
      <c r="B180" s="32"/>
      <c r="C180" s="127" t="s">
        <v>310</v>
      </c>
      <c r="D180" s="127" t="s">
        <v>212</v>
      </c>
      <c r="E180" s="128" t="s">
        <v>692</v>
      </c>
      <c r="F180" s="129" t="s">
        <v>693</v>
      </c>
      <c r="G180" s="130" t="s">
        <v>297</v>
      </c>
      <c r="H180" s="131">
        <v>296.45999999999998</v>
      </c>
      <c r="I180" s="132"/>
      <c r="J180" s="133">
        <f>ROUND(I180*H180,2)</f>
        <v>0</v>
      </c>
      <c r="K180" s="134"/>
      <c r="L180" s="32"/>
      <c r="M180" s="135" t="s">
        <v>1</v>
      </c>
      <c r="N180" s="136" t="s">
        <v>42</v>
      </c>
      <c r="P180" s="137">
        <f>O180*H180</f>
        <v>0</v>
      </c>
      <c r="Q180" s="137">
        <v>0</v>
      </c>
      <c r="R180" s="137">
        <f>Q180*H180</f>
        <v>0</v>
      </c>
      <c r="S180" s="137">
        <v>0</v>
      </c>
      <c r="T180" s="138">
        <f>S180*H180</f>
        <v>0</v>
      </c>
      <c r="AR180" s="139" t="s">
        <v>253</v>
      </c>
      <c r="AT180" s="139" t="s">
        <v>212</v>
      </c>
      <c r="AU180" s="139" t="s">
        <v>86</v>
      </c>
      <c r="AY180" s="17" t="s">
        <v>211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7" t="s">
        <v>84</v>
      </c>
      <c r="BK180" s="140">
        <f>ROUND(I180*H180,2)</f>
        <v>0</v>
      </c>
      <c r="BL180" s="17" t="s">
        <v>253</v>
      </c>
      <c r="BM180" s="139" t="s">
        <v>314</v>
      </c>
    </row>
    <row r="181" spans="2:65" s="12" customFormat="1" ht="11.25">
      <c r="B181" s="148"/>
      <c r="D181" s="142" t="s">
        <v>217</v>
      </c>
      <c r="E181" s="149" t="s">
        <v>1</v>
      </c>
      <c r="F181" s="150" t="s">
        <v>2247</v>
      </c>
      <c r="H181" s="151">
        <v>296.45999999999998</v>
      </c>
      <c r="I181" s="152"/>
      <c r="L181" s="148"/>
      <c r="M181" s="153"/>
      <c r="T181" s="154"/>
      <c r="AT181" s="149" t="s">
        <v>217</v>
      </c>
      <c r="AU181" s="149" t="s">
        <v>86</v>
      </c>
      <c r="AV181" s="12" t="s">
        <v>86</v>
      </c>
      <c r="AW181" s="12" t="s">
        <v>34</v>
      </c>
      <c r="AX181" s="12" t="s">
        <v>77</v>
      </c>
      <c r="AY181" s="149" t="s">
        <v>211</v>
      </c>
    </row>
    <row r="182" spans="2:65" s="13" customFormat="1" ht="11.25">
      <c r="B182" s="155"/>
      <c r="D182" s="142" t="s">
        <v>217</v>
      </c>
      <c r="E182" s="156" t="s">
        <v>1</v>
      </c>
      <c r="F182" s="157" t="s">
        <v>222</v>
      </c>
      <c r="H182" s="158">
        <v>296.45999999999998</v>
      </c>
      <c r="I182" s="159"/>
      <c r="L182" s="155"/>
      <c r="M182" s="160"/>
      <c r="T182" s="161"/>
      <c r="AT182" s="156" t="s">
        <v>217</v>
      </c>
      <c r="AU182" s="156" t="s">
        <v>86</v>
      </c>
      <c r="AV182" s="13" t="s">
        <v>216</v>
      </c>
      <c r="AW182" s="13" t="s">
        <v>34</v>
      </c>
      <c r="AX182" s="13" t="s">
        <v>84</v>
      </c>
      <c r="AY182" s="156" t="s">
        <v>211</v>
      </c>
    </row>
    <row r="183" spans="2:65" s="1" customFormat="1" ht="24.2" customHeight="1">
      <c r="B183" s="32"/>
      <c r="C183" s="127" t="s">
        <v>262</v>
      </c>
      <c r="D183" s="127" t="s">
        <v>212</v>
      </c>
      <c r="E183" s="128" t="s">
        <v>696</v>
      </c>
      <c r="F183" s="129" t="s">
        <v>697</v>
      </c>
      <c r="G183" s="130" t="s">
        <v>297</v>
      </c>
      <c r="H183" s="131">
        <v>183</v>
      </c>
      <c r="I183" s="132"/>
      <c r="J183" s="133">
        <f>ROUND(I183*H183,2)</f>
        <v>0</v>
      </c>
      <c r="K183" s="134"/>
      <c r="L183" s="32"/>
      <c r="M183" s="135" t="s">
        <v>1</v>
      </c>
      <c r="N183" s="136" t="s">
        <v>42</v>
      </c>
      <c r="P183" s="137">
        <f>O183*H183</f>
        <v>0</v>
      </c>
      <c r="Q183" s="137">
        <v>0</v>
      </c>
      <c r="R183" s="137">
        <f>Q183*H183</f>
        <v>0</v>
      </c>
      <c r="S183" s="137">
        <v>0</v>
      </c>
      <c r="T183" s="138">
        <f>S183*H183</f>
        <v>0</v>
      </c>
      <c r="AR183" s="139" t="s">
        <v>253</v>
      </c>
      <c r="AT183" s="139" t="s">
        <v>212</v>
      </c>
      <c r="AU183" s="139" t="s">
        <v>86</v>
      </c>
      <c r="AY183" s="17" t="s">
        <v>211</v>
      </c>
      <c r="BE183" s="140">
        <f>IF(N183="základní",J183,0)</f>
        <v>0</v>
      </c>
      <c r="BF183" s="140">
        <f>IF(N183="snížená",J183,0)</f>
        <v>0</v>
      </c>
      <c r="BG183" s="140">
        <f>IF(N183="zákl. přenesená",J183,0)</f>
        <v>0</v>
      </c>
      <c r="BH183" s="140">
        <f>IF(N183="sníž. přenesená",J183,0)</f>
        <v>0</v>
      </c>
      <c r="BI183" s="140">
        <f>IF(N183="nulová",J183,0)</f>
        <v>0</v>
      </c>
      <c r="BJ183" s="17" t="s">
        <v>84</v>
      </c>
      <c r="BK183" s="140">
        <f>ROUND(I183*H183,2)</f>
        <v>0</v>
      </c>
      <c r="BL183" s="17" t="s">
        <v>253</v>
      </c>
      <c r="BM183" s="139" t="s">
        <v>318</v>
      </c>
    </row>
    <row r="184" spans="2:65" s="12" customFormat="1" ht="11.25">
      <c r="B184" s="148"/>
      <c r="D184" s="142" t="s">
        <v>217</v>
      </c>
      <c r="E184" s="149" t="s">
        <v>1</v>
      </c>
      <c r="F184" s="150" t="s">
        <v>2248</v>
      </c>
      <c r="H184" s="151">
        <v>183</v>
      </c>
      <c r="I184" s="152"/>
      <c r="L184" s="148"/>
      <c r="M184" s="153"/>
      <c r="T184" s="154"/>
      <c r="AT184" s="149" t="s">
        <v>217</v>
      </c>
      <c r="AU184" s="149" t="s">
        <v>86</v>
      </c>
      <c r="AV184" s="12" t="s">
        <v>86</v>
      </c>
      <c r="AW184" s="12" t="s">
        <v>34</v>
      </c>
      <c r="AX184" s="12" t="s">
        <v>77</v>
      </c>
      <c r="AY184" s="149" t="s">
        <v>211</v>
      </c>
    </row>
    <row r="185" spans="2:65" s="13" customFormat="1" ht="11.25">
      <c r="B185" s="155"/>
      <c r="D185" s="142" t="s">
        <v>217</v>
      </c>
      <c r="E185" s="156" t="s">
        <v>1</v>
      </c>
      <c r="F185" s="157" t="s">
        <v>222</v>
      </c>
      <c r="H185" s="158">
        <v>183</v>
      </c>
      <c r="I185" s="159"/>
      <c r="L185" s="155"/>
      <c r="M185" s="160"/>
      <c r="T185" s="161"/>
      <c r="AT185" s="156" t="s">
        <v>217</v>
      </c>
      <c r="AU185" s="156" t="s">
        <v>86</v>
      </c>
      <c r="AV185" s="13" t="s">
        <v>216</v>
      </c>
      <c r="AW185" s="13" t="s">
        <v>34</v>
      </c>
      <c r="AX185" s="13" t="s">
        <v>84</v>
      </c>
      <c r="AY185" s="156" t="s">
        <v>211</v>
      </c>
    </row>
    <row r="186" spans="2:65" s="1" customFormat="1" ht="49.15" customHeight="1">
      <c r="B186" s="32"/>
      <c r="C186" s="162" t="s">
        <v>7</v>
      </c>
      <c r="D186" s="162" t="s">
        <v>700</v>
      </c>
      <c r="E186" s="163" t="s">
        <v>707</v>
      </c>
      <c r="F186" s="164" t="s">
        <v>708</v>
      </c>
      <c r="G186" s="165" t="s">
        <v>297</v>
      </c>
      <c r="H186" s="166">
        <v>263.70299999999997</v>
      </c>
      <c r="I186" s="167"/>
      <c r="J186" s="168">
        <f>ROUND(I186*H186,2)</f>
        <v>0</v>
      </c>
      <c r="K186" s="169"/>
      <c r="L186" s="170"/>
      <c r="M186" s="171" t="s">
        <v>1</v>
      </c>
      <c r="N186" s="172" t="s">
        <v>42</v>
      </c>
      <c r="P186" s="137">
        <f>O186*H186</f>
        <v>0</v>
      </c>
      <c r="Q186" s="137">
        <v>5.4000000000000003E-3</v>
      </c>
      <c r="R186" s="137">
        <f>Q186*H186</f>
        <v>1.4239961999999999</v>
      </c>
      <c r="S186" s="137">
        <v>0</v>
      </c>
      <c r="T186" s="138">
        <f>S186*H186</f>
        <v>0</v>
      </c>
      <c r="AR186" s="139" t="s">
        <v>298</v>
      </c>
      <c r="AT186" s="139" t="s">
        <v>700</v>
      </c>
      <c r="AU186" s="139" t="s">
        <v>86</v>
      </c>
      <c r="AY186" s="17" t="s">
        <v>211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7" t="s">
        <v>84</v>
      </c>
      <c r="BK186" s="140">
        <f>ROUND(I186*H186,2)</f>
        <v>0</v>
      </c>
      <c r="BL186" s="17" t="s">
        <v>253</v>
      </c>
      <c r="BM186" s="139" t="s">
        <v>2249</v>
      </c>
    </row>
    <row r="187" spans="2:65" s="12" customFormat="1" ht="11.25">
      <c r="B187" s="148"/>
      <c r="D187" s="142" t="s">
        <v>217</v>
      </c>
      <c r="E187" s="149" t="s">
        <v>1</v>
      </c>
      <c r="F187" s="150" t="s">
        <v>2250</v>
      </c>
      <c r="H187" s="151">
        <v>263.70299999999997</v>
      </c>
      <c r="I187" s="152"/>
      <c r="L187" s="148"/>
      <c r="M187" s="153"/>
      <c r="T187" s="154"/>
      <c r="AT187" s="149" t="s">
        <v>217</v>
      </c>
      <c r="AU187" s="149" t="s">
        <v>86</v>
      </c>
      <c r="AV187" s="12" t="s">
        <v>86</v>
      </c>
      <c r="AW187" s="12" t="s">
        <v>34</v>
      </c>
      <c r="AX187" s="12" t="s">
        <v>77</v>
      </c>
      <c r="AY187" s="149" t="s">
        <v>211</v>
      </c>
    </row>
    <row r="188" spans="2:65" s="13" customFormat="1" ht="11.25">
      <c r="B188" s="155"/>
      <c r="D188" s="142" t="s">
        <v>217</v>
      </c>
      <c r="E188" s="156" t="s">
        <v>1</v>
      </c>
      <c r="F188" s="157" t="s">
        <v>222</v>
      </c>
      <c r="H188" s="158">
        <v>263.70299999999997</v>
      </c>
      <c r="I188" s="159"/>
      <c r="L188" s="155"/>
      <c r="M188" s="160"/>
      <c r="T188" s="161"/>
      <c r="AT188" s="156" t="s">
        <v>217</v>
      </c>
      <c r="AU188" s="156" t="s">
        <v>86</v>
      </c>
      <c r="AV188" s="13" t="s">
        <v>216</v>
      </c>
      <c r="AW188" s="13" t="s">
        <v>34</v>
      </c>
      <c r="AX188" s="13" t="s">
        <v>84</v>
      </c>
      <c r="AY188" s="156" t="s">
        <v>211</v>
      </c>
    </row>
    <row r="189" spans="2:65" s="1" customFormat="1" ht="49.15" customHeight="1">
      <c r="B189" s="32"/>
      <c r="C189" s="162" t="s">
        <v>266</v>
      </c>
      <c r="D189" s="162" t="s">
        <v>700</v>
      </c>
      <c r="E189" s="163" t="s">
        <v>1735</v>
      </c>
      <c r="F189" s="164" t="s">
        <v>1736</v>
      </c>
      <c r="G189" s="165" t="s">
        <v>297</v>
      </c>
      <c r="H189" s="166">
        <v>263.70299999999997</v>
      </c>
      <c r="I189" s="167"/>
      <c r="J189" s="168">
        <f>ROUND(I189*H189,2)</f>
        <v>0</v>
      </c>
      <c r="K189" s="169"/>
      <c r="L189" s="170"/>
      <c r="M189" s="171" t="s">
        <v>1</v>
      </c>
      <c r="N189" s="172" t="s">
        <v>42</v>
      </c>
      <c r="P189" s="137">
        <f>O189*H189</f>
        <v>0</v>
      </c>
      <c r="Q189" s="137">
        <v>5.3E-3</v>
      </c>
      <c r="R189" s="137">
        <f>Q189*H189</f>
        <v>1.3976259</v>
      </c>
      <c r="S189" s="137">
        <v>0</v>
      </c>
      <c r="T189" s="138">
        <f>S189*H189</f>
        <v>0</v>
      </c>
      <c r="AR189" s="139" t="s">
        <v>298</v>
      </c>
      <c r="AT189" s="139" t="s">
        <v>700</v>
      </c>
      <c r="AU189" s="139" t="s">
        <v>86</v>
      </c>
      <c r="AY189" s="17" t="s">
        <v>211</v>
      </c>
      <c r="BE189" s="140">
        <f>IF(N189="základní",J189,0)</f>
        <v>0</v>
      </c>
      <c r="BF189" s="140">
        <f>IF(N189="snížená",J189,0)</f>
        <v>0</v>
      </c>
      <c r="BG189" s="140">
        <f>IF(N189="zákl. přenesená",J189,0)</f>
        <v>0</v>
      </c>
      <c r="BH189" s="140">
        <f>IF(N189="sníž. přenesená",J189,0)</f>
        <v>0</v>
      </c>
      <c r="BI189" s="140">
        <f>IF(N189="nulová",J189,0)</f>
        <v>0</v>
      </c>
      <c r="BJ189" s="17" t="s">
        <v>84</v>
      </c>
      <c r="BK189" s="140">
        <f>ROUND(I189*H189,2)</f>
        <v>0</v>
      </c>
      <c r="BL189" s="17" t="s">
        <v>253</v>
      </c>
      <c r="BM189" s="139" t="s">
        <v>2251</v>
      </c>
    </row>
    <row r="190" spans="2:65" s="12" customFormat="1" ht="11.25">
      <c r="B190" s="148"/>
      <c r="D190" s="142" t="s">
        <v>217</v>
      </c>
      <c r="E190" s="149" t="s">
        <v>1</v>
      </c>
      <c r="F190" s="150" t="s">
        <v>2252</v>
      </c>
      <c r="H190" s="151">
        <v>148.22999999999999</v>
      </c>
      <c r="I190" s="152"/>
      <c r="L190" s="148"/>
      <c r="M190" s="153"/>
      <c r="T190" s="154"/>
      <c r="AT190" s="149" t="s">
        <v>217</v>
      </c>
      <c r="AU190" s="149" t="s">
        <v>86</v>
      </c>
      <c r="AV190" s="12" t="s">
        <v>86</v>
      </c>
      <c r="AW190" s="12" t="s">
        <v>34</v>
      </c>
      <c r="AX190" s="12" t="s">
        <v>77</v>
      </c>
      <c r="AY190" s="149" t="s">
        <v>211</v>
      </c>
    </row>
    <row r="191" spans="2:65" s="12" customFormat="1" ht="11.25">
      <c r="B191" s="148"/>
      <c r="D191" s="142" t="s">
        <v>217</v>
      </c>
      <c r="E191" s="149" t="s">
        <v>1</v>
      </c>
      <c r="F191" s="150" t="s">
        <v>2253</v>
      </c>
      <c r="H191" s="151">
        <v>91.5</v>
      </c>
      <c r="I191" s="152"/>
      <c r="L191" s="148"/>
      <c r="M191" s="153"/>
      <c r="T191" s="154"/>
      <c r="AT191" s="149" t="s">
        <v>217</v>
      </c>
      <c r="AU191" s="149" t="s">
        <v>86</v>
      </c>
      <c r="AV191" s="12" t="s">
        <v>86</v>
      </c>
      <c r="AW191" s="12" t="s">
        <v>34</v>
      </c>
      <c r="AX191" s="12" t="s">
        <v>77</v>
      </c>
      <c r="AY191" s="149" t="s">
        <v>211</v>
      </c>
    </row>
    <row r="192" spans="2:65" s="13" customFormat="1" ht="11.25">
      <c r="B192" s="155"/>
      <c r="D192" s="142" t="s">
        <v>217</v>
      </c>
      <c r="E192" s="156" t="s">
        <v>1</v>
      </c>
      <c r="F192" s="157" t="s">
        <v>222</v>
      </c>
      <c r="H192" s="158">
        <v>239.73</v>
      </c>
      <c r="I192" s="159"/>
      <c r="L192" s="155"/>
      <c r="M192" s="160"/>
      <c r="T192" s="161"/>
      <c r="AT192" s="156" t="s">
        <v>217</v>
      </c>
      <c r="AU192" s="156" t="s">
        <v>86</v>
      </c>
      <c r="AV192" s="13" t="s">
        <v>216</v>
      </c>
      <c r="AW192" s="13" t="s">
        <v>34</v>
      </c>
      <c r="AX192" s="13" t="s">
        <v>77</v>
      </c>
      <c r="AY192" s="156" t="s">
        <v>211</v>
      </c>
    </row>
    <row r="193" spans="2:65" s="12" customFormat="1" ht="11.25">
      <c r="B193" s="148"/>
      <c r="D193" s="142" t="s">
        <v>217</v>
      </c>
      <c r="E193" s="149" t="s">
        <v>1</v>
      </c>
      <c r="F193" s="150" t="s">
        <v>2250</v>
      </c>
      <c r="H193" s="151">
        <v>263.70299999999997</v>
      </c>
      <c r="I193" s="152"/>
      <c r="L193" s="148"/>
      <c r="M193" s="153"/>
      <c r="T193" s="154"/>
      <c r="AT193" s="149" t="s">
        <v>217</v>
      </c>
      <c r="AU193" s="149" t="s">
        <v>86</v>
      </c>
      <c r="AV193" s="12" t="s">
        <v>86</v>
      </c>
      <c r="AW193" s="12" t="s">
        <v>34</v>
      </c>
      <c r="AX193" s="12" t="s">
        <v>77</v>
      </c>
      <c r="AY193" s="149" t="s">
        <v>211</v>
      </c>
    </row>
    <row r="194" spans="2:65" s="13" customFormat="1" ht="11.25">
      <c r="B194" s="155"/>
      <c r="D194" s="142" t="s">
        <v>217</v>
      </c>
      <c r="E194" s="156" t="s">
        <v>1</v>
      </c>
      <c r="F194" s="157" t="s">
        <v>222</v>
      </c>
      <c r="H194" s="158">
        <v>263.70299999999997</v>
      </c>
      <c r="I194" s="159"/>
      <c r="L194" s="155"/>
      <c r="M194" s="160"/>
      <c r="T194" s="161"/>
      <c r="AT194" s="156" t="s">
        <v>217</v>
      </c>
      <c r="AU194" s="156" t="s">
        <v>86</v>
      </c>
      <c r="AV194" s="13" t="s">
        <v>216</v>
      </c>
      <c r="AW194" s="13" t="s">
        <v>34</v>
      </c>
      <c r="AX194" s="13" t="s">
        <v>84</v>
      </c>
      <c r="AY194" s="156" t="s">
        <v>211</v>
      </c>
    </row>
    <row r="195" spans="2:65" s="1" customFormat="1" ht="24.2" customHeight="1">
      <c r="B195" s="32"/>
      <c r="C195" s="127" t="s">
        <v>333</v>
      </c>
      <c r="D195" s="127" t="s">
        <v>212</v>
      </c>
      <c r="E195" s="128" t="s">
        <v>1739</v>
      </c>
      <c r="F195" s="129" t="s">
        <v>1740</v>
      </c>
      <c r="G195" s="130" t="s">
        <v>297</v>
      </c>
      <c r="H195" s="131">
        <v>263.70299999999997</v>
      </c>
      <c r="I195" s="132"/>
      <c r="J195" s="133">
        <f>ROUND(I195*H195,2)</f>
        <v>0</v>
      </c>
      <c r="K195" s="134"/>
      <c r="L195" s="32"/>
      <c r="M195" s="135" t="s">
        <v>1</v>
      </c>
      <c r="N195" s="136" t="s">
        <v>42</v>
      </c>
      <c r="P195" s="137">
        <f>O195*H195</f>
        <v>0</v>
      </c>
      <c r="Q195" s="137">
        <v>0</v>
      </c>
      <c r="R195" s="137">
        <f>Q195*H195</f>
        <v>0</v>
      </c>
      <c r="S195" s="137">
        <v>0</v>
      </c>
      <c r="T195" s="138">
        <f>S195*H195</f>
        <v>0</v>
      </c>
      <c r="AR195" s="139" t="s">
        <v>253</v>
      </c>
      <c r="AT195" s="139" t="s">
        <v>212</v>
      </c>
      <c r="AU195" s="139" t="s">
        <v>86</v>
      </c>
      <c r="AY195" s="17" t="s">
        <v>211</v>
      </c>
      <c r="BE195" s="140">
        <f>IF(N195="základní",J195,0)</f>
        <v>0</v>
      </c>
      <c r="BF195" s="140">
        <f>IF(N195="snížená",J195,0)</f>
        <v>0</v>
      </c>
      <c r="BG195" s="140">
        <f>IF(N195="zákl. přenesená",J195,0)</f>
        <v>0</v>
      </c>
      <c r="BH195" s="140">
        <f>IF(N195="sníž. přenesená",J195,0)</f>
        <v>0</v>
      </c>
      <c r="BI195" s="140">
        <f>IF(N195="nulová",J195,0)</f>
        <v>0</v>
      </c>
      <c r="BJ195" s="17" t="s">
        <v>84</v>
      </c>
      <c r="BK195" s="140">
        <f>ROUND(I195*H195,2)</f>
        <v>0</v>
      </c>
      <c r="BL195" s="17" t="s">
        <v>253</v>
      </c>
      <c r="BM195" s="139" t="s">
        <v>336</v>
      </c>
    </row>
    <row r="196" spans="2:65" s="1" customFormat="1" ht="24.2" customHeight="1">
      <c r="B196" s="32"/>
      <c r="C196" s="127" t="s">
        <v>269</v>
      </c>
      <c r="D196" s="127" t="s">
        <v>212</v>
      </c>
      <c r="E196" s="128" t="s">
        <v>1745</v>
      </c>
      <c r="F196" s="129" t="s">
        <v>1746</v>
      </c>
      <c r="G196" s="130" t="s">
        <v>775</v>
      </c>
      <c r="H196" s="180"/>
      <c r="I196" s="132"/>
      <c r="J196" s="133">
        <f>ROUND(I196*H196,2)</f>
        <v>0</v>
      </c>
      <c r="K196" s="134"/>
      <c r="L196" s="32"/>
      <c r="M196" s="135" t="s">
        <v>1</v>
      </c>
      <c r="N196" s="136" t="s">
        <v>42</v>
      </c>
      <c r="P196" s="137">
        <f>O196*H196</f>
        <v>0</v>
      </c>
      <c r="Q196" s="137">
        <v>0</v>
      </c>
      <c r="R196" s="137">
        <f>Q196*H196</f>
        <v>0</v>
      </c>
      <c r="S196" s="137">
        <v>0</v>
      </c>
      <c r="T196" s="138">
        <f>S196*H196</f>
        <v>0</v>
      </c>
      <c r="AR196" s="139" t="s">
        <v>253</v>
      </c>
      <c r="AT196" s="139" t="s">
        <v>212</v>
      </c>
      <c r="AU196" s="139" t="s">
        <v>86</v>
      </c>
      <c r="AY196" s="17" t="s">
        <v>211</v>
      </c>
      <c r="BE196" s="140">
        <f>IF(N196="základní",J196,0)</f>
        <v>0</v>
      </c>
      <c r="BF196" s="140">
        <f>IF(N196="snížená",J196,0)</f>
        <v>0</v>
      </c>
      <c r="BG196" s="140">
        <f>IF(N196="zákl. přenesená",J196,0)</f>
        <v>0</v>
      </c>
      <c r="BH196" s="140">
        <f>IF(N196="sníž. přenesená",J196,0)</f>
        <v>0</v>
      </c>
      <c r="BI196" s="140">
        <f>IF(N196="nulová",J196,0)</f>
        <v>0</v>
      </c>
      <c r="BJ196" s="17" t="s">
        <v>84</v>
      </c>
      <c r="BK196" s="140">
        <f>ROUND(I196*H196,2)</f>
        <v>0</v>
      </c>
      <c r="BL196" s="17" t="s">
        <v>253</v>
      </c>
      <c r="BM196" s="139" t="s">
        <v>339</v>
      </c>
    </row>
    <row r="197" spans="2:65" s="10" customFormat="1" ht="22.9" customHeight="1">
      <c r="B197" s="117"/>
      <c r="D197" s="118" t="s">
        <v>76</v>
      </c>
      <c r="E197" s="193" t="s">
        <v>777</v>
      </c>
      <c r="F197" s="193" t="s">
        <v>778</v>
      </c>
      <c r="I197" s="120"/>
      <c r="J197" s="194">
        <f>BK197</f>
        <v>0</v>
      </c>
      <c r="L197" s="117"/>
      <c r="M197" s="122"/>
      <c r="P197" s="123">
        <f>SUM(P198:P219)</f>
        <v>0</v>
      </c>
      <c r="R197" s="123">
        <f>SUM(R198:R219)</f>
        <v>0</v>
      </c>
      <c r="T197" s="124">
        <f>SUM(T198:T219)</f>
        <v>0</v>
      </c>
      <c r="AR197" s="118" t="s">
        <v>86</v>
      </c>
      <c r="AT197" s="125" t="s">
        <v>76</v>
      </c>
      <c r="AU197" s="125" t="s">
        <v>84</v>
      </c>
      <c r="AY197" s="118" t="s">
        <v>211</v>
      </c>
      <c r="BK197" s="126">
        <f>SUM(BK198:BK219)</f>
        <v>0</v>
      </c>
    </row>
    <row r="198" spans="2:65" s="1" customFormat="1" ht="24.2" customHeight="1">
      <c r="B198" s="32"/>
      <c r="C198" s="127" t="s">
        <v>346</v>
      </c>
      <c r="D198" s="127" t="s">
        <v>212</v>
      </c>
      <c r="E198" s="128" t="s">
        <v>1747</v>
      </c>
      <c r="F198" s="129" t="s">
        <v>1748</v>
      </c>
      <c r="G198" s="130" t="s">
        <v>297</v>
      </c>
      <c r="H198" s="131">
        <v>42.7</v>
      </c>
      <c r="I198" s="132"/>
      <c r="J198" s="133">
        <f>ROUND(I198*H198,2)</f>
        <v>0</v>
      </c>
      <c r="K198" s="134"/>
      <c r="L198" s="32"/>
      <c r="M198" s="135" t="s">
        <v>1</v>
      </c>
      <c r="N198" s="136" t="s">
        <v>42</v>
      </c>
      <c r="P198" s="137">
        <f>O198*H198</f>
        <v>0</v>
      </c>
      <c r="Q198" s="137">
        <v>0</v>
      </c>
      <c r="R198" s="137">
        <f>Q198*H198</f>
        <v>0</v>
      </c>
      <c r="S198" s="137">
        <v>0</v>
      </c>
      <c r="T198" s="138">
        <f>S198*H198</f>
        <v>0</v>
      </c>
      <c r="AR198" s="139" t="s">
        <v>253</v>
      </c>
      <c r="AT198" s="139" t="s">
        <v>212</v>
      </c>
      <c r="AU198" s="139" t="s">
        <v>86</v>
      </c>
      <c r="AY198" s="17" t="s">
        <v>211</v>
      </c>
      <c r="BE198" s="140">
        <f>IF(N198="základní",J198,0)</f>
        <v>0</v>
      </c>
      <c r="BF198" s="140">
        <f>IF(N198="snížená",J198,0)</f>
        <v>0</v>
      </c>
      <c r="BG198" s="140">
        <f>IF(N198="zákl. přenesená",J198,0)</f>
        <v>0</v>
      </c>
      <c r="BH198" s="140">
        <f>IF(N198="sníž. přenesená",J198,0)</f>
        <v>0</v>
      </c>
      <c r="BI198" s="140">
        <f>IF(N198="nulová",J198,0)</f>
        <v>0</v>
      </c>
      <c r="BJ198" s="17" t="s">
        <v>84</v>
      </c>
      <c r="BK198" s="140">
        <f>ROUND(I198*H198,2)</f>
        <v>0</v>
      </c>
      <c r="BL198" s="17" t="s">
        <v>253</v>
      </c>
      <c r="BM198" s="139" t="s">
        <v>349</v>
      </c>
    </row>
    <row r="199" spans="2:65" s="12" customFormat="1" ht="11.25">
      <c r="B199" s="148"/>
      <c r="D199" s="142" t="s">
        <v>217</v>
      </c>
      <c r="E199" s="149" t="s">
        <v>1</v>
      </c>
      <c r="F199" s="150" t="s">
        <v>2254</v>
      </c>
      <c r="H199" s="151">
        <v>42.7</v>
      </c>
      <c r="I199" s="152"/>
      <c r="L199" s="148"/>
      <c r="M199" s="153"/>
      <c r="T199" s="154"/>
      <c r="AT199" s="149" t="s">
        <v>217</v>
      </c>
      <c r="AU199" s="149" t="s">
        <v>86</v>
      </c>
      <c r="AV199" s="12" t="s">
        <v>86</v>
      </c>
      <c r="AW199" s="12" t="s">
        <v>34</v>
      </c>
      <c r="AX199" s="12" t="s">
        <v>77</v>
      </c>
      <c r="AY199" s="149" t="s">
        <v>211</v>
      </c>
    </row>
    <row r="200" spans="2:65" s="13" customFormat="1" ht="11.25">
      <c r="B200" s="155"/>
      <c r="D200" s="142" t="s">
        <v>217</v>
      </c>
      <c r="E200" s="156" t="s">
        <v>1</v>
      </c>
      <c r="F200" s="157" t="s">
        <v>222</v>
      </c>
      <c r="H200" s="158">
        <v>42.7</v>
      </c>
      <c r="I200" s="159"/>
      <c r="L200" s="155"/>
      <c r="M200" s="160"/>
      <c r="T200" s="161"/>
      <c r="AT200" s="156" t="s">
        <v>217</v>
      </c>
      <c r="AU200" s="156" t="s">
        <v>86</v>
      </c>
      <c r="AV200" s="13" t="s">
        <v>216</v>
      </c>
      <c r="AW200" s="13" t="s">
        <v>34</v>
      </c>
      <c r="AX200" s="13" t="s">
        <v>84</v>
      </c>
      <c r="AY200" s="156" t="s">
        <v>211</v>
      </c>
    </row>
    <row r="201" spans="2:65" s="1" customFormat="1" ht="24.2" customHeight="1">
      <c r="B201" s="32"/>
      <c r="C201" s="127" t="s">
        <v>279</v>
      </c>
      <c r="D201" s="127" t="s">
        <v>212</v>
      </c>
      <c r="E201" s="128" t="s">
        <v>1750</v>
      </c>
      <c r="F201" s="129" t="s">
        <v>1751</v>
      </c>
      <c r="G201" s="130" t="s">
        <v>297</v>
      </c>
      <c r="H201" s="131">
        <v>177.38</v>
      </c>
      <c r="I201" s="132"/>
      <c r="J201" s="133">
        <f>ROUND(I201*H201,2)</f>
        <v>0</v>
      </c>
      <c r="K201" s="134"/>
      <c r="L201" s="32"/>
      <c r="M201" s="135" t="s">
        <v>1</v>
      </c>
      <c r="N201" s="136" t="s">
        <v>42</v>
      </c>
      <c r="P201" s="137">
        <f>O201*H201</f>
        <v>0</v>
      </c>
      <c r="Q201" s="137">
        <v>0</v>
      </c>
      <c r="R201" s="137">
        <f>Q201*H201</f>
        <v>0</v>
      </c>
      <c r="S201" s="137">
        <v>0</v>
      </c>
      <c r="T201" s="138">
        <f>S201*H201</f>
        <v>0</v>
      </c>
      <c r="AR201" s="139" t="s">
        <v>253</v>
      </c>
      <c r="AT201" s="139" t="s">
        <v>212</v>
      </c>
      <c r="AU201" s="139" t="s">
        <v>86</v>
      </c>
      <c r="AY201" s="17" t="s">
        <v>211</v>
      </c>
      <c r="BE201" s="140">
        <f>IF(N201="základní",J201,0)</f>
        <v>0</v>
      </c>
      <c r="BF201" s="140">
        <f>IF(N201="snížená",J201,0)</f>
        <v>0</v>
      </c>
      <c r="BG201" s="140">
        <f>IF(N201="zákl. přenesená",J201,0)</f>
        <v>0</v>
      </c>
      <c r="BH201" s="140">
        <f>IF(N201="sníž. přenesená",J201,0)</f>
        <v>0</v>
      </c>
      <c r="BI201" s="140">
        <f>IF(N201="nulová",J201,0)</f>
        <v>0</v>
      </c>
      <c r="BJ201" s="17" t="s">
        <v>84</v>
      </c>
      <c r="BK201" s="140">
        <f>ROUND(I201*H201,2)</f>
        <v>0</v>
      </c>
      <c r="BL201" s="17" t="s">
        <v>253</v>
      </c>
      <c r="BM201" s="139" t="s">
        <v>355</v>
      </c>
    </row>
    <row r="202" spans="2:65" s="12" customFormat="1" ht="11.25">
      <c r="B202" s="148"/>
      <c r="D202" s="142" t="s">
        <v>217</v>
      </c>
      <c r="E202" s="149" t="s">
        <v>1</v>
      </c>
      <c r="F202" s="150" t="s">
        <v>2255</v>
      </c>
      <c r="H202" s="151">
        <v>177.38</v>
      </c>
      <c r="I202" s="152"/>
      <c r="L202" s="148"/>
      <c r="M202" s="153"/>
      <c r="T202" s="154"/>
      <c r="AT202" s="149" t="s">
        <v>217</v>
      </c>
      <c r="AU202" s="149" t="s">
        <v>86</v>
      </c>
      <c r="AV202" s="12" t="s">
        <v>86</v>
      </c>
      <c r="AW202" s="12" t="s">
        <v>34</v>
      </c>
      <c r="AX202" s="12" t="s">
        <v>77</v>
      </c>
      <c r="AY202" s="149" t="s">
        <v>211</v>
      </c>
    </row>
    <row r="203" spans="2:65" s="13" customFormat="1" ht="11.25">
      <c r="B203" s="155"/>
      <c r="D203" s="142" t="s">
        <v>217</v>
      </c>
      <c r="E203" s="156" t="s">
        <v>1</v>
      </c>
      <c r="F203" s="157" t="s">
        <v>222</v>
      </c>
      <c r="H203" s="158">
        <v>177.38</v>
      </c>
      <c r="I203" s="159"/>
      <c r="L203" s="155"/>
      <c r="M203" s="160"/>
      <c r="T203" s="161"/>
      <c r="AT203" s="156" t="s">
        <v>217</v>
      </c>
      <c r="AU203" s="156" t="s">
        <v>86</v>
      </c>
      <c r="AV203" s="13" t="s">
        <v>216</v>
      </c>
      <c r="AW203" s="13" t="s">
        <v>34</v>
      </c>
      <c r="AX203" s="13" t="s">
        <v>84</v>
      </c>
      <c r="AY203" s="156" t="s">
        <v>211</v>
      </c>
    </row>
    <row r="204" spans="2:65" s="1" customFormat="1" ht="24.2" customHeight="1">
      <c r="B204" s="32"/>
      <c r="C204" s="127" t="s">
        <v>356</v>
      </c>
      <c r="D204" s="127" t="s">
        <v>212</v>
      </c>
      <c r="E204" s="128" t="s">
        <v>1753</v>
      </c>
      <c r="F204" s="129" t="s">
        <v>1754</v>
      </c>
      <c r="G204" s="130" t="s">
        <v>297</v>
      </c>
      <c r="H204" s="131">
        <v>177.38</v>
      </c>
      <c r="I204" s="132"/>
      <c r="J204" s="133">
        <f>ROUND(I204*H204,2)</f>
        <v>0</v>
      </c>
      <c r="K204" s="134"/>
      <c r="L204" s="32"/>
      <c r="M204" s="135" t="s">
        <v>1</v>
      </c>
      <c r="N204" s="136" t="s">
        <v>42</v>
      </c>
      <c r="P204" s="137">
        <f>O204*H204</f>
        <v>0</v>
      </c>
      <c r="Q204" s="137">
        <v>0</v>
      </c>
      <c r="R204" s="137">
        <f>Q204*H204</f>
        <v>0</v>
      </c>
      <c r="S204" s="137">
        <v>0</v>
      </c>
      <c r="T204" s="138">
        <f>S204*H204</f>
        <v>0</v>
      </c>
      <c r="AR204" s="139" t="s">
        <v>253</v>
      </c>
      <c r="AT204" s="139" t="s">
        <v>212</v>
      </c>
      <c r="AU204" s="139" t="s">
        <v>86</v>
      </c>
      <c r="AY204" s="17" t="s">
        <v>211</v>
      </c>
      <c r="BE204" s="140">
        <f>IF(N204="základní",J204,0)</f>
        <v>0</v>
      </c>
      <c r="BF204" s="140">
        <f>IF(N204="snížená",J204,0)</f>
        <v>0</v>
      </c>
      <c r="BG204" s="140">
        <f>IF(N204="zákl. přenesená",J204,0)</f>
        <v>0</v>
      </c>
      <c r="BH204" s="140">
        <f>IF(N204="sníž. přenesená",J204,0)</f>
        <v>0</v>
      </c>
      <c r="BI204" s="140">
        <f>IF(N204="nulová",J204,0)</f>
        <v>0</v>
      </c>
      <c r="BJ204" s="17" t="s">
        <v>84</v>
      </c>
      <c r="BK204" s="140">
        <f>ROUND(I204*H204,2)</f>
        <v>0</v>
      </c>
      <c r="BL204" s="17" t="s">
        <v>253</v>
      </c>
      <c r="BM204" s="139" t="s">
        <v>359</v>
      </c>
    </row>
    <row r="205" spans="2:65" s="1" customFormat="1" ht="24.2" customHeight="1">
      <c r="B205" s="32"/>
      <c r="C205" s="162" t="s">
        <v>290</v>
      </c>
      <c r="D205" s="162" t="s">
        <v>700</v>
      </c>
      <c r="E205" s="163" t="s">
        <v>1755</v>
      </c>
      <c r="F205" s="164" t="s">
        <v>1756</v>
      </c>
      <c r="G205" s="165" t="s">
        <v>297</v>
      </c>
      <c r="H205" s="166">
        <v>354.76</v>
      </c>
      <c r="I205" s="167"/>
      <c r="J205" s="168">
        <f>ROUND(I205*H205,2)</f>
        <v>0</v>
      </c>
      <c r="K205" s="169"/>
      <c r="L205" s="170"/>
      <c r="M205" s="171" t="s">
        <v>1</v>
      </c>
      <c r="N205" s="172" t="s">
        <v>42</v>
      </c>
      <c r="P205" s="137">
        <f>O205*H205</f>
        <v>0</v>
      </c>
      <c r="Q205" s="137">
        <v>0</v>
      </c>
      <c r="R205" s="137">
        <f>Q205*H205</f>
        <v>0</v>
      </c>
      <c r="S205" s="137">
        <v>0</v>
      </c>
      <c r="T205" s="138">
        <f>S205*H205</f>
        <v>0</v>
      </c>
      <c r="AR205" s="139" t="s">
        <v>298</v>
      </c>
      <c r="AT205" s="139" t="s">
        <v>700</v>
      </c>
      <c r="AU205" s="139" t="s">
        <v>86</v>
      </c>
      <c r="AY205" s="17" t="s">
        <v>211</v>
      </c>
      <c r="BE205" s="140">
        <f>IF(N205="základní",J205,0)</f>
        <v>0</v>
      </c>
      <c r="BF205" s="140">
        <f>IF(N205="snížená",J205,0)</f>
        <v>0</v>
      </c>
      <c r="BG205" s="140">
        <f>IF(N205="zákl. přenesená",J205,0)</f>
        <v>0</v>
      </c>
      <c r="BH205" s="140">
        <f>IF(N205="sníž. přenesená",J205,0)</f>
        <v>0</v>
      </c>
      <c r="BI205" s="140">
        <f>IF(N205="nulová",J205,0)</f>
        <v>0</v>
      </c>
      <c r="BJ205" s="17" t="s">
        <v>84</v>
      </c>
      <c r="BK205" s="140">
        <f>ROUND(I205*H205,2)</f>
        <v>0</v>
      </c>
      <c r="BL205" s="17" t="s">
        <v>253</v>
      </c>
      <c r="BM205" s="139" t="s">
        <v>365</v>
      </c>
    </row>
    <row r="206" spans="2:65" s="12" customFormat="1" ht="11.25">
      <c r="B206" s="148"/>
      <c r="D206" s="142" t="s">
        <v>217</v>
      </c>
      <c r="E206" s="149" t="s">
        <v>1</v>
      </c>
      <c r="F206" s="150" t="s">
        <v>2256</v>
      </c>
      <c r="H206" s="151">
        <v>354.76</v>
      </c>
      <c r="I206" s="152"/>
      <c r="L206" s="148"/>
      <c r="M206" s="153"/>
      <c r="T206" s="154"/>
      <c r="AT206" s="149" t="s">
        <v>217</v>
      </c>
      <c r="AU206" s="149" t="s">
        <v>86</v>
      </c>
      <c r="AV206" s="12" t="s">
        <v>86</v>
      </c>
      <c r="AW206" s="12" t="s">
        <v>34</v>
      </c>
      <c r="AX206" s="12" t="s">
        <v>77</v>
      </c>
      <c r="AY206" s="149" t="s">
        <v>211</v>
      </c>
    </row>
    <row r="207" spans="2:65" s="13" customFormat="1" ht="11.25">
      <c r="B207" s="155"/>
      <c r="D207" s="142" t="s">
        <v>217</v>
      </c>
      <c r="E207" s="156" t="s">
        <v>1</v>
      </c>
      <c r="F207" s="157" t="s">
        <v>222</v>
      </c>
      <c r="H207" s="158">
        <v>354.76</v>
      </c>
      <c r="I207" s="159"/>
      <c r="L207" s="155"/>
      <c r="M207" s="160"/>
      <c r="T207" s="161"/>
      <c r="AT207" s="156" t="s">
        <v>217</v>
      </c>
      <c r="AU207" s="156" t="s">
        <v>86</v>
      </c>
      <c r="AV207" s="13" t="s">
        <v>216</v>
      </c>
      <c r="AW207" s="13" t="s">
        <v>34</v>
      </c>
      <c r="AX207" s="13" t="s">
        <v>84</v>
      </c>
      <c r="AY207" s="156" t="s">
        <v>211</v>
      </c>
    </row>
    <row r="208" spans="2:65" s="1" customFormat="1" ht="24.2" customHeight="1">
      <c r="B208" s="32"/>
      <c r="C208" s="162" t="s">
        <v>370</v>
      </c>
      <c r="D208" s="162" t="s">
        <v>700</v>
      </c>
      <c r="E208" s="163" t="s">
        <v>1758</v>
      </c>
      <c r="F208" s="164" t="s">
        <v>1759</v>
      </c>
      <c r="G208" s="165" t="s">
        <v>297</v>
      </c>
      <c r="H208" s="166">
        <v>177.38</v>
      </c>
      <c r="I208" s="167"/>
      <c r="J208" s="168">
        <f>ROUND(I208*H208,2)</f>
        <v>0</v>
      </c>
      <c r="K208" s="169"/>
      <c r="L208" s="170"/>
      <c r="M208" s="171" t="s">
        <v>1</v>
      </c>
      <c r="N208" s="172" t="s">
        <v>42</v>
      </c>
      <c r="P208" s="137">
        <f>O208*H208</f>
        <v>0</v>
      </c>
      <c r="Q208" s="137">
        <v>0</v>
      </c>
      <c r="R208" s="137">
        <f>Q208*H208</f>
        <v>0</v>
      </c>
      <c r="S208" s="137">
        <v>0</v>
      </c>
      <c r="T208" s="138">
        <f>S208*H208</f>
        <v>0</v>
      </c>
      <c r="AR208" s="139" t="s">
        <v>298</v>
      </c>
      <c r="AT208" s="139" t="s">
        <v>700</v>
      </c>
      <c r="AU208" s="139" t="s">
        <v>86</v>
      </c>
      <c r="AY208" s="17" t="s">
        <v>211</v>
      </c>
      <c r="BE208" s="140">
        <f>IF(N208="základní",J208,0)</f>
        <v>0</v>
      </c>
      <c r="BF208" s="140">
        <f>IF(N208="snížená",J208,0)</f>
        <v>0</v>
      </c>
      <c r="BG208" s="140">
        <f>IF(N208="zákl. přenesená",J208,0)</f>
        <v>0</v>
      </c>
      <c r="BH208" s="140">
        <f>IF(N208="sníž. přenesená",J208,0)</f>
        <v>0</v>
      </c>
      <c r="BI208" s="140">
        <f>IF(N208="nulová",J208,0)</f>
        <v>0</v>
      </c>
      <c r="BJ208" s="17" t="s">
        <v>84</v>
      </c>
      <c r="BK208" s="140">
        <f>ROUND(I208*H208,2)</f>
        <v>0</v>
      </c>
      <c r="BL208" s="17" t="s">
        <v>253</v>
      </c>
      <c r="BM208" s="139" t="s">
        <v>373</v>
      </c>
    </row>
    <row r="209" spans="2:65" s="1" customFormat="1" ht="24.2" customHeight="1">
      <c r="B209" s="32"/>
      <c r="C209" s="127" t="s">
        <v>294</v>
      </c>
      <c r="D209" s="127" t="s">
        <v>212</v>
      </c>
      <c r="E209" s="128" t="s">
        <v>1760</v>
      </c>
      <c r="F209" s="129" t="s">
        <v>1761</v>
      </c>
      <c r="G209" s="130" t="s">
        <v>297</v>
      </c>
      <c r="H209" s="131">
        <v>91.5</v>
      </c>
      <c r="I209" s="132"/>
      <c r="J209" s="133">
        <f>ROUND(I209*H209,2)</f>
        <v>0</v>
      </c>
      <c r="K209" s="134"/>
      <c r="L209" s="32"/>
      <c r="M209" s="135" t="s">
        <v>1</v>
      </c>
      <c r="N209" s="136" t="s">
        <v>42</v>
      </c>
      <c r="P209" s="137">
        <f>O209*H209</f>
        <v>0</v>
      </c>
      <c r="Q209" s="137">
        <v>0</v>
      </c>
      <c r="R209" s="137">
        <f>Q209*H209</f>
        <v>0</v>
      </c>
      <c r="S209" s="137">
        <v>0</v>
      </c>
      <c r="T209" s="138">
        <f>S209*H209</f>
        <v>0</v>
      </c>
      <c r="AR209" s="139" t="s">
        <v>253</v>
      </c>
      <c r="AT209" s="139" t="s">
        <v>212</v>
      </c>
      <c r="AU209" s="139" t="s">
        <v>86</v>
      </c>
      <c r="AY209" s="17" t="s">
        <v>211</v>
      </c>
      <c r="BE209" s="140">
        <f>IF(N209="základní",J209,0)</f>
        <v>0</v>
      </c>
      <c r="BF209" s="140">
        <f>IF(N209="snížená",J209,0)</f>
        <v>0</v>
      </c>
      <c r="BG209" s="140">
        <f>IF(N209="zákl. přenesená",J209,0)</f>
        <v>0</v>
      </c>
      <c r="BH209" s="140">
        <f>IF(N209="sníž. přenesená",J209,0)</f>
        <v>0</v>
      </c>
      <c r="BI209" s="140">
        <f>IF(N209="nulová",J209,0)</f>
        <v>0</v>
      </c>
      <c r="BJ209" s="17" t="s">
        <v>84</v>
      </c>
      <c r="BK209" s="140">
        <f>ROUND(I209*H209,2)</f>
        <v>0</v>
      </c>
      <c r="BL209" s="17" t="s">
        <v>253</v>
      </c>
      <c r="BM209" s="139" t="s">
        <v>389</v>
      </c>
    </row>
    <row r="210" spans="2:65" s="11" customFormat="1" ht="11.25">
      <c r="B210" s="141"/>
      <c r="D210" s="142" t="s">
        <v>217</v>
      </c>
      <c r="E210" s="143" t="s">
        <v>1</v>
      </c>
      <c r="F210" s="144" t="s">
        <v>1743</v>
      </c>
      <c r="H210" s="143" t="s">
        <v>1</v>
      </c>
      <c r="I210" s="145"/>
      <c r="L210" s="141"/>
      <c r="M210" s="146"/>
      <c r="T210" s="147"/>
      <c r="AT210" s="143" t="s">
        <v>217</v>
      </c>
      <c r="AU210" s="143" t="s">
        <v>86</v>
      </c>
      <c r="AV210" s="11" t="s">
        <v>84</v>
      </c>
      <c r="AW210" s="11" t="s">
        <v>34</v>
      </c>
      <c r="AX210" s="11" t="s">
        <v>77</v>
      </c>
      <c r="AY210" s="143" t="s">
        <v>211</v>
      </c>
    </row>
    <row r="211" spans="2:65" s="12" customFormat="1" ht="11.25">
      <c r="B211" s="148"/>
      <c r="D211" s="142" t="s">
        <v>217</v>
      </c>
      <c r="E211" s="149" t="s">
        <v>1</v>
      </c>
      <c r="F211" s="150" t="s">
        <v>2257</v>
      </c>
      <c r="H211" s="151">
        <v>91.5</v>
      </c>
      <c r="I211" s="152"/>
      <c r="L211" s="148"/>
      <c r="M211" s="153"/>
      <c r="T211" s="154"/>
      <c r="AT211" s="149" t="s">
        <v>217</v>
      </c>
      <c r="AU211" s="149" t="s">
        <v>86</v>
      </c>
      <c r="AV211" s="12" t="s">
        <v>86</v>
      </c>
      <c r="AW211" s="12" t="s">
        <v>34</v>
      </c>
      <c r="AX211" s="12" t="s">
        <v>77</v>
      </c>
      <c r="AY211" s="149" t="s">
        <v>211</v>
      </c>
    </row>
    <row r="212" spans="2:65" s="13" customFormat="1" ht="11.25">
      <c r="B212" s="155"/>
      <c r="D212" s="142" t="s">
        <v>217</v>
      </c>
      <c r="E212" s="156" t="s">
        <v>1</v>
      </c>
      <c r="F212" s="157" t="s">
        <v>222</v>
      </c>
      <c r="H212" s="158">
        <v>91.5</v>
      </c>
      <c r="I212" s="159"/>
      <c r="L212" s="155"/>
      <c r="M212" s="160"/>
      <c r="T212" s="161"/>
      <c r="AT212" s="156" t="s">
        <v>217</v>
      </c>
      <c r="AU212" s="156" t="s">
        <v>86</v>
      </c>
      <c r="AV212" s="13" t="s">
        <v>216</v>
      </c>
      <c r="AW212" s="13" t="s">
        <v>34</v>
      </c>
      <c r="AX212" s="13" t="s">
        <v>84</v>
      </c>
      <c r="AY212" s="156" t="s">
        <v>211</v>
      </c>
    </row>
    <row r="213" spans="2:65" s="1" customFormat="1" ht="24.2" customHeight="1">
      <c r="B213" s="32"/>
      <c r="C213" s="162" t="s">
        <v>391</v>
      </c>
      <c r="D213" s="162" t="s">
        <v>700</v>
      </c>
      <c r="E213" s="163" t="s">
        <v>1762</v>
      </c>
      <c r="F213" s="164" t="s">
        <v>1763</v>
      </c>
      <c r="G213" s="165" t="s">
        <v>297</v>
      </c>
      <c r="H213" s="166">
        <v>91.5</v>
      </c>
      <c r="I213" s="167"/>
      <c r="J213" s="168">
        <f>ROUND(I213*H213,2)</f>
        <v>0</v>
      </c>
      <c r="K213" s="169"/>
      <c r="L213" s="170"/>
      <c r="M213" s="171" t="s">
        <v>1</v>
      </c>
      <c r="N213" s="172" t="s">
        <v>42</v>
      </c>
      <c r="P213" s="137">
        <f>O213*H213</f>
        <v>0</v>
      </c>
      <c r="Q213" s="137">
        <v>0</v>
      </c>
      <c r="R213" s="137">
        <f>Q213*H213</f>
        <v>0</v>
      </c>
      <c r="S213" s="137">
        <v>0</v>
      </c>
      <c r="T213" s="138">
        <f>S213*H213</f>
        <v>0</v>
      </c>
      <c r="AR213" s="139" t="s">
        <v>298</v>
      </c>
      <c r="AT213" s="139" t="s">
        <v>700</v>
      </c>
      <c r="AU213" s="139" t="s">
        <v>86</v>
      </c>
      <c r="AY213" s="17" t="s">
        <v>211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7" t="s">
        <v>84</v>
      </c>
      <c r="BK213" s="140">
        <f>ROUND(I213*H213,2)</f>
        <v>0</v>
      </c>
      <c r="BL213" s="17" t="s">
        <v>253</v>
      </c>
      <c r="BM213" s="139" t="s">
        <v>394</v>
      </c>
    </row>
    <row r="214" spans="2:65" s="1" customFormat="1" ht="33" customHeight="1">
      <c r="B214" s="32"/>
      <c r="C214" s="127" t="s">
        <v>298</v>
      </c>
      <c r="D214" s="127" t="s">
        <v>212</v>
      </c>
      <c r="E214" s="128" t="s">
        <v>1764</v>
      </c>
      <c r="F214" s="129" t="s">
        <v>1765</v>
      </c>
      <c r="G214" s="130" t="s">
        <v>297</v>
      </c>
      <c r="H214" s="131">
        <v>129.72</v>
      </c>
      <c r="I214" s="132"/>
      <c r="J214" s="133">
        <f>ROUND(I214*H214,2)</f>
        <v>0</v>
      </c>
      <c r="K214" s="134"/>
      <c r="L214" s="32"/>
      <c r="M214" s="135" t="s">
        <v>1</v>
      </c>
      <c r="N214" s="136" t="s">
        <v>42</v>
      </c>
      <c r="P214" s="137">
        <f>O214*H214</f>
        <v>0</v>
      </c>
      <c r="Q214" s="137">
        <v>0</v>
      </c>
      <c r="R214" s="137">
        <f>Q214*H214</f>
        <v>0</v>
      </c>
      <c r="S214" s="137">
        <v>0</v>
      </c>
      <c r="T214" s="138">
        <f>S214*H214</f>
        <v>0</v>
      </c>
      <c r="AR214" s="139" t="s">
        <v>253</v>
      </c>
      <c r="AT214" s="139" t="s">
        <v>212</v>
      </c>
      <c r="AU214" s="139" t="s">
        <v>86</v>
      </c>
      <c r="AY214" s="17" t="s">
        <v>211</v>
      </c>
      <c r="BE214" s="140">
        <f>IF(N214="základní",J214,0)</f>
        <v>0</v>
      </c>
      <c r="BF214" s="140">
        <f>IF(N214="snížená",J214,0)</f>
        <v>0</v>
      </c>
      <c r="BG214" s="140">
        <f>IF(N214="zákl. přenesená",J214,0)</f>
        <v>0</v>
      </c>
      <c r="BH214" s="140">
        <f>IF(N214="sníž. přenesená",J214,0)</f>
        <v>0</v>
      </c>
      <c r="BI214" s="140">
        <f>IF(N214="nulová",J214,0)</f>
        <v>0</v>
      </c>
      <c r="BJ214" s="17" t="s">
        <v>84</v>
      </c>
      <c r="BK214" s="140">
        <f>ROUND(I214*H214,2)</f>
        <v>0</v>
      </c>
      <c r="BL214" s="17" t="s">
        <v>253</v>
      </c>
      <c r="BM214" s="139" t="s">
        <v>399</v>
      </c>
    </row>
    <row r="215" spans="2:65" s="12" customFormat="1" ht="11.25">
      <c r="B215" s="148"/>
      <c r="D215" s="142" t="s">
        <v>217</v>
      </c>
      <c r="E215" s="149" t="s">
        <v>1</v>
      </c>
      <c r="F215" s="150" t="s">
        <v>2258</v>
      </c>
      <c r="H215" s="151">
        <v>183</v>
      </c>
      <c r="I215" s="152"/>
      <c r="L215" s="148"/>
      <c r="M215" s="153"/>
      <c r="T215" s="154"/>
      <c r="AT215" s="149" t="s">
        <v>217</v>
      </c>
      <c r="AU215" s="149" t="s">
        <v>86</v>
      </c>
      <c r="AV215" s="12" t="s">
        <v>86</v>
      </c>
      <c r="AW215" s="12" t="s">
        <v>34</v>
      </c>
      <c r="AX215" s="12" t="s">
        <v>77</v>
      </c>
      <c r="AY215" s="149" t="s">
        <v>211</v>
      </c>
    </row>
    <row r="216" spans="2:65" s="11" customFormat="1" ht="11.25">
      <c r="B216" s="141"/>
      <c r="D216" s="142" t="s">
        <v>217</v>
      </c>
      <c r="E216" s="143" t="s">
        <v>1</v>
      </c>
      <c r="F216" s="144" t="s">
        <v>1767</v>
      </c>
      <c r="H216" s="143" t="s">
        <v>1</v>
      </c>
      <c r="I216" s="145"/>
      <c r="L216" s="141"/>
      <c r="M216" s="146"/>
      <c r="T216" s="147"/>
      <c r="AT216" s="143" t="s">
        <v>217</v>
      </c>
      <c r="AU216" s="143" t="s">
        <v>86</v>
      </c>
      <c r="AV216" s="11" t="s">
        <v>84</v>
      </c>
      <c r="AW216" s="11" t="s">
        <v>34</v>
      </c>
      <c r="AX216" s="11" t="s">
        <v>77</v>
      </c>
      <c r="AY216" s="143" t="s">
        <v>211</v>
      </c>
    </row>
    <row r="217" spans="2:65" s="12" customFormat="1" ht="11.25">
      <c r="B217" s="148"/>
      <c r="D217" s="142" t="s">
        <v>217</v>
      </c>
      <c r="E217" s="149" t="s">
        <v>1</v>
      </c>
      <c r="F217" s="150" t="s">
        <v>2259</v>
      </c>
      <c r="H217" s="151">
        <v>-53.28</v>
      </c>
      <c r="I217" s="152"/>
      <c r="L217" s="148"/>
      <c r="M217" s="153"/>
      <c r="T217" s="154"/>
      <c r="AT217" s="149" t="s">
        <v>217</v>
      </c>
      <c r="AU217" s="149" t="s">
        <v>86</v>
      </c>
      <c r="AV217" s="12" t="s">
        <v>86</v>
      </c>
      <c r="AW217" s="12" t="s">
        <v>34</v>
      </c>
      <c r="AX217" s="12" t="s">
        <v>77</v>
      </c>
      <c r="AY217" s="149" t="s">
        <v>211</v>
      </c>
    </row>
    <row r="218" spans="2:65" s="13" customFormat="1" ht="11.25">
      <c r="B218" s="155"/>
      <c r="D218" s="142" t="s">
        <v>217</v>
      </c>
      <c r="E218" s="156" t="s">
        <v>1</v>
      </c>
      <c r="F218" s="157" t="s">
        <v>222</v>
      </c>
      <c r="H218" s="158">
        <v>129.72</v>
      </c>
      <c r="I218" s="159"/>
      <c r="L218" s="155"/>
      <c r="M218" s="160"/>
      <c r="T218" s="161"/>
      <c r="AT218" s="156" t="s">
        <v>217</v>
      </c>
      <c r="AU218" s="156" t="s">
        <v>86</v>
      </c>
      <c r="AV218" s="13" t="s">
        <v>216</v>
      </c>
      <c r="AW218" s="13" t="s">
        <v>34</v>
      </c>
      <c r="AX218" s="13" t="s">
        <v>84</v>
      </c>
      <c r="AY218" s="156" t="s">
        <v>211</v>
      </c>
    </row>
    <row r="219" spans="2:65" s="1" customFormat="1" ht="24.2" customHeight="1">
      <c r="B219" s="32"/>
      <c r="C219" s="127" t="s">
        <v>401</v>
      </c>
      <c r="D219" s="127" t="s">
        <v>212</v>
      </c>
      <c r="E219" s="128" t="s">
        <v>1769</v>
      </c>
      <c r="F219" s="129" t="s">
        <v>1770</v>
      </c>
      <c r="G219" s="130" t="s">
        <v>775</v>
      </c>
      <c r="H219" s="180"/>
      <c r="I219" s="132"/>
      <c r="J219" s="133">
        <f>ROUND(I219*H219,2)</f>
        <v>0</v>
      </c>
      <c r="K219" s="134"/>
      <c r="L219" s="32"/>
      <c r="M219" s="135" t="s">
        <v>1</v>
      </c>
      <c r="N219" s="136" t="s">
        <v>42</v>
      </c>
      <c r="P219" s="137">
        <f>O219*H219</f>
        <v>0</v>
      </c>
      <c r="Q219" s="137">
        <v>0</v>
      </c>
      <c r="R219" s="137">
        <f>Q219*H219</f>
        <v>0</v>
      </c>
      <c r="S219" s="137">
        <v>0</v>
      </c>
      <c r="T219" s="138">
        <f>S219*H219</f>
        <v>0</v>
      </c>
      <c r="AR219" s="139" t="s">
        <v>253</v>
      </c>
      <c r="AT219" s="139" t="s">
        <v>212</v>
      </c>
      <c r="AU219" s="139" t="s">
        <v>86</v>
      </c>
      <c r="AY219" s="17" t="s">
        <v>211</v>
      </c>
      <c r="BE219" s="140">
        <f>IF(N219="základní",J219,0)</f>
        <v>0</v>
      </c>
      <c r="BF219" s="140">
        <f>IF(N219="snížená",J219,0)</f>
        <v>0</v>
      </c>
      <c r="BG219" s="140">
        <f>IF(N219="zákl. přenesená",J219,0)</f>
        <v>0</v>
      </c>
      <c r="BH219" s="140">
        <f>IF(N219="sníž. přenesená",J219,0)</f>
        <v>0</v>
      </c>
      <c r="BI219" s="140">
        <f>IF(N219="nulová",J219,0)</f>
        <v>0</v>
      </c>
      <c r="BJ219" s="17" t="s">
        <v>84</v>
      </c>
      <c r="BK219" s="140">
        <f>ROUND(I219*H219,2)</f>
        <v>0</v>
      </c>
      <c r="BL219" s="17" t="s">
        <v>253</v>
      </c>
      <c r="BM219" s="139" t="s">
        <v>404</v>
      </c>
    </row>
    <row r="220" spans="2:65" s="10" customFormat="1" ht="22.9" customHeight="1">
      <c r="B220" s="117"/>
      <c r="D220" s="118" t="s">
        <v>76</v>
      </c>
      <c r="E220" s="193" t="s">
        <v>1702</v>
      </c>
      <c r="F220" s="193" t="s">
        <v>1703</v>
      </c>
      <c r="I220" s="120"/>
      <c r="J220" s="194">
        <f>BK220</f>
        <v>0</v>
      </c>
      <c r="L220" s="117"/>
      <c r="M220" s="122"/>
      <c r="P220" s="123">
        <f>SUM(P221:P238)</f>
        <v>0</v>
      </c>
      <c r="R220" s="123">
        <f>SUM(R221:R238)</f>
        <v>0.10587534999999999</v>
      </c>
      <c r="T220" s="124">
        <f>SUM(T221:T238)</f>
        <v>0</v>
      </c>
      <c r="AR220" s="118" t="s">
        <v>86</v>
      </c>
      <c r="AT220" s="125" t="s">
        <v>76</v>
      </c>
      <c r="AU220" s="125" t="s">
        <v>84</v>
      </c>
      <c r="AY220" s="118" t="s">
        <v>211</v>
      </c>
      <c r="BK220" s="126">
        <f>SUM(BK221:BK238)</f>
        <v>0</v>
      </c>
    </row>
    <row r="221" spans="2:65" s="1" customFormat="1" ht="24.2" customHeight="1">
      <c r="B221" s="32"/>
      <c r="C221" s="127" t="s">
        <v>303</v>
      </c>
      <c r="D221" s="127" t="s">
        <v>212</v>
      </c>
      <c r="E221" s="128" t="s">
        <v>1711</v>
      </c>
      <c r="F221" s="129" t="s">
        <v>1712</v>
      </c>
      <c r="G221" s="130" t="s">
        <v>297</v>
      </c>
      <c r="H221" s="131">
        <v>302.50099999999998</v>
      </c>
      <c r="I221" s="132"/>
      <c r="J221" s="133">
        <f>ROUND(I221*H221,2)</f>
        <v>0</v>
      </c>
      <c r="K221" s="134"/>
      <c r="L221" s="32"/>
      <c r="M221" s="135" t="s">
        <v>1</v>
      </c>
      <c r="N221" s="136" t="s">
        <v>42</v>
      </c>
      <c r="P221" s="137">
        <f>O221*H221</f>
        <v>0</v>
      </c>
      <c r="Q221" s="137">
        <v>2.1000000000000001E-4</v>
      </c>
      <c r="R221" s="137">
        <f>Q221*H221</f>
        <v>6.3525209999999999E-2</v>
      </c>
      <c r="S221" s="137">
        <v>0</v>
      </c>
      <c r="T221" s="138">
        <f>S221*H221</f>
        <v>0</v>
      </c>
      <c r="AR221" s="139" t="s">
        <v>253</v>
      </c>
      <c r="AT221" s="139" t="s">
        <v>212</v>
      </c>
      <c r="AU221" s="139" t="s">
        <v>86</v>
      </c>
      <c r="AY221" s="17" t="s">
        <v>211</v>
      </c>
      <c r="BE221" s="140">
        <f>IF(N221="základní",J221,0)</f>
        <v>0</v>
      </c>
      <c r="BF221" s="140">
        <f>IF(N221="snížená",J221,0)</f>
        <v>0</v>
      </c>
      <c r="BG221" s="140">
        <f>IF(N221="zákl. přenesená",J221,0)</f>
        <v>0</v>
      </c>
      <c r="BH221" s="140">
        <f>IF(N221="sníž. přenesená",J221,0)</f>
        <v>0</v>
      </c>
      <c r="BI221" s="140">
        <f>IF(N221="nulová",J221,0)</f>
        <v>0</v>
      </c>
      <c r="BJ221" s="17" t="s">
        <v>84</v>
      </c>
      <c r="BK221" s="140">
        <f>ROUND(I221*H221,2)</f>
        <v>0</v>
      </c>
      <c r="BL221" s="17" t="s">
        <v>253</v>
      </c>
      <c r="BM221" s="139" t="s">
        <v>2260</v>
      </c>
    </row>
    <row r="222" spans="2:65" s="11" customFormat="1" ht="11.25">
      <c r="B222" s="141"/>
      <c r="D222" s="142" t="s">
        <v>217</v>
      </c>
      <c r="E222" s="143" t="s">
        <v>1</v>
      </c>
      <c r="F222" s="144" t="s">
        <v>1714</v>
      </c>
      <c r="H222" s="143" t="s">
        <v>1</v>
      </c>
      <c r="I222" s="145"/>
      <c r="L222" s="141"/>
      <c r="M222" s="146"/>
      <c r="T222" s="147"/>
      <c r="AT222" s="143" t="s">
        <v>217</v>
      </c>
      <c r="AU222" s="143" t="s">
        <v>86</v>
      </c>
      <c r="AV222" s="11" t="s">
        <v>84</v>
      </c>
      <c r="AW222" s="11" t="s">
        <v>34</v>
      </c>
      <c r="AX222" s="11" t="s">
        <v>77</v>
      </c>
      <c r="AY222" s="143" t="s">
        <v>211</v>
      </c>
    </row>
    <row r="223" spans="2:65" s="12" customFormat="1" ht="11.25">
      <c r="B223" s="148"/>
      <c r="D223" s="142" t="s">
        <v>217</v>
      </c>
      <c r="E223" s="149" t="s">
        <v>1</v>
      </c>
      <c r="F223" s="150" t="s">
        <v>2261</v>
      </c>
      <c r="H223" s="151">
        <v>125.7</v>
      </c>
      <c r="I223" s="152"/>
      <c r="L223" s="148"/>
      <c r="M223" s="153"/>
      <c r="T223" s="154"/>
      <c r="AT223" s="149" t="s">
        <v>217</v>
      </c>
      <c r="AU223" s="149" t="s">
        <v>86</v>
      </c>
      <c r="AV223" s="12" t="s">
        <v>86</v>
      </c>
      <c r="AW223" s="12" t="s">
        <v>34</v>
      </c>
      <c r="AX223" s="12" t="s">
        <v>77</v>
      </c>
      <c r="AY223" s="149" t="s">
        <v>211</v>
      </c>
    </row>
    <row r="224" spans="2:65" s="11" customFormat="1" ht="11.25">
      <c r="B224" s="141"/>
      <c r="D224" s="142" t="s">
        <v>217</v>
      </c>
      <c r="E224" s="143" t="s">
        <v>1</v>
      </c>
      <c r="F224" s="144" t="s">
        <v>2262</v>
      </c>
      <c r="H224" s="143" t="s">
        <v>1</v>
      </c>
      <c r="I224" s="145"/>
      <c r="L224" s="141"/>
      <c r="M224" s="146"/>
      <c r="T224" s="147"/>
      <c r="AT224" s="143" t="s">
        <v>217</v>
      </c>
      <c r="AU224" s="143" t="s">
        <v>86</v>
      </c>
      <c r="AV224" s="11" t="s">
        <v>84</v>
      </c>
      <c r="AW224" s="11" t="s">
        <v>34</v>
      </c>
      <c r="AX224" s="11" t="s">
        <v>77</v>
      </c>
      <c r="AY224" s="143" t="s">
        <v>211</v>
      </c>
    </row>
    <row r="225" spans="2:65" s="12" customFormat="1" ht="11.25">
      <c r="B225" s="148"/>
      <c r="D225" s="142" t="s">
        <v>217</v>
      </c>
      <c r="E225" s="149" t="s">
        <v>1</v>
      </c>
      <c r="F225" s="150" t="s">
        <v>1717</v>
      </c>
      <c r="H225" s="151">
        <v>31.2</v>
      </c>
      <c r="I225" s="152"/>
      <c r="L225" s="148"/>
      <c r="M225" s="153"/>
      <c r="T225" s="154"/>
      <c r="AT225" s="149" t="s">
        <v>217</v>
      </c>
      <c r="AU225" s="149" t="s">
        <v>86</v>
      </c>
      <c r="AV225" s="12" t="s">
        <v>86</v>
      </c>
      <c r="AW225" s="12" t="s">
        <v>34</v>
      </c>
      <c r="AX225" s="12" t="s">
        <v>77</v>
      </c>
      <c r="AY225" s="149" t="s">
        <v>211</v>
      </c>
    </row>
    <row r="226" spans="2:65" s="12" customFormat="1" ht="11.25">
      <c r="B226" s="148"/>
      <c r="D226" s="142" t="s">
        <v>217</v>
      </c>
      <c r="E226" s="149" t="s">
        <v>1</v>
      </c>
      <c r="F226" s="150" t="s">
        <v>2263</v>
      </c>
      <c r="H226" s="151">
        <v>32.448</v>
      </c>
      <c r="I226" s="152"/>
      <c r="L226" s="148"/>
      <c r="M226" s="153"/>
      <c r="T226" s="154"/>
      <c r="AT226" s="149" t="s">
        <v>217</v>
      </c>
      <c r="AU226" s="149" t="s">
        <v>86</v>
      </c>
      <c r="AV226" s="12" t="s">
        <v>86</v>
      </c>
      <c r="AW226" s="12" t="s">
        <v>34</v>
      </c>
      <c r="AX226" s="12" t="s">
        <v>77</v>
      </c>
      <c r="AY226" s="149" t="s">
        <v>211</v>
      </c>
    </row>
    <row r="227" spans="2:65" s="12" customFormat="1" ht="11.25">
      <c r="B227" s="148"/>
      <c r="D227" s="142" t="s">
        <v>217</v>
      </c>
      <c r="E227" s="149" t="s">
        <v>1</v>
      </c>
      <c r="F227" s="150" t="s">
        <v>2264</v>
      </c>
      <c r="H227" s="151">
        <v>29.795999999999999</v>
      </c>
      <c r="I227" s="152"/>
      <c r="L227" s="148"/>
      <c r="M227" s="153"/>
      <c r="T227" s="154"/>
      <c r="AT227" s="149" t="s">
        <v>217</v>
      </c>
      <c r="AU227" s="149" t="s">
        <v>86</v>
      </c>
      <c r="AV227" s="12" t="s">
        <v>86</v>
      </c>
      <c r="AW227" s="12" t="s">
        <v>34</v>
      </c>
      <c r="AX227" s="12" t="s">
        <v>77</v>
      </c>
      <c r="AY227" s="149" t="s">
        <v>211</v>
      </c>
    </row>
    <row r="228" spans="2:65" s="12" customFormat="1" ht="11.25">
      <c r="B228" s="148"/>
      <c r="D228" s="142" t="s">
        <v>217</v>
      </c>
      <c r="E228" s="149" t="s">
        <v>1</v>
      </c>
      <c r="F228" s="150" t="s">
        <v>2265</v>
      </c>
      <c r="H228" s="151">
        <v>39.923000000000002</v>
      </c>
      <c r="I228" s="152"/>
      <c r="L228" s="148"/>
      <c r="M228" s="153"/>
      <c r="T228" s="154"/>
      <c r="AT228" s="149" t="s">
        <v>217</v>
      </c>
      <c r="AU228" s="149" t="s">
        <v>86</v>
      </c>
      <c r="AV228" s="12" t="s">
        <v>86</v>
      </c>
      <c r="AW228" s="12" t="s">
        <v>34</v>
      </c>
      <c r="AX228" s="12" t="s">
        <v>77</v>
      </c>
      <c r="AY228" s="149" t="s">
        <v>211</v>
      </c>
    </row>
    <row r="229" spans="2:65" s="12" customFormat="1" ht="11.25">
      <c r="B229" s="148"/>
      <c r="D229" s="142" t="s">
        <v>217</v>
      </c>
      <c r="E229" s="149" t="s">
        <v>1</v>
      </c>
      <c r="F229" s="150" t="s">
        <v>2266</v>
      </c>
      <c r="H229" s="151">
        <v>3</v>
      </c>
      <c r="I229" s="152"/>
      <c r="L229" s="148"/>
      <c r="M229" s="153"/>
      <c r="T229" s="154"/>
      <c r="AT229" s="149" t="s">
        <v>217</v>
      </c>
      <c r="AU229" s="149" t="s">
        <v>86</v>
      </c>
      <c r="AV229" s="12" t="s">
        <v>86</v>
      </c>
      <c r="AW229" s="12" t="s">
        <v>34</v>
      </c>
      <c r="AX229" s="12" t="s">
        <v>77</v>
      </c>
      <c r="AY229" s="149" t="s">
        <v>211</v>
      </c>
    </row>
    <row r="230" spans="2:65" s="12" customFormat="1" ht="11.25">
      <c r="B230" s="148"/>
      <c r="D230" s="142" t="s">
        <v>217</v>
      </c>
      <c r="E230" s="149" t="s">
        <v>1</v>
      </c>
      <c r="F230" s="150" t="s">
        <v>2267</v>
      </c>
      <c r="H230" s="151">
        <v>5.2679999999999998</v>
      </c>
      <c r="I230" s="152"/>
      <c r="L230" s="148"/>
      <c r="M230" s="153"/>
      <c r="T230" s="154"/>
      <c r="AT230" s="149" t="s">
        <v>217</v>
      </c>
      <c r="AU230" s="149" t="s">
        <v>86</v>
      </c>
      <c r="AV230" s="12" t="s">
        <v>86</v>
      </c>
      <c r="AW230" s="12" t="s">
        <v>34</v>
      </c>
      <c r="AX230" s="12" t="s">
        <v>77</v>
      </c>
      <c r="AY230" s="149" t="s">
        <v>211</v>
      </c>
    </row>
    <row r="231" spans="2:65" s="12" customFormat="1" ht="11.25">
      <c r="B231" s="148"/>
      <c r="D231" s="142" t="s">
        <v>217</v>
      </c>
      <c r="E231" s="149" t="s">
        <v>1</v>
      </c>
      <c r="F231" s="150" t="s">
        <v>2268</v>
      </c>
      <c r="H231" s="151">
        <v>8.5500000000000007</v>
      </c>
      <c r="I231" s="152"/>
      <c r="L231" s="148"/>
      <c r="M231" s="153"/>
      <c r="T231" s="154"/>
      <c r="AT231" s="149" t="s">
        <v>217</v>
      </c>
      <c r="AU231" s="149" t="s">
        <v>86</v>
      </c>
      <c r="AV231" s="12" t="s">
        <v>86</v>
      </c>
      <c r="AW231" s="12" t="s">
        <v>34</v>
      </c>
      <c r="AX231" s="12" t="s">
        <v>77</v>
      </c>
      <c r="AY231" s="149" t="s">
        <v>211</v>
      </c>
    </row>
    <row r="232" spans="2:65" s="12" customFormat="1" ht="11.25">
      <c r="B232" s="148"/>
      <c r="D232" s="142" t="s">
        <v>217</v>
      </c>
      <c r="E232" s="149" t="s">
        <v>1</v>
      </c>
      <c r="F232" s="150" t="s">
        <v>2269</v>
      </c>
      <c r="H232" s="151">
        <v>5.468</v>
      </c>
      <c r="I232" s="152"/>
      <c r="L232" s="148"/>
      <c r="M232" s="153"/>
      <c r="T232" s="154"/>
      <c r="AT232" s="149" t="s">
        <v>217</v>
      </c>
      <c r="AU232" s="149" t="s">
        <v>86</v>
      </c>
      <c r="AV232" s="12" t="s">
        <v>86</v>
      </c>
      <c r="AW232" s="12" t="s">
        <v>34</v>
      </c>
      <c r="AX232" s="12" t="s">
        <v>77</v>
      </c>
      <c r="AY232" s="149" t="s">
        <v>211</v>
      </c>
    </row>
    <row r="233" spans="2:65" s="12" customFormat="1" ht="11.25">
      <c r="B233" s="148"/>
      <c r="D233" s="142" t="s">
        <v>217</v>
      </c>
      <c r="E233" s="149" t="s">
        <v>1</v>
      </c>
      <c r="F233" s="150" t="s">
        <v>2270</v>
      </c>
      <c r="H233" s="151">
        <v>5.8</v>
      </c>
      <c r="I233" s="152"/>
      <c r="L233" s="148"/>
      <c r="M233" s="153"/>
      <c r="T233" s="154"/>
      <c r="AT233" s="149" t="s">
        <v>217</v>
      </c>
      <c r="AU233" s="149" t="s">
        <v>86</v>
      </c>
      <c r="AV233" s="12" t="s">
        <v>86</v>
      </c>
      <c r="AW233" s="12" t="s">
        <v>34</v>
      </c>
      <c r="AX233" s="12" t="s">
        <v>77</v>
      </c>
      <c r="AY233" s="149" t="s">
        <v>211</v>
      </c>
    </row>
    <row r="234" spans="2:65" s="12" customFormat="1" ht="11.25">
      <c r="B234" s="148"/>
      <c r="D234" s="142" t="s">
        <v>217</v>
      </c>
      <c r="E234" s="149" t="s">
        <v>1</v>
      </c>
      <c r="F234" s="150" t="s">
        <v>2271</v>
      </c>
      <c r="H234" s="151">
        <v>8.5500000000000007</v>
      </c>
      <c r="I234" s="152"/>
      <c r="L234" s="148"/>
      <c r="M234" s="153"/>
      <c r="T234" s="154"/>
      <c r="AT234" s="149" t="s">
        <v>217</v>
      </c>
      <c r="AU234" s="149" t="s">
        <v>86</v>
      </c>
      <c r="AV234" s="12" t="s">
        <v>86</v>
      </c>
      <c r="AW234" s="12" t="s">
        <v>34</v>
      </c>
      <c r="AX234" s="12" t="s">
        <v>77</v>
      </c>
      <c r="AY234" s="149" t="s">
        <v>211</v>
      </c>
    </row>
    <row r="235" spans="2:65" s="12" customFormat="1" ht="11.25">
      <c r="B235" s="148"/>
      <c r="D235" s="142" t="s">
        <v>217</v>
      </c>
      <c r="E235" s="149" t="s">
        <v>1</v>
      </c>
      <c r="F235" s="150" t="s">
        <v>2272</v>
      </c>
      <c r="H235" s="151">
        <v>6.798</v>
      </c>
      <c r="I235" s="152"/>
      <c r="L235" s="148"/>
      <c r="M235" s="153"/>
      <c r="T235" s="154"/>
      <c r="AT235" s="149" t="s">
        <v>217</v>
      </c>
      <c r="AU235" s="149" t="s">
        <v>86</v>
      </c>
      <c r="AV235" s="12" t="s">
        <v>86</v>
      </c>
      <c r="AW235" s="12" t="s">
        <v>34</v>
      </c>
      <c r="AX235" s="12" t="s">
        <v>77</v>
      </c>
      <c r="AY235" s="149" t="s">
        <v>211</v>
      </c>
    </row>
    <row r="236" spans="2:65" s="13" customFormat="1" ht="11.25">
      <c r="B236" s="155"/>
      <c r="D236" s="142" t="s">
        <v>217</v>
      </c>
      <c r="E236" s="156" t="s">
        <v>1</v>
      </c>
      <c r="F236" s="157" t="s">
        <v>222</v>
      </c>
      <c r="H236" s="158">
        <v>302.50100000000003</v>
      </c>
      <c r="I236" s="159"/>
      <c r="L236" s="155"/>
      <c r="M236" s="160"/>
      <c r="T236" s="161"/>
      <c r="AT236" s="156" t="s">
        <v>217</v>
      </c>
      <c r="AU236" s="156" t="s">
        <v>86</v>
      </c>
      <c r="AV236" s="13" t="s">
        <v>216</v>
      </c>
      <c r="AW236" s="13" t="s">
        <v>34</v>
      </c>
      <c r="AX236" s="13" t="s">
        <v>84</v>
      </c>
      <c r="AY236" s="156" t="s">
        <v>211</v>
      </c>
    </row>
    <row r="237" spans="2:65" s="1" customFormat="1" ht="24.2" customHeight="1">
      <c r="B237" s="32"/>
      <c r="C237" s="127" t="s">
        <v>409</v>
      </c>
      <c r="D237" s="127" t="s">
        <v>212</v>
      </c>
      <c r="E237" s="128" t="s">
        <v>1726</v>
      </c>
      <c r="F237" s="129" t="s">
        <v>1727</v>
      </c>
      <c r="G237" s="130" t="s">
        <v>297</v>
      </c>
      <c r="H237" s="131">
        <v>302.50099999999998</v>
      </c>
      <c r="I237" s="132"/>
      <c r="J237" s="133">
        <f>ROUND(I237*H237,2)</f>
        <v>0</v>
      </c>
      <c r="K237" s="134"/>
      <c r="L237" s="32"/>
      <c r="M237" s="135" t="s">
        <v>1</v>
      </c>
      <c r="N237" s="136" t="s">
        <v>42</v>
      </c>
      <c r="P237" s="137">
        <f>O237*H237</f>
        <v>0</v>
      </c>
      <c r="Q237" s="137">
        <v>1.3999999999999999E-4</v>
      </c>
      <c r="R237" s="137">
        <f>Q237*H237</f>
        <v>4.2350139999999994E-2</v>
      </c>
      <c r="S237" s="137">
        <v>0</v>
      </c>
      <c r="T237" s="138">
        <f>S237*H237</f>
        <v>0</v>
      </c>
      <c r="AR237" s="139" t="s">
        <v>253</v>
      </c>
      <c r="AT237" s="139" t="s">
        <v>212</v>
      </c>
      <c r="AU237" s="139" t="s">
        <v>86</v>
      </c>
      <c r="AY237" s="17" t="s">
        <v>211</v>
      </c>
      <c r="BE237" s="140">
        <f>IF(N237="základní",J237,0)</f>
        <v>0</v>
      </c>
      <c r="BF237" s="140">
        <f>IF(N237="snížená",J237,0)</f>
        <v>0</v>
      </c>
      <c r="BG237" s="140">
        <f>IF(N237="zákl. přenesená",J237,0)</f>
        <v>0</v>
      </c>
      <c r="BH237" s="140">
        <f>IF(N237="sníž. přenesená",J237,0)</f>
        <v>0</v>
      </c>
      <c r="BI237" s="140">
        <f>IF(N237="nulová",J237,0)</f>
        <v>0</v>
      </c>
      <c r="BJ237" s="17" t="s">
        <v>84</v>
      </c>
      <c r="BK237" s="140">
        <f>ROUND(I237*H237,2)</f>
        <v>0</v>
      </c>
      <c r="BL237" s="17" t="s">
        <v>253</v>
      </c>
      <c r="BM237" s="139" t="s">
        <v>2273</v>
      </c>
    </row>
    <row r="238" spans="2:65" s="12" customFormat="1" ht="11.25">
      <c r="B238" s="148"/>
      <c r="D238" s="142" t="s">
        <v>217</v>
      </c>
      <c r="E238" s="149" t="s">
        <v>1</v>
      </c>
      <c r="F238" s="150" t="s">
        <v>1637</v>
      </c>
      <c r="H238" s="151">
        <v>302.50099999999998</v>
      </c>
      <c r="I238" s="152"/>
      <c r="L238" s="148"/>
      <c r="M238" s="153"/>
      <c r="T238" s="154"/>
      <c r="AT238" s="149" t="s">
        <v>217</v>
      </c>
      <c r="AU238" s="149" t="s">
        <v>86</v>
      </c>
      <c r="AV238" s="12" t="s">
        <v>86</v>
      </c>
      <c r="AW238" s="12" t="s">
        <v>34</v>
      </c>
      <c r="AX238" s="12" t="s">
        <v>84</v>
      </c>
      <c r="AY238" s="149" t="s">
        <v>211</v>
      </c>
    </row>
    <row r="239" spans="2:65" s="10" customFormat="1" ht="25.9" customHeight="1">
      <c r="B239" s="117"/>
      <c r="D239" s="118" t="s">
        <v>76</v>
      </c>
      <c r="E239" s="119" t="s">
        <v>1354</v>
      </c>
      <c r="F239" s="119" t="s">
        <v>1729</v>
      </c>
      <c r="I239" s="120"/>
      <c r="J239" s="121">
        <f>BK239</f>
        <v>0</v>
      </c>
      <c r="L239" s="117"/>
      <c r="M239" s="122"/>
      <c r="P239" s="123">
        <f>P240+P265+P301+P313+P314+P331</f>
        <v>0</v>
      </c>
      <c r="R239" s="123">
        <f>R240+R265+R301+R313+R314+R331</f>
        <v>1.5335400000000001</v>
      </c>
      <c r="T239" s="124">
        <f>T240+T265+T301+T313+T314+T331</f>
        <v>0</v>
      </c>
      <c r="AR239" s="118" t="s">
        <v>86</v>
      </c>
      <c r="AT239" s="125" t="s">
        <v>76</v>
      </c>
      <c r="AU239" s="125" t="s">
        <v>77</v>
      </c>
      <c r="AY239" s="118" t="s">
        <v>211</v>
      </c>
      <c r="BK239" s="126">
        <f>BK240+BK265+BK301+BK313+BK314+BK331</f>
        <v>0</v>
      </c>
    </row>
    <row r="240" spans="2:65" s="10" customFormat="1" ht="22.9" customHeight="1">
      <c r="B240" s="117"/>
      <c r="D240" s="118" t="s">
        <v>76</v>
      </c>
      <c r="E240" s="193" t="s">
        <v>795</v>
      </c>
      <c r="F240" s="193" t="s">
        <v>796</v>
      </c>
      <c r="I240" s="120"/>
      <c r="J240" s="194">
        <f>BK240</f>
        <v>0</v>
      </c>
      <c r="L240" s="117"/>
      <c r="M240" s="122"/>
      <c r="P240" s="123">
        <f>SUM(P241:P264)</f>
        <v>0</v>
      </c>
      <c r="R240" s="123">
        <f>SUM(R241:R264)</f>
        <v>0</v>
      </c>
      <c r="T240" s="124">
        <f>SUM(T241:T264)</f>
        <v>0</v>
      </c>
      <c r="AR240" s="118" t="s">
        <v>86</v>
      </c>
      <c r="AT240" s="125" t="s">
        <v>76</v>
      </c>
      <c r="AU240" s="125" t="s">
        <v>84</v>
      </c>
      <c r="AY240" s="118" t="s">
        <v>211</v>
      </c>
      <c r="BK240" s="126">
        <f>SUM(BK241:BK264)</f>
        <v>0</v>
      </c>
    </row>
    <row r="241" spans="2:65" s="1" customFormat="1" ht="16.5" customHeight="1">
      <c r="B241" s="32"/>
      <c r="C241" s="127" t="s">
        <v>308</v>
      </c>
      <c r="D241" s="127" t="s">
        <v>212</v>
      </c>
      <c r="E241" s="128" t="s">
        <v>1771</v>
      </c>
      <c r="F241" s="129" t="s">
        <v>1772</v>
      </c>
      <c r="G241" s="130" t="s">
        <v>297</v>
      </c>
      <c r="H241" s="131">
        <v>255.01599999999999</v>
      </c>
      <c r="I241" s="132"/>
      <c r="J241" s="133">
        <f>ROUND(I241*H241,2)</f>
        <v>0</v>
      </c>
      <c r="K241" s="134"/>
      <c r="L241" s="32"/>
      <c r="M241" s="135" t="s">
        <v>1</v>
      </c>
      <c r="N241" s="136" t="s">
        <v>42</v>
      </c>
      <c r="P241" s="137">
        <f>O241*H241</f>
        <v>0</v>
      </c>
      <c r="Q241" s="137">
        <v>0</v>
      </c>
      <c r="R241" s="137">
        <f>Q241*H241</f>
        <v>0</v>
      </c>
      <c r="S241" s="137">
        <v>0</v>
      </c>
      <c r="T241" s="138">
        <f>S241*H241</f>
        <v>0</v>
      </c>
      <c r="AR241" s="139" t="s">
        <v>253</v>
      </c>
      <c r="AT241" s="139" t="s">
        <v>212</v>
      </c>
      <c r="AU241" s="139" t="s">
        <v>86</v>
      </c>
      <c r="AY241" s="17" t="s">
        <v>211</v>
      </c>
      <c r="BE241" s="140">
        <f>IF(N241="základní",J241,0)</f>
        <v>0</v>
      </c>
      <c r="BF241" s="140">
        <f>IF(N241="snížená",J241,0)</f>
        <v>0</v>
      </c>
      <c r="BG241" s="140">
        <f>IF(N241="zákl. přenesená",J241,0)</f>
        <v>0</v>
      </c>
      <c r="BH241" s="140">
        <f>IF(N241="sníž. přenesená",J241,0)</f>
        <v>0</v>
      </c>
      <c r="BI241" s="140">
        <f>IF(N241="nulová",J241,0)</f>
        <v>0</v>
      </c>
      <c r="BJ241" s="17" t="s">
        <v>84</v>
      </c>
      <c r="BK241" s="140">
        <f>ROUND(I241*H241,2)</f>
        <v>0</v>
      </c>
      <c r="BL241" s="17" t="s">
        <v>253</v>
      </c>
      <c r="BM241" s="139" t="s">
        <v>407</v>
      </c>
    </row>
    <row r="242" spans="2:65" s="12" customFormat="1" ht="11.25">
      <c r="B242" s="148"/>
      <c r="D242" s="142" t="s">
        <v>217</v>
      </c>
      <c r="E242" s="149" t="s">
        <v>1</v>
      </c>
      <c r="F242" s="150" t="s">
        <v>2274</v>
      </c>
      <c r="H242" s="151">
        <v>255.01599999999999</v>
      </c>
      <c r="I242" s="152"/>
      <c r="L242" s="148"/>
      <c r="M242" s="153"/>
      <c r="T242" s="154"/>
      <c r="AT242" s="149" t="s">
        <v>217</v>
      </c>
      <c r="AU242" s="149" t="s">
        <v>86</v>
      </c>
      <c r="AV242" s="12" t="s">
        <v>86</v>
      </c>
      <c r="AW242" s="12" t="s">
        <v>34</v>
      </c>
      <c r="AX242" s="12" t="s">
        <v>77</v>
      </c>
      <c r="AY242" s="149" t="s">
        <v>211</v>
      </c>
    </row>
    <row r="243" spans="2:65" s="13" customFormat="1" ht="11.25">
      <c r="B243" s="155"/>
      <c r="D243" s="142" t="s">
        <v>217</v>
      </c>
      <c r="E243" s="156" t="s">
        <v>1</v>
      </c>
      <c r="F243" s="157" t="s">
        <v>222</v>
      </c>
      <c r="H243" s="158">
        <v>255.01599999999999</v>
      </c>
      <c r="I243" s="159"/>
      <c r="L243" s="155"/>
      <c r="M243" s="160"/>
      <c r="T243" s="161"/>
      <c r="AT243" s="156" t="s">
        <v>217</v>
      </c>
      <c r="AU243" s="156" t="s">
        <v>86</v>
      </c>
      <c r="AV243" s="13" t="s">
        <v>216</v>
      </c>
      <c r="AW243" s="13" t="s">
        <v>34</v>
      </c>
      <c r="AX243" s="13" t="s">
        <v>84</v>
      </c>
      <c r="AY243" s="156" t="s">
        <v>211</v>
      </c>
    </row>
    <row r="244" spans="2:65" s="1" customFormat="1" ht="16.5" customHeight="1">
      <c r="B244" s="32"/>
      <c r="C244" s="127" t="s">
        <v>425</v>
      </c>
      <c r="D244" s="127" t="s">
        <v>212</v>
      </c>
      <c r="E244" s="128" t="s">
        <v>1774</v>
      </c>
      <c r="F244" s="129" t="s">
        <v>1775</v>
      </c>
      <c r="G244" s="130" t="s">
        <v>421</v>
      </c>
      <c r="H244" s="131">
        <v>304.8</v>
      </c>
      <c r="I244" s="132"/>
      <c r="J244" s="133">
        <f>ROUND(I244*H244,2)</f>
        <v>0</v>
      </c>
      <c r="K244" s="134"/>
      <c r="L244" s="32"/>
      <c r="M244" s="135" t="s">
        <v>1</v>
      </c>
      <c r="N244" s="136" t="s">
        <v>42</v>
      </c>
      <c r="P244" s="137">
        <f>O244*H244</f>
        <v>0</v>
      </c>
      <c r="Q244" s="137">
        <v>0</v>
      </c>
      <c r="R244" s="137">
        <f>Q244*H244</f>
        <v>0</v>
      </c>
      <c r="S244" s="137">
        <v>0</v>
      </c>
      <c r="T244" s="138">
        <f>S244*H244</f>
        <v>0</v>
      </c>
      <c r="AR244" s="139" t="s">
        <v>253</v>
      </c>
      <c r="AT244" s="139" t="s">
        <v>212</v>
      </c>
      <c r="AU244" s="139" t="s">
        <v>86</v>
      </c>
      <c r="AY244" s="17" t="s">
        <v>211</v>
      </c>
      <c r="BE244" s="140">
        <f>IF(N244="základní",J244,0)</f>
        <v>0</v>
      </c>
      <c r="BF244" s="140">
        <f>IF(N244="snížená",J244,0)</f>
        <v>0</v>
      </c>
      <c r="BG244" s="140">
        <f>IF(N244="zákl. přenesená",J244,0)</f>
        <v>0</v>
      </c>
      <c r="BH244" s="140">
        <f>IF(N244="sníž. přenesená",J244,0)</f>
        <v>0</v>
      </c>
      <c r="BI244" s="140">
        <f>IF(N244="nulová",J244,0)</f>
        <v>0</v>
      </c>
      <c r="BJ244" s="17" t="s">
        <v>84</v>
      </c>
      <c r="BK244" s="140">
        <f>ROUND(I244*H244,2)</f>
        <v>0</v>
      </c>
      <c r="BL244" s="17" t="s">
        <v>253</v>
      </c>
      <c r="BM244" s="139" t="s">
        <v>413</v>
      </c>
    </row>
    <row r="245" spans="2:65" s="12" customFormat="1" ht="11.25">
      <c r="B245" s="148"/>
      <c r="D245" s="142" t="s">
        <v>217</v>
      </c>
      <c r="E245" s="149" t="s">
        <v>1</v>
      </c>
      <c r="F245" s="150" t="s">
        <v>2275</v>
      </c>
      <c r="H245" s="151">
        <v>304.8</v>
      </c>
      <c r="I245" s="152"/>
      <c r="L245" s="148"/>
      <c r="M245" s="153"/>
      <c r="T245" s="154"/>
      <c r="AT245" s="149" t="s">
        <v>217</v>
      </c>
      <c r="AU245" s="149" t="s">
        <v>86</v>
      </c>
      <c r="AV245" s="12" t="s">
        <v>86</v>
      </c>
      <c r="AW245" s="12" t="s">
        <v>34</v>
      </c>
      <c r="AX245" s="12" t="s">
        <v>77</v>
      </c>
      <c r="AY245" s="149" t="s">
        <v>211</v>
      </c>
    </row>
    <row r="246" spans="2:65" s="13" customFormat="1" ht="11.25">
      <c r="B246" s="155"/>
      <c r="D246" s="142" t="s">
        <v>217</v>
      </c>
      <c r="E246" s="156" t="s">
        <v>1</v>
      </c>
      <c r="F246" s="157" t="s">
        <v>222</v>
      </c>
      <c r="H246" s="158">
        <v>304.8</v>
      </c>
      <c r="I246" s="159"/>
      <c r="L246" s="155"/>
      <c r="M246" s="160"/>
      <c r="T246" s="161"/>
      <c r="AT246" s="156" t="s">
        <v>217</v>
      </c>
      <c r="AU246" s="156" t="s">
        <v>86</v>
      </c>
      <c r="AV246" s="13" t="s">
        <v>216</v>
      </c>
      <c r="AW246" s="13" t="s">
        <v>34</v>
      </c>
      <c r="AX246" s="13" t="s">
        <v>84</v>
      </c>
      <c r="AY246" s="156" t="s">
        <v>211</v>
      </c>
    </row>
    <row r="247" spans="2:65" s="1" customFormat="1" ht="24.2" customHeight="1">
      <c r="B247" s="32"/>
      <c r="C247" s="162" t="s">
        <v>314</v>
      </c>
      <c r="D247" s="162" t="s">
        <v>700</v>
      </c>
      <c r="E247" s="163" t="s">
        <v>1777</v>
      </c>
      <c r="F247" s="164" t="s">
        <v>1778</v>
      </c>
      <c r="G247" s="165" t="s">
        <v>215</v>
      </c>
      <c r="H247" s="166">
        <v>0.73199999999999998</v>
      </c>
      <c r="I247" s="167"/>
      <c r="J247" s="168">
        <f>ROUND(I247*H247,2)</f>
        <v>0</v>
      </c>
      <c r="K247" s="169"/>
      <c r="L247" s="170"/>
      <c r="M247" s="171" t="s">
        <v>1</v>
      </c>
      <c r="N247" s="172" t="s">
        <v>42</v>
      </c>
      <c r="P247" s="137">
        <f>O247*H247</f>
        <v>0</v>
      </c>
      <c r="Q247" s="137">
        <v>0</v>
      </c>
      <c r="R247" s="137">
        <f>Q247*H247</f>
        <v>0</v>
      </c>
      <c r="S247" s="137">
        <v>0</v>
      </c>
      <c r="T247" s="138">
        <f>S247*H247</f>
        <v>0</v>
      </c>
      <c r="AR247" s="139" t="s">
        <v>298</v>
      </c>
      <c r="AT247" s="139" t="s">
        <v>700</v>
      </c>
      <c r="AU247" s="139" t="s">
        <v>86</v>
      </c>
      <c r="AY247" s="17" t="s">
        <v>211</v>
      </c>
      <c r="BE247" s="140">
        <f>IF(N247="základní",J247,0)</f>
        <v>0</v>
      </c>
      <c r="BF247" s="140">
        <f>IF(N247="snížená",J247,0)</f>
        <v>0</v>
      </c>
      <c r="BG247" s="140">
        <f>IF(N247="zákl. přenesená",J247,0)</f>
        <v>0</v>
      </c>
      <c r="BH247" s="140">
        <f>IF(N247="sníž. přenesená",J247,0)</f>
        <v>0</v>
      </c>
      <c r="BI247" s="140">
        <f>IF(N247="nulová",J247,0)</f>
        <v>0</v>
      </c>
      <c r="BJ247" s="17" t="s">
        <v>84</v>
      </c>
      <c r="BK247" s="140">
        <f>ROUND(I247*H247,2)</f>
        <v>0</v>
      </c>
      <c r="BL247" s="17" t="s">
        <v>253</v>
      </c>
      <c r="BM247" s="139" t="s">
        <v>422</v>
      </c>
    </row>
    <row r="248" spans="2:65" s="12" customFormat="1" ht="11.25">
      <c r="B248" s="148"/>
      <c r="D248" s="142" t="s">
        <v>217</v>
      </c>
      <c r="E248" s="149" t="s">
        <v>1</v>
      </c>
      <c r="F248" s="150" t="s">
        <v>2276</v>
      </c>
      <c r="H248" s="151">
        <v>0.73199999999999998</v>
      </c>
      <c r="I248" s="152"/>
      <c r="L248" s="148"/>
      <c r="M248" s="153"/>
      <c r="T248" s="154"/>
      <c r="AT248" s="149" t="s">
        <v>217</v>
      </c>
      <c r="AU248" s="149" t="s">
        <v>86</v>
      </c>
      <c r="AV248" s="12" t="s">
        <v>86</v>
      </c>
      <c r="AW248" s="12" t="s">
        <v>34</v>
      </c>
      <c r="AX248" s="12" t="s">
        <v>77</v>
      </c>
      <c r="AY248" s="149" t="s">
        <v>211</v>
      </c>
    </row>
    <row r="249" spans="2:65" s="13" customFormat="1" ht="11.25">
      <c r="B249" s="155"/>
      <c r="D249" s="142" t="s">
        <v>217</v>
      </c>
      <c r="E249" s="156" t="s">
        <v>1</v>
      </c>
      <c r="F249" s="157" t="s">
        <v>222</v>
      </c>
      <c r="H249" s="158">
        <v>0.73199999999999998</v>
      </c>
      <c r="I249" s="159"/>
      <c r="L249" s="155"/>
      <c r="M249" s="160"/>
      <c r="T249" s="161"/>
      <c r="AT249" s="156" t="s">
        <v>217</v>
      </c>
      <c r="AU249" s="156" t="s">
        <v>86</v>
      </c>
      <c r="AV249" s="13" t="s">
        <v>216</v>
      </c>
      <c r="AW249" s="13" t="s">
        <v>34</v>
      </c>
      <c r="AX249" s="13" t="s">
        <v>84</v>
      </c>
      <c r="AY249" s="156" t="s">
        <v>211</v>
      </c>
    </row>
    <row r="250" spans="2:65" s="1" customFormat="1" ht="21.75" customHeight="1">
      <c r="B250" s="32"/>
      <c r="C250" s="127" t="s">
        <v>442</v>
      </c>
      <c r="D250" s="127" t="s">
        <v>212</v>
      </c>
      <c r="E250" s="128" t="s">
        <v>1780</v>
      </c>
      <c r="F250" s="129" t="s">
        <v>1781</v>
      </c>
      <c r="G250" s="130" t="s">
        <v>297</v>
      </c>
      <c r="H250" s="131">
        <v>255.01599999999999</v>
      </c>
      <c r="I250" s="132"/>
      <c r="J250" s="133">
        <f>ROUND(I250*H250,2)</f>
        <v>0</v>
      </c>
      <c r="K250" s="134"/>
      <c r="L250" s="32"/>
      <c r="M250" s="135" t="s">
        <v>1</v>
      </c>
      <c r="N250" s="136" t="s">
        <v>42</v>
      </c>
      <c r="P250" s="137">
        <f>O250*H250</f>
        <v>0</v>
      </c>
      <c r="Q250" s="137">
        <v>0</v>
      </c>
      <c r="R250" s="137">
        <f>Q250*H250</f>
        <v>0</v>
      </c>
      <c r="S250" s="137">
        <v>0</v>
      </c>
      <c r="T250" s="138">
        <f>S250*H250</f>
        <v>0</v>
      </c>
      <c r="AR250" s="139" t="s">
        <v>253</v>
      </c>
      <c r="AT250" s="139" t="s">
        <v>212</v>
      </c>
      <c r="AU250" s="139" t="s">
        <v>86</v>
      </c>
      <c r="AY250" s="17" t="s">
        <v>211</v>
      </c>
      <c r="BE250" s="140">
        <f>IF(N250="základní",J250,0)</f>
        <v>0</v>
      </c>
      <c r="BF250" s="140">
        <f>IF(N250="snížená",J250,0)</f>
        <v>0</v>
      </c>
      <c r="BG250" s="140">
        <f>IF(N250="zákl. přenesená",J250,0)</f>
        <v>0</v>
      </c>
      <c r="BH250" s="140">
        <f>IF(N250="sníž. přenesená",J250,0)</f>
        <v>0</v>
      </c>
      <c r="BI250" s="140">
        <f>IF(N250="nulová",J250,0)</f>
        <v>0</v>
      </c>
      <c r="BJ250" s="17" t="s">
        <v>84</v>
      </c>
      <c r="BK250" s="140">
        <f>ROUND(I250*H250,2)</f>
        <v>0</v>
      </c>
      <c r="BL250" s="17" t="s">
        <v>253</v>
      </c>
      <c r="BM250" s="139" t="s">
        <v>428</v>
      </c>
    </row>
    <row r="251" spans="2:65" s="12" customFormat="1" ht="11.25">
      <c r="B251" s="148"/>
      <c r="D251" s="142" t="s">
        <v>217</v>
      </c>
      <c r="E251" s="149" t="s">
        <v>1</v>
      </c>
      <c r="F251" s="150" t="s">
        <v>2274</v>
      </c>
      <c r="H251" s="151">
        <v>255.01599999999999</v>
      </c>
      <c r="I251" s="152"/>
      <c r="L251" s="148"/>
      <c r="M251" s="153"/>
      <c r="T251" s="154"/>
      <c r="AT251" s="149" t="s">
        <v>217</v>
      </c>
      <c r="AU251" s="149" t="s">
        <v>86</v>
      </c>
      <c r="AV251" s="12" t="s">
        <v>86</v>
      </c>
      <c r="AW251" s="12" t="s">
        <v>34</v>
      </c>
      <c r="AX251" s="12" t="s">
        <v>77</v>
      </c>
      <c r="AY251" s="149" t="s">
        <v>211</v>
      </c>
    </row>
    <row r="252" spans="2:65" s="13" customFormat="1" ht="11.25">
      <c r="B252" s="155"/>
      <c r="D252" s="142" t="s">
        <v>217</v>
      </c>
      <c r="E252" s="156" t="s">
        <v>1</v>
      </c>
      <c r="F252" s="157" t="s">
        <v>222</v>
      </c>
      <c r="H252" s="158">
        <v>255.01599999999999</v>
      </c>
      <c r="I252" s="159"/>
      <c r="L252" s="155"/>
      <c r="M252" s="160"/>
      <c r="T252" s="161"/>
      <c r="AT252" s="156" t="s">
        <v>217</v>
      </c>
      <c r="AU252" s="156" t="s">
        <v>86</v>
      </c>
      <c r="AV252" s="13" t="s">
        <v>216</v>
      </c>
      <c r="AW252" s="13" t="s">
        <v>34</v>
      </c>
      <c r="AX252" s="13" t="s">
        <v>84</v>
      </c>
      <c r="AY252" s="156" t="s">
        <v>211</v>
      </c>
    </row>
    <row r="253" spans="2:65" s="1" customFormat="1" ht="16.5" customHeight="1">
      <c r="B253" s="32"/>
      <c r="C253" s="162" t="s">
        <v>318</v>
      </c>
      <c r="D253" s="162" t="s">
        <v>700</v>
      </c>
      <c r="E253" s="163" t="s">
        <v>1782</v>
      </c>
      <c r="F253" s="164" t="s">
        <v>1783</v>
      </c>
      <c r="G253" s="165" t="s">
        <v>297</v>
      </c>
      <c r="H253" s="166">
        <v>267.767</v>
      </c>
      <c r="I253" s="167"/>
      <c r="J253" s="168">
        <f>ROUND(I253*H253,2)</f>
        <v>0</v>
      </c>
      <c r="K253" s="169"/>
      <c r="L253" s="170"/>
      <c r="M253" s="171" t="s">
        <v>1</v>
      </c>
      <c r="N253" s="172" t="s">
        <v>42</v>
      </c>
      <c r="P253" s="137">
        <f>O253*H253</f>
        <v>0</v>
      </c>
      <c r="Q253" s="137">
        <v>0</v>
      </c>
      <c r="R253" s="137">
        <f>Q253*H253</f>
        <v>0</v>
      </c>
      <c r="S253" s="137">
        <v>0</v>
      </c>
      <c r="T253" s="138">
        <f>S253*H253</f>
        <v>0</v>
      </c>
      <c r="AR253" s="139" t="s">
        <v>298</v>
      </c>
      <c r="AT253" s="139" t="s">
        <v>700</v>
      </c>
      <c r="AU253" s="139" t="s">
        <v>86</v>
      </c>
      <c r="AY253" s="17" t="s">
        <v>211</v>
      </c>
      <c r="BE253" s="140">
        <f>IF(N253="základní",J253,0)</f>
        <v>0</v>
      </c>
      <c r="BF253" s="140">
        <f>IF(N253="snížená",J253,0)</f>
        <v>0</v>
      </c>
      <c r="BG253" s="140">
        <f>IF(N253="zákl. přenesená",J253,0)</f>
        <v>0</v>
      </c>
      <c r="BH253" s="140">
        <f>IF(N253="sníž. přenesená",J253,0)</f>
        <v>0</v>
      </c>
      <c r="BI253" s="140">
        <f>IF(N253="nulová",J253,0)</f>
        <v>0</v>
      </c>
      <c r="BJ253" s="17" t="s">
        <v>84</v>
      </c>
      <c r="BK253" s="140">
        <f>ROUND(I253*H253,2)</f>
        <v>0</v>
      </c>
      <c r="BL253" s="17" t="s">
        <v>253</v>
      </c>
      <c r="BM253" s="139" t="s">
        <v>437</v>
      </c>
    </row>
    <row r="254" spans="2:65" s="12" customFormat="1" ht="11.25">
      <c r="B254" s="148"/>
      <c r="D254" s="142" t="s">
        <v>217</v>
      </c>
      <c r="E254" s="149" t="s">
        <v>1</v>
      </c>
      <c r="F254" s="150" t="s">
        <v>2277</v>
      </c>
      <c r="H254" s="151">
        <v>267.767</v>
      </c>
      <c r="I254" s="152"/>
      <c r="L254" s="148"/>
      <c r="M254" s="153"/>
      <c r="T254" s="154"/>
      <c r="AT254" s="149" t="s">
        <v>217</v>
      </c>
      <c r="AU254" s="149" t="s">
        <v>86</v>
      </c>
      <c r="AV254" s="12" t="s">
        <v>86</v>
      </c>
      <c r="AW254" s="12" t="s">
        <v>34</v>
      </c>
      <c r="AX254" s="12" t="s">
        <v>77</v>
      </c>
      <c r="AY254" s="149" t="s">
        <v>211</v>
      </c>
    </row>
    <row r="255" spans="2:65" s="13" customFormat="1" ht="11.25">
      <c r="B255" s="155"/>
      <c r="D255" s="142" t="s">
        <v>217</v>
      </c>
      <c r="E255" s="156" t="s">
        <v>1</v>
      </c>
      <c r="F255" s="157" t="s">
        <v>222</v>
      </c>
      <c r="H255" s="158">
        <v>267.767</v>
      </c>
      <c r="I255" s="159"/>
      <c r="L255" s="155"/>
      <c r="M255" s="160"/>
      <c r="T255" s="161"/>
      <c r="AT255" s="156" t="s">
        <v>217</v>
      </c>
      <c r="AU255" s="156" t="s">
        <v>86</v>
      </c>
      <c r="AV255" s="13" t="s">
        <v>216</v>
      </c>
      <c r="AW255" s="13" t="s">
        <v>34</v>
      </c>
      <c r="AX255" s="13" t="s">
        <v>84</v>
      </c>
      <c r="AY255" s="156" t="s">
        <v>211</v>
      </c>
    </row>
    <row r="256" spans="2:65" s="1" customFormat="1" ht="33" customHeight="1">
      <c r="B256" s="32"/>
      <c r="C256" s="127" t="s">
        <v>450</v>
      </c>
      <c r="D256" s="127" t="s">
        <v>212</v>
      </c>
      <c r="E256" s="128" t="s">
        <v>1785</v>
      </c>
      <c r="F256" s="129" t="s">
        <v>1786</v>
      </c>
      <c r="G256" s="130" t="s">
        <v>297</v>
      </c>
      <c r="H256" s="131">
        <v>9.2159999999999993</v>
      </c>
      <c r="I256" s="132"/>
      <c r="J256" s="133">
        <f>ROUND(I256*H256,2)</f>
        <v>0</v>
      </c>
      <c r="K256" s="134"/>
      <c r="L256" s="32"/>
      <c r="M256" s="135" t="s">
        <v>1</v>
      </c>
      <c r="N256" s="136" t="s">
        <v>42</v>
      </c>
      <c r="P256" s="137">
        <f>O256*H256</f>
        <v>0</v>
      </c>
      <c r="Q256" s="137">
        <v>0</v>
      </c>
      <c r="R256" s="137">
        <f>Q256*H256</f>
        <v>0</v>
      </c>
      <c r="S256" s="137">
        <v>0</v>
      </c>
      <c r="T256" s="138">
        <f>S256*H256</f>
        <v>0</v>
      </c>
      <c r="AR256" s="139" t="s">
        <v>253</v>
      </c>
      <c r="AT256" s="139" t="s">
        <v>212</v>
      </c>
      <c r="AU256" s="139" t="s">
        <v>86</v>
      </c>
      <c r="AY256" s="17" t="s">
        <v>211</v>
      </c>
      <c r="BE256" s="140">
        <f>IF(N256="základní",J256,0)</f>
        <v>0</v>
      </c>
      <c r="BF256" s="140">
        <f>IF(N256="snížená",J256,0)</f>
        <v>0</v>
      </c>
      <c r="BG256" s="140">
        <f>IF(N256="zákl. přenesená",J256,0)</f>
        <v>0</v>
      </c>
      <c r="BH256" s="140">
        <f>IF(N256="sníž. přenesená",J256,0)</f>
        <v>0</v>
      </c>
      <c r="BI256" s="140">
        <f>IF(N256="nulová",J256,0)</f>
        <v>0</v>
      </c>
      <c r="BJ256" s="17" t="s">
        <v>84</v>
      </c>
      <c r="BK256" s="140">
        <f>ROUND(I256*H256,2)</f>
        <v>0</v>
      </c>
      <c r="BL256" s="17" t="s">
        <v>253</v>
      </c>
      <c r="BM256" s="139" t="s">
        <v>445</v>
      </c>
    </row>
    <row r="257" spans="2:65" s="12" customFormat="1" ht="11.25">
      <c r="B257" s="148"/>
      <c r="D257" s="142" t="s">
        <v>217</v>
      </c>
      <c r="E257" s="149" t="s">
        <v>1</v>
      </c>
      <c r="F257" s="150" t="s">
        <v>2278</v>
      </c>
      <c r="H257" s="151">
        <v>4.6079999999999997</v>
      </c>
      <c r="I257" s="152"/>
      <c r="L257" s="148"/>
      <c r="M257" s="153"/>
      <c r="T257" s="154"/>
      <c r="AT257" s="149" t="s">
        <v>217</v>
      </c>
      <c r="AU257" s="149" t="s">
        <v>86</v>
      </c>
      <c r="AV257" s="12" t="s">
        <v>86</v>
      </c>
      <c r="AW257" s="12" t="s">
        <v>34</v>
      </c>
      <c r="AX257" s="12" t="s">
        <v>77</v>
      </c>
      <c r="AY257" s="149" t="s">
        <v>211</v>
      </c>
    </row>
    <row r="258" spans="2:65" s="12" customFormat="1" ht="11.25">
      <c r="B258" s="148"/>
      <c r="D258" s="142" t="s">
        <v>217</v>
      </c>
      <c r="E258" s="149" t="s">
        <v>1</v>
      </c>
      <c r="F258" s="150" t="s">
        <v>2278</v>
      </c>
      <c r="H258" s="151">
        <v>4.6079999999999997</v>
      </c>
      <c r="I258" s="152"/>
      <c r="L258" s="148"/>
      <c r="M258" s="153"/>
      <c r="T258" s="154"/>
      <c r="AT258" s="149" t="s">
        <v>217</v>
      </c>
      <c r="AU258" s="149" t="s">
        <v>86</v>
      </c>
      <c r="AV258" s="12" t="s">
        <v>86</v>
      </c>
      <c r="AW258" s="12" t="s">
        <v>34</v>
      </c>
      <c r="AX258" s="12" t="s">
        <v>77</v>
      </c>
      <c r="AY258" s="149" t="s">
        <v>211</v>
      </c>
    </row>
    <row r="259" spans="2:65" s="13" customFormat="1" ht="11.25">
      <c r="B259" s="155"/>
      <c r="D259" s="142" t="s">
        <v>217</v>
      </c>
      <c r="E259" s="156" t="s">
        <v>1</v>
      </c>
      <c r="F259" s="157" t="s">
        <v>222</v>
      </c>
      <c r="H259" s="158">
        <v>9.2159999999999993</v>
      </c>
      <c r="I259" s="159"/>
      <c r="L259" s="155"/>
      <c r="M259" s="160"/>
      <c r="T259" s="161"/>
      <c r="AT259" s="156" t="s">
        <v>217</v>
      </c>
      <c r="AU259" s="156" t="s">
        <v>86</v>
      </c>
      <c r="AV259" s="13" t="s">
        <v>216</v>
      </c>
      <c r="AW259" s="13" t="s">
        <v>34</v>
      </c>
      <c r="AX259" s="13" t="s">
        <v>84</v>
      </c>
      <c r="AY259" s="156" t="s">
        <v>211</v>
      </c>
    </row>
    <row r="260" spans="2:65" s="1" customFormat="1" ht="24.2" customHeight="1">
      <c r="B260" s="32"/>
      <c r="C260" s="127" t="s">
        <v>323</v>
      </c>
      <c r="D260" s="127" t="s">
        <v>212</v>
      </c>
      <c r="E260" s="128" t="s">
        <v>1788</v>
      </c>
      <c r="F260" s="129" t="s">
        <v>1789</v>
      </c>
      <c r="G260" s="130" t="s">
        <v>297</v>
      </c>
      <c r="H260" s="131">
        <v>44.064</v>
      </c>
      <c r="I260" s="132"/>
      <c r="J260" s="133">
        <f>ROUND(I260*H260,2)</f>
        <v>0</v>
      </c>
      <c r="K260" s="134"/>
      <c r="L260" s="32"/>
      <c r="M260" s="135" t="s">
        <v>1</v>
      </c>
      <c r="N260" s="136" t="s">
        <v>42</v>
      </c>
      <c r="P260" s="137">
        <f>O260*H260</f>
        <v>0</v>
      </c>
      <c r="Q260" s="137">
        <v>0</v>
      </c>
      <c r="R260" s="137">
        <f>Q260*H260</f>
        <v>0</v>
      </c>
      <c r="S260" s="137">
        <v>0</v>
      </c>
      <c r="T260" s="138">
        <f>S260*H260</f>
        <v>0</v>
      </c>
      <c r="AR260" s="139" t="s">
        <v>253</v>
      </c>
      <c r="AT260" s="139" t="s">
        <v>212</v>
      </c>
      <c r="AU260" s="139" t="s">
        <v>86</v>
      </c>
      <c r="AY260" s="17" t="s">
        <v>211</v>
      </c>
      <c r="BE260" s="140">
        <f>IF(N260="základní",J260,0)</f>
        <v>0</v>
      </c>
      <c r="BF260" s="140">
        <f>IF(N260="snížená",J260,0)</f>
        <v>0</v>
      </c>
      <c r="BG260" s="140">
        <f>IF(N260="zákl. přenesená",J260,0)</f>
        <v>0</v>
      </c>
      <c r="BH260" s="140">
        <f>IF(N260="sníž. přenesená",J260,0)</f>
        <v>0</v>
      </c>
      <c r="BI260" s="140">
        <f>IF(N260="nulová",J260,0)</f>
        <v>0</v>
      </c>
      <c r="BJ260" s="17" t="s">
        <v>84</v>
      </c>
      <c r="BK260" s="140">
        <f>ROUND(I260*H260,2)</f>
        <v>0</v>
      </c>
      <c r="BL260" s="17" t="s">
        <v>253</v>
      </c>
      <c r="BM260" s="139" t="s">
        <v>448</v>
      </c>
    </row>
    <row r="261" spans="2:65" s="12" customFormat="1" ht="11.25">
      <c r="B261" s="148"/>
      <c r="D261" s="142" t="s">
        <v>217</v>
      </c>
      <c r="E261" s="149" t="s">
        <v>1</v>
      </c>
      <c r="F261" s="150" t="s">
        <v>2279</v>
      </c>
      <c r="H261" s="151">
        <v>25.2</v>
      </c>
      <c r="I261" s="152"/>
      <c r="L261" s="148"/>
      <c r="M261" s="153"/>
      <c r="T261" s="154"/>
      <c r="AT261" s="149" t="s">
        <v>217</v>
      </c>
      <c r="AU261" s="149" t="s">
        <v>86</v>
      </c>
      <c r="AV261" s="12" t="s">
        <v>86</v>
      </c>
      <c r="AW261" s="12" t="s">
        <v>34</v>
      </c>
      <c r="AX261" s="12" t="s">
        <v>77</v>
      </c>
      <c r="AY261" s="149" t="s">
        <v>211</v>
      </c>
    </row>
    <row r="262" spans="2:65" s="12" customFormat="1" ht="11.25">
      <c r="B262" s="148"/>
      <c r="D262" s="142" t="s">
        <v>217</v>
      </c>
      <c r="E262" s="149" t="s">
        <v>1</v>
      </c>
      <c r="F262" s="150" t="s">
        <v>2280</v>
      </c>
      <c r="H262" s="151">
        <v>18.864000000000001</v>
      </c>
      <c r="I262" s="152"/>
      <c r="L262" s="148"/>
      <c r="M262" s="153"/>
      <c r="T262" s="154"/>
      <c r="AT262" s="149" t="s">
        <v>217</v>
      </c>
      <c r="AU262" s="149" t="s">
        <v>86</v>
      </c>
      <c r="AV262" s="12" t="s">
        <v>86</v>
      </c>
      <c r="AW262" s="12" t="s">
        <v>34</v>
      </c>
      <c r="AX262" s="12" t="s">
        <v>77</v>
      </c>
      <c r="AY262" s="149" t="s">
        <v>211</v>
      </c>
    </row>
    <row r="263" spans="2:65" s="13" customFormat="1" ht="11.25">
      <c r="B263" s="155"/>
      <c r="D263" s="142" t="s">
        <v>217</v>
      </c>
      <c r="E263" s="156" t="s">
        <v>1</v>
      </c>
      <c r="F263" s="157" t="s">
        <v>222</v>
      </c>
      <c r="H263" s="158">
        <v>44.064</v>
      </c>
      <c r="I263" s="159"/>
      <c r="L263" s="155"/>
      <c r="M263" s="160"/>
      <c r="T263" s="161"/>
      <c r="AT263" s="156" t="s">
        <v>217</v>
      </c>
      <c r="AU263" s="156" t="s">
        <v>86</v>
      </c>
      <c r="AV263" s="13" t="s">
        <v>216</v>
      </c>
      <c r="AW263" s="13" t="s">
        <v>34</v>
      </c>
      <c r="AX263" s="13" t="s">
        <v>84</v>
      </c>
      <c r="AY263" s="156" t="s">
        <v>211</v>
      </c>
    </row>
    <row r="264" spans="2:65" s="1" customFormat="1" ht="24.2" customHeight="1">
      <c r="B264" s="32"/>
      <c r="C264" s="127" t="s">
        <v>458</v>
      </c>
      <c r="D264" s="127" t="s">
        <v>212</v>
      </c>
      <c r="E264" s="128" t="s">
        <v>1791</v>
      </c>
      <c r="F264" s="129" t="s">
        <v>1792</v>
      </c>
      <c r="G264" s="130" t="s">
        <v>775</v>
      </c>
      <c r="H264" s="180"/>
      <c r="I264" s="132"/>
      <c r="J264" s="133">
        <f>ROUND(I264*H264,2)</f>
        <v>0</v>
      </c>
      <c r="K264" s="134"/>
      <c r="L264" s="32"/>
      <c r="M264" s="135" t="s">
        <v>1</v>
      </c>
      <c r="N264" s="136" t="s">
        <v>42</v>
      </c>
      <c r="P264" s="137">
        <f>O264*H264</f>
        <v>0</v>
      </c>
      <c r="Q264" s="137">
        <v>0</v>
      </c>
      <c r="R264" s="137">
        <f>Q264*H264</f>
        <v>0</v>
      </c>
      <c r="S264" s="137">
        <v>0</v>
      </c>
      <c r="T264" s="138">
        <f>S264*H264</f>
        <v>0</v>
      </c>
      <c r="AR264" s="139" t="s">
        <v>253</v>
      </c>
      <c r="AT264" s="139" t="s">
        <v>212</v>
      </c>
      <c r="AU264" s="139" t="s">
        <v>86</v>
      </c>
      <c r="AY264" s="17" t="s">
        <v>211</v>
      </c>
      <c r="BE264" s="140">
        <f>IF(N264="základní",J264,0)</f>
        <v>0</v>
      </c>
      <c r="BF264" s="140">
        <f>IF(N264="snížená",J264,0)</f>
        <v>0</v>
      </c>
      <c r="BG264" s="140">
        <f>IF(N264="zákl. přenesená",J264,0)</f>
        <v>0</v>
      </c>
      <c r="BH264" s="140">
        <f>IF(N264="sníž. přenesená",J264,0)</f>
        <v>0</v>
      </c>
      <c r="BI264" s="140">
        <f>IF(N264="nulová",J264,0)</f>
        <v>0</v>
      </c>
      <c r="BJ264" s="17" t="s">
        <v>84</v>
      </c>
      <c r="BK264" s="140">
        <f>ROUND(I264*H264,2)</f>
        <v>0</v>
      </c>
      <c r="BL264" s="17" t="s">
        <v>253</v>
      </c>
      <c r="BM264" s="139" t="s">
        <v>453</v>
      </c>
    </row>
    <row r="265" spans="2:65" s="10" customFormat="1" ht="22.9" customHeight="1">
      <c r="B265" s="117"/>
      <c r="D265" s="118" t="s">
        <v>76</v>
      </c>
      <c r="E265" s="193" t="s">
        <v>1793</v>
      </c>
      <c r="F265" s="193" t="s">
        <v>1794</v>
      </c>
      <c r="I265" s="120"/>
      <c r="J265" s="194">
        <f>BK265</f>
        <v>0</v>
      </c>
      <c r="L265" s="117"/>
      <c r="M265" s="122"/>
      <c r="P265" s="123">
        <f>SUM(P266:P300)</f>
        <v>0</v>
      </c>
      <c r="R265" s="123">
        <f>SUM(R266:R300)</f>
        <v>1.5335400000000001</v>
      </c>
      <c r="T265" s="124">
        <f>SUM(T266:T300)</f>
        <v>0</v>
      </c>
      <c r="AR265" s="118" t="s">
        <v>86</v>
      </c>
      <c r="AT265" s="125" t="s">
        <v>76</v>
      </c>
      <c r="AU265" s="125" t="s">
        <v>84</v>
      </c>
      <c r="AY265" s="118" t="s">
        <v>211</v>
      </c>
      <c r="BK265" s="126">
        <f>SUM(BK266:BK300)</f>
        <v>0</v>
      </c>
    </row>
    <row r="266" spans="2:65" s="1" customFormat="1" ht="16.5" customHeight="1">
      <c r="B266" s="32"/>
      <c r="C266" s="127" t="s">
        <v>329</v>
      </c>
      <c r="D266" s="127" t="s">
        <v>212</v>
      </c>
      <c r="E266" s="128" t="s">
        <v>1795</v>
      </c>
      <c r="F266" s="129" t="s">
        <v>1796</v>
      </c>
      <c r="G266" s="130" t="s">
        <v>421</v>
      </c>
      <c r="H266" s="131">
        <v>49</v>
      </c>
      <c r="I266" s="132"/>
      <c r="J266" s="133">
        <f>ROUND(I266*H266,2)</f>
        <v>0</v>
      </c>
      <c r="K266" s="134"/>
      <c r="L266" s="32"/>
      <c r="M266" s="135" t="s">
        <v>1</v>
      </c>
      <c r="N266" s="136" t="s">
        <v>42</v>
      </c>
      <c r="P266" s="137">
        <f>O266*H266</f>
        <v>0</v>
      </c>
      <c r="Q266" s="137">
        <v>0</v>
      </c>
      <c r="R266" s="137">
        <f>Q266*H266</f>
        <v>0</v>
      </c>
      <c r="S266" s="137">
        <v>0</v>
      </c>
      <c r="T266" s="138">
        <f>S266*H266</f>
        <v>0</v>
      </c>
      <c r="AR266" s="139" t="s">
        <v>253</v>
      </c>
      <c r="AT266" s="139" t="s">
        <v>212</v>
      </c>
      <c r="AU266" s="139" t="s">
        <v>86</v>
      </c>
      <c r="AY266" s="17" t="s">
        <v>211</v>
      </c>
      <c r="BE266" s="140">
        <f>IF(N266="základní",J266,0)</f>
        <v>0</v>
      </c>
      <c r="BF266" s="140">
        <f>IF(N266="snížená",J266,0)</f>
        <v>0</v>
      </c>
      <c r="BG266" s="140">
        <f>IF(N266="zákl. přenesená",J266,0)</f>
        <v>0</v>
      </c>
      <c r="BH266" s="140">
        <f>IF(N266="sníž. přenesená",J266,0)</f>
        <v>0</v>
      </c>
      <c r="BI266" s="140">
        <f>IF(N266="nulová",J266,0)</f>
        <v>0</v>
      </c>
      <c r="BJ266" s="17" t="s">
        <v>84</v>
      </c>
      <c r="BK266" s="140">
        <f>ROUND(I266*H266,2)</f>
        <v>0</v>
      </c>
      <c r="BL266" s="17" t="s">
        <v>253</v>
      </c>
      <c r="BM266" s="139" t="s">
        <v>457</v>
      </c>
    </row>
    <row r="267" spans="2:65" s="12" customFormat="1" ht="11.25">
      <c r="B267" s="148"/>
      <c r="D267" s="142" t="s">
        <v>217</v>
      </c>
      <c r="E267" s="149" t="s">
        <v>1</v>
      </c>
      <c r="F267" s="150" t="s">
        <v>2281</v>
      </c>
      <c r="H267" s="151">
        <v>49</v>
      </c>
      <c r="I267" s="152"/>
      <c r="L267" s="148"/>
      <c r="M267" s="153"/>
      <c r="T267" s="154"/>
      <c r="AT267" s="149" t="s">
        <v>217</v>
      </c>
      <c r="AU267" s="149" t="s">
        <v>86</v>
      </c>
      <c r="AV267" s="12" t="s">
        <v>86</v>
      </c>
      <c r="AW267" s="12" t="s">
        <v>34</v>
      </c>
      <c r="AX267" s="12" t="s">
        <v>77</v>
      </c>
      <c r="AY267" s="149" t="s">
        <v>211</v>
      </c>
    </row>
    <row r="268" spans="2:65" s="13" customFormat="1" ht="11.25">
      <c r="B268" s="155"/>
      <c r="D268" s="142" t="s">
        <v>217</v>
      </c>
      <c r="E268" s="156" t="s">
        <v>1</v>
      </c>
      <c r="F268" s="157" t="s">
        <v>222</v>
      </c>
      <c r="H268" s="158">
        <v>49</v>
      </c>
      <c r="I268" s="159"/>
      <c r="L268" s="155"/>
      <c r="M268" s="160"/>
      <c r="T268" s="161"/>
      <c r="AT268" s="156" t="s">
        <v>217</v>
      </c>
      <c r="AU268" s="156" t="s">
        <v>86</v>
      </c>
      <c r="AV268" s="13" t="s">
        <v>216</v>
      </c>
      <c r="AW268" s="13" t="s">
        <v>34</v>
      </c>
      <c r="AX268" s="13" t="s">
        <v>84</v>
      </c>
      <c r="AY268" s="156" t="s">
        <v>211</v>
      </c>
    </row>
    <row r="269" spans="2:65" s="1" customFormat="1" ht="24.2" customHeight="1">
      <c r="B269" s="32"/>
      <c r="C269" s="127" t="s">
        <v>467</v>
      </c>
      <c r="D269" s="127" t="s">
        <v>212</v>
      </c>
      <c r="E269" s="128" t="s">
        <v>1798</v>
      </c>
      <c r="F269" s="129" t="s">
        <v>1799</v>
      </c>
      <c r="G269" s="130" t="s">
        <v>297</v>
      </c>
      <c r="H269" s="131">
        <v>74.477999999999994</v>
      </c>
      <c r="I269" s="132"/>
      <c r="J269" s="133">
        <f>ROUND(I269*H269,2)</f>
        <v>0</v>
      </c>
      <c r="K269" s="134"/>
      <c r="L269" s="32"/>
      <c r="M269" s="135" t="s">
        <v>1</v>
      </c>
      <c r="N269" s="136" t="s">
        <v>42</v>
      </c>
      <c r="P269" s="137">
        <f>O269*H269</f>
        <v>0</v>
      </c>
      <c r="Q269" s="137">
        <v>0</v>
      </c>
      <c r="R269" s="137">
        <f>Q269*H269</f>
        <v>0</v>
      </c>
      <c r="S269" s="137">
        <v>0</v>
      </c>
      <c r="T269" s="138">
        <f>S269*H269</f>
        <v>0</v>
      </c>
      <c r="AR269" s="139" t="s">
        <v>253</v>
      </c>
      <c r="AT269" s="139" t="s">
        <v>212</v>
      </c>
      <c r="AU269" s="139" t="s">
        <v>86</v>
      </c>
      <c r="AY269" s="17" t="s">
        <v>211</v>
      </c>
      <c r="BE269" s="140">
        <f>IF(N269="základní",J269,0)</f>
        <v>0</v>
      </c>
      <c r="BF269" s="140">
        <f>IF(N269="snížená",J269,0)</f>
        <v>0</v>
      </c>
      <c r="BG269" s="140">
        <f>IF(N269="zákl. přenesená",J269,0)</f>
        <v>0</v>
      </c>
      <c r="BH269" s="140">
        <f>IF(N269="sníž. přenesená",J269,0)</f>
        <v>0</v>
      </c>
      <c r="BI269" s="140">
        <f>IF(N269="nulová",J269,0)</f>
        <v>0</v>
      </c>
      <c r="BJ269" s="17" t="s">
        <v>84</v>
      </c>
      <c r="BK269" s="140">
        <f>ROUND(I269*H269,2)</f>
        <v>0</v>
      </c>
      <c r="BL269" s="17" t="s">
        <v>253</v>
      </c>
      <c r="BM269" s="139" t="s">
        <v>461</v>
      </c>
    </row>
    <row r="270" spans="2:65" s="12" customFormat="1" ht="11.25">
      <c r="B270" s="148"/>
      <c r="D270" s="142" t="s">
        <v>217</v>
      </c>
      <c r="E270" s="149" t="s">
        <v>1</v>
      </c>
      <c r="F270" s="150" t="s">
        <v>2282</v>
      </c>
      <c r="H270" s="151">
        <v>74.477999999999994</v>
      </c>
      <c r="I270" s="152"/>
      <c r="L270" s="148"/>
      <c r="M270" s="153"/>
      <c r="T270" s="154"/>
      <c r="AT270" s="149" t="s">
        <v>217</v>
      </c>
      <c r="AU270" s="149" t="s">
        <v>86</v>
      </c>
      <c r="AV270" s="12" t="s">
        <v>86</v>
      </c>
      <c r="AW270" s="12" t="s">
        <v>34</v>
      </c>
      <c r="AX270" s="12" t="s">
        <v>77</v>
      </c>
      <c r="AY270" s="149" t="s">
        <v>211</v>
      </c>
    </row>
    <row r="271" spans="2:65" s="13" customFormat="1" ht="11.25">
      <c r="B271" s="155"/>
      <c r="D271" s="142" t="s">
        <v>217</v>
      </c>
      <c r="E271" s="156" t="s">
        <v>1</v>
      </c>
      <c r="F271" s="157" t="s">
        <v>222</v>
      </c>
      <c r="H271" s="158">
        <v>74.477999999999994</v>
      </c>
      <c r="I271" s="159"/>
      <c r="L271" s="155"/>
      <c r="M271" s="160"/>
      <c r="T271" s="161"/>
      <c r="AT271" s="156" t="s">
        <v>217</v>
      </c>
      <c r="AU271" s="156" t="s">
        <v>86</v>
      </c>
      <c r="AV271" s="13" t="s">
        <v>216</v>
      </c>
      <c r="AW271" s="13" t="s">
        <v>34</v>
      </c>
      <c r="AX271" s="13" t="s">
        <v>84</v>
      </c>
      <c r="AY271" s="156" t="s">
        <v>211</v>
      </c>
    </row>
    <row r="272" spans="2:65" s="1" customFormat="1" ht="24.2" customHeight="1">
      <c r="B272" s="32"/>
      <c r="C272" s="127" t="s">
        <v>336</v>
      </c>
      <c r="D272" s="127" t="s">
        <v>212</v>
      </c>
      <c r="E272" s="128" t="s">
        <v>1801</v>
      </c>
      <c r="F272" s="129" t="s">
        <v>1802</v>
      </c>
      <c r="G272" s="130" t="s">
        <v>297</v>
      </c>
      <c r="H272" s="131">
        <v>125.7</v>
      </c>
      <c r="I272" s="132"/>
      <c r="J272" s="133">
        <f>ROUND(I272*H272,2)</f>
        <v>0</v>
      </c>
      <c r="K272" s="134"/>
      <c r="L272" s="32"/>
      <c r="M272" s="135" t="s">
        <v>1</v>
      </c>
      <c r="N272" s="136" t="s">
        <v>42</v>
      </c>
      <c r="P272" s="137">
        <f>O272*H272</f>
        <v>0</v>
      </c>
      <c r="Q272" s="137">
        <v>1.2200000000000001E-2</v>
      </c>
      <c r="R272" s="137">
        <f>Q272*H272</f>
        <v>1.5335400000000001</v>
      </c>
      <c r="S272" s="137">
        <v>0</v>
      </c>
      <c r="T272" s="138">
        <f>S272*H272</f>
        <v>0</v>
      </c>
      <c r="AR272" s="139" t="s">
        <v>253</v>
      </c>
      <c r="AT272" s="139" t="s">
        <v>212</v>
      </c>
      <c r="AU272" s="139" t="s">
        <v>86</v>
      </c>
      <c r="AY272" s="17" t="s">
        <v>211</v>
      </c>
      <c r="BE272" s="140">
        <f>IF(N272="základní",J272,0)</f>
        <v>0</v>
      </c>
      <c r="BF272" s="140">
        <f>IF(N272="snížená",J272,0)</f>
        <v>0</v>
      </c>
      <c r="BG272" s="140">
        <f>IF(N272="zákl. přenesená",J272,0)</f>
        <v>0</v>
      </c>
      <c r="BH272" s="140">
        <f>IF(N272="sníž. přenesená",J272,0)</f>
        <v>0</v>
      </c>
      <c r="BI272" s="140">
        <f>IF(N272="nulová",J272,0)</f>
        <v>0</v>
      </c>
      <c r="BJ272" s="17" t="s">
        <v>84</v>
      </c>
      <c r="BK272" s="140">
        <f>ROUND(I272*H272,2)</f>
        <v>0</v>
      </c>
      <c r="BL272" s="17" t="s">
        <v>253</v>
      </c>
      <c r="BM272" s="139" t="s">
        <v>2283</v>
      </c>
    </row>
    <row r="273" spans="2:65" s="1" customFormat="1" ht="44.25" customHeight="1">
      <c r="B273" s="32"/>
      <c r="C273" s="127" t="s">
        <v>475</v>
      </c>
      <c r="D273" s="127" t="s">
        <v>212</v>
      </c>
      <c r="E273" s="128" t="s">
        <v>1804</v>
      </c>
      <c r="F273" s="129" t="s">
        <v>1805</v>
      </c>
      <c r="G273" s="130" t="s">
        <v>297</v>
      </c>
      <c r="H273" s="131">
        <v>192.328</v>
      </c>
      <c r="I273" s="132"/>
      <c r="J273" s="133">
        <f>ROUND(I273*H273,2)</f>
        <v>0</v>
      </c>
      <c r="K273" s="134"/>
      <c r="L273" s="32"/>
      <c r="M273" s="135" t="s">
        <v>1</v>
      </c>
      <c r="N273" s="136" t="s">
        <v>42</v>
      </c>
      <c r="P273" s="137">
        <f>O273*H273</f>
        <v>0</v>
      </c>
      <c r="Q273" s="137">
        <v>0</v>
      </c>
      <c r="R273" s="137">
        <f>Q273*H273</f>
        <v>0</v>
      </c>
      <c r="S273" s="137">
        <v>0</v>
      </c>
      <c r="T273" s="138">
        <f>S273*H273</f>
        <v>0</v>
      </c>
      <c r="AR273" s="139" t="s">
        <v>253</v>
      </c>
      <c r="AT273" s="139" t="s">
        <v>212</v>
      </c>
      <c r="AU273" s="139" t="s">
        <v>86</v>
      </c>
      <c r="AY273" s="17" t="s">
        <v>211</v>
      </c>
      <c r="BE273" s="140">
        <f>IF(N273="základní",J273,0)</f>
        <v>0</v>
      </c>
      <c r="BF273" s="140">
        <f>IF(N273="snížená",J273,0)</f>
        <v>0</v>
      </c>
      <c r="BG273" s="140">
        <f>IF(N273="zákl. přenesená",J273,0)</f>
        <v>0</v>
      </c>
      <c r="BH273" s="140">
        <f>IF(N273="sníž. přenesená",J273,0)</f>
        <v>0</v>
      </c>
      <c r="BI273" s="140">
        <f>IF(N273="nulová",J273,0)</f>
        <v>0</v>
      </c>
      <c r="BJ273" s="17" t="s">
        <v>84</v>
      </c>
      <c r="BK273" s="140">
        <f>ROUND(I273*H273,2)</f>
        <v>0</v>
      </c>
      <c r="BL273" s="17" t="s">
        <v>253</v>
      </c>
      <c r="BM273" s="139" t="s">
        <v>465</v>
      </c>
    </row>
    <row r="274" spans="2:65" s="12" customFormat="1" ht="11.25">
      <c r="B274" s="148"/>
      <c r="D274" s="142" t="s">
        <v>217</v>
      </c>
      <c r="E274" s="149" t="s">
        <v>1</v>
      </c>
      <c r="F274" s="150" t="s">
        <v>2284</v>
      </c>
      <c r="H274" s="151">
        <v>255</v>
      </c>
      <c r="I274" s="152"/>
      <c r="L274" s="148"/>
      <c r="M274" s="153"/>
      <c r="T274" s="154"/>
      <c r="AT274" s="149" t="s">
        <v>217</v>
      </c>
      <c r="AU274" s="149" t="s">
        <v>86</v>
      </c>
      <c r="AV274" s="12" t="s">
        <v>86</v>
      </c>
      <c r="AW274" s="12" t="s">
        <v>34</v>
      </c>
      <c r="AX274" s="12" t="s">
        <v>77</v>
      </c>
      <c r="AY274" s="149" t="s">
        <v>211</v>
      </c>
    </row>
    <row r="275" spans="2:65" s="11" customFormat="1" ht="11.25">
      <c r="B275" s="141"/>
      <c r="D275" s="142" t="s">
        <v>217</v>
      </c>
      <c r="E275" s="143" t="s">
        <v>1</v>
      </c>
      <c r="F275" s="144" t="s">
        <v>1767</v>
      </c>
      <c r="H275" s="143" t="s">
        <v>1</v>
      </c>
      <c r="I275" s="145"/>
      <c r="L275" s="141"/>
      <c r="M275" s="146"/>
      <c r="T275" s="147"/>
      <c r="AT275" s="143" t="s">
        <v>217</v>
      </c>
      <c r="AU275" s="143" t="s">
        <v>86</v>
      </c>
      <c r="AV275" s="11" t="s">
        <v>84</v>
      </c>
      <c r="AW275" s="11" t="s">
        <v>34</v>
      </c>
      <c r="AX275" s="11" t="s">
        <v>77</v>
      </c>
      <c r="AY275" s="143" t="s">
        <v>211</v>
      </c>
    </row>
    <row r="276" spans="2:65" s="12" customFormat="1" ht="11.25">
      <c r="B276" s="148"/>
      <c r="D276" s="142" t="s">
        <v>217</v>
      </c>
      <c r="E276" s="149" t="s">
        <v>1</v>
      </c>
      <c r="F276" s="150" t="s">
        <v>2285</v>
      </c>
      <c r="H276" s="151">
        <v>-62.671999999999997</v>
      </c>
      <c r="I276" s="152"/>
      <c r="L276" s="148"/>
      <c r="M276" s="153"/>
      <c r="T276" s="154"/>
      <c r="AT276" s="149" t="s">
        <v>217</v>
      </c>
      <c r="AU276" s="149" t="s">
        <v>86</v>
      </c>
      <c r="AV276" s="12" t="s">
        <v>86</v>
      </c>
      <c r="AW276" s="12" t="s">
        <v>34</v>
      </c>
      <c r="AX276" s="12" t="s">
        <v>77</v>
      </c>
      <c r="AY276" s="149" t="s">
        <v>211</v>
      </c>
    </row>
    <row r="277" spans="2:65" s="13" customFormat="1" ht="11.25">
      <c r="B277" s="155"/>
      <c r="D277" s="142" t="s">
        <v>217</v>
      </c>
      <c r="E277" s="156" t="s">
        <v>1</v>
      </c>
      <c r="F277" s="157" t="s">
        <v>222</v>
      </c>
      <c r="H277" s="158">
        <v>192.328</v>
      </c>
      <c r="I277" s="159"/>
      <c r="L277" s="155"/>
      <c r="M277" s="160"/>
      <c r="T277" s="161"/>
      <c r="AT277" s="156" t="s">
        <v>217</v>
      </c>
      <c r="AU277" s="156" t="s">
        <v>86</v>
      </c>
      <c r="AV277" s="13" t="s">
        <v>216</v>
      </c>
      <c r="AW277" s="13" t="s">
        <v>34</v>
      </c>
      <c r="AX277" s="13" t="s">
        <v>84</v>
      </c>
      <c r="AY277" s="156" t="s">
        <v>211</v>
      </c>
    </row>
    <row r="278" spans="2:65" s="1" customFormat="1" ht="24.2" customHeight="1">
      <c r="B278" s="32"/>
      <c r="C278" s="127" t="s">
        <v>339</v>
      </c>
      <c r="D278" s="127" t="s">
        <v>212</v>
      </c>
      <c r="E278" s="128" t="s">
        <v>1806</v>
      </c>
      <c r="F278" s="129" t="s">
        <v>1807</v>
      </c>
      <c r="G278" s="130" t="s">
        <v>421</v>
      </c>
      <c r="H278" s="131">
        <v>213</v>
      </c>
      <c r="I278" s="132"/>
      <c r="J278" s="133">
        <f>ROUND(I278*H278,2)</f>
        <v>0</v>
      </c>
      <c r="K278" s="134"/>
      <c r="L278" s="32"/>
      <c r="M278" s="135" t="s">
        <v>1</v>
      </c>
      <c r="N278" s="136" t="s">
        <v>42</v>
      </c>
      <c r="P278" s="137">
        <f>O278*H278</f>
        <v>0</v>
      </c>
      <c r="Q278" s="137">
        <v>0</v>
      </c>
      <c r="R278" s="137">
        <f>Q278*H278</f>
        <v>0</v>
      </c>
      <c r="S278" s="137">
        <v>0</v>
      </c>
      <c r="T278" s="138">
        <f>S278*H278</f>
        <v>0</v>
      </c>
      <c r="AR278" s="139" t="s">
        <v>253</v>
      </c>
      <c r="AT278" s="139" t="s">
        <v>212</v>
      </c>
      <c r="AU278" s="139" t="s">
        <v>86</v>
      </c>
      <c r="AY278" s="17" t="s">
        <v>211</v>
      </c>
      <c r="BE278" s="140">
        <f>IF(N278="základní",J278,0)</f>
        <v>0</v>
      </c>
      <c r="BF278" s="140">
        <f>IF(N278="snížená",J278,0)</f>
        <v>0</v>
      </c>
      <c r="BG278" s="140">
        <f>IF(N278="zákl. přenesená",J278,0)</f>
        <v>0</v>
      </c>
      <c r="BH278" s="140">
        <f>IF(N278="sníž. přenesená",J278,0)</f>
        <v>0</v>
      </c>
      <c r="BI278" s="140">
        <f>IF(N278="nulová",J278,0)</f>
        <v>0</v>
      </c>
      <c r="BJ278" s="17" t="s">
        <v>84</v>
      </c>
      <c r="BK278" s="140">
        <f>ROUND(I278*H278,2)</f>
        <v>0</v>
      </c>
      <c r="BL278" s="17" t="s">
        <v>253</v>
      </c>
      <c r="BM278" s="139" t="s">
        <v>470</v>
      </c>
    </row>
    <row r="279" spans="2:65" s="12" customFormat="1" ht="11.25">
      <c r="B279" s="148"/>
      <c r="D279" s="142" t="s">
        <v>217</v>
      </c>
      <c r="E279" s="149" t="s">
        <v>1</v>
      </c>
      <c r="F279" s="150" t="s">
        <v>2286</v>
      </c>
      <c r="H279" s="151">
        <v>213</v>
      </c>
      <c r="I279" s="152"/>
      <c r="L279" s="148"/>
      <c r="M279" s="153"/>
      <c r="T279" s="154"/>
      <c r="AT279" s="149" t="s">
        <v>217</v>
      </c>
      <c r="AU279" s="149" t="s">
        <v>86</v>
      </c>
      <c r="AV279" s="12" t="s">
        <v>86</v>
      </c>
      <c r="AW279" s="12" t="s">
        <v>34</v>
      </c>
      <c r="AX279" s="12" t="s">
        <v>77</v>
      </c>
      <c r="AY279" s="149" t="s">
        <v>211</v>
      </c>
    </row>
    <row r="280" spans="2:65" s="13" customFormat="1" ht="11.25">
      <c r="B280" s="155"/>
      <c r="D280" s="142" t="s">
        <v>217</v>
      </c>
      <c r="E280" s="156" t="s">
        <v>1</v>
      </c>
      <c r="F280" s="157" t="s">
        <v>222</v>
      </c>
      <c r="H280" s="158">
        <v>213</v>
      </c>
      <c r="I280" s="159"/>
      <c r="L280" s="155"/>
      <c r="M280" s="160"/>
      <c r="T280" s="161"/>
      <c r="AT280" s="156" t="s">
        <v>217</v>
      </c>
      <c r="AU280" s="156" t="s">
        <v>86</v>
      </c>
      <c r="AV280" s="13" t="s">
        <v>216</v>
      </c>
      <c r="AW280" s="13" t="s">
        <v>34</v>
      </c>
      <c r="AX280" s="13" t="s">
        <v>84</v>
      </c>
      <c r="AY280" s="156" t="s">
        <v>211</v>
      </c>
    </row>
    <row r="281" spans="2:65" s="1" customFormat="1" ht="24.2" customHeight="1">
      <c r="B281" s="32"/>
      <c r="C281" s="162" t="s">
        <v>482</v>
      </c>
      <c r="D281" s="162" t="s">
        <v>700</v>
      </c>
      <c r="E281" s="163" t="s">
        <v>1809</v>
      </c>
      <c r="F281" s="164" t="s">
        <v>1810</v>
      </c>
      <c r="G281" s="165" t="s">
        <v>421</v>
      </c>
      <c r="H281" s="166">
        <v>213</v>
      </c>
      <c r="I281" s="167"/>
      <c r="J281" s="168">
        <f>ROUND(I281*H281,2)</f>
        <v>0</v>
      </c>
      <c r="K281" s="169"/>
      <c r="L281" s="170"/>
      <c r="M281" s="171" t="s">
        <v>1</v>
      </c>
      <c r="N281" s="172" t="s">
        <v>42</v>
      </c>
      <c r="P281" s="137">
        <f>O281*H281</f>
        <v>0</v>
      </c>
      <c r="Q281" s="137">
        <v>0</v>
      </c>
      <c r="R281" s="137">
        <f>Q281*H281</f>
        <v>0</v>
      </c>
      <c r="S281" s="137">
        <v>0</v>
      </c>
      <c r="T281" s="138">
        <f>S281*H281</f>
        <v>0</v>
      </c>
      <c r="AR281" s="139" t="s">
        <v>298</v>
      </c>
      <c r="AT281" s="139" t="s">
        <v>700</v>
      </c>
      <c r="AU281" s="139" t="s">
        <v>86</v>
      </c>
      <c r="AY281" s="17" t="s">
        <v>211</v>
      </c>
      <c r="BE281" s="140">
        <f>IF(N281="základní",J281,0)</f>
        <v>0</v>
      </c>
      <c r="BF281" s="140">
        <f>IF(N281="snížená",J281,0)</f>
        <v>0</v>
      </c>
      <c r="BG281" s="140">
        <f>IF(N281="zákl. přenesená",J281,0)</f>
        <v>0</v>
      </c>
      <c r="BH281" s="140">
        <f>IF(N281="sníž. přenesená",J281,0)</f>
        <v>0</v>
      </c>
      <c r="BI281" s="140">
        <f>IF(N281="nulová",J281,0)</f>
        <v>0</v>
      </c>
      <c r="BJ281" s="17" t="s">
        <v>84</v>
      </c>
      <c r="BK281" s="140">
        <f>ROUND(I281*H281,2)</f>
        <v>0</v>
      </c>
      <c r="BL281" s="17" t="s">
        <v>253</v>
      </c>
      <c r="BM281" s="139" t="s">
        <v>474</v>
      </c>
    </row>
    <row r="282" spans="2:65" s="1" customFormat="1" ht="24.2" customHeight="1">
      <c r="B282" s="32"/>
      <c r="C282" s="127" t="s">
        <v>349</v>
      </c>
      <c r="D282" s="127" t="s">
        <v>212</v>
      </c>
      <c r="E282" s="128" t="s">
        <v>1811</v>
      </c>
      <c r="F282" s="129" t="s">
        <v>1812</v>
      </c>
      <c r="G282" s="130" t="s">
        <v>297</v>
      </c>
      <c r="H282" s="131">
        <v>217.48</v>
      </c>
      <c r="I282" s="132"/>
      <c r="J282" s="133">
        <f>ROUND(I282*H282,2)</f>
        <v>0</v>
      </c>
      <c r="K282" s="134"/>
      <c r="L282" s="32"/>
      <c r="M282" s="135" t="s">
        <v>1</v>
      </c>
      <c r="N282" s="136" t="s">
        <v>42</v>
      </c>
      <c r="P282" s="137">
        <f>O282*H282</f>
        <v>0</v>
      </c>
      <c r="Q282" s="137">
        <v>0</v>
      </c>
      <c r="R282" s="137">
        <f>Q282*H282</f>
        <v>0</v>
      </c>
      <c r="S282" s="137">
        <v>0</v>
      </c>
      <c r="T282" s="138">
        <f>S282*H282</f>
        <v>0</v>
      </c>
      <c r="AR282" s="139" t="s">
        <v>253</v>
      </c>
      <c r="AT282" s="139" t="s">
        <v>212</v>
      </c>
      <c r="AU282" s="139" t="s">
        <v>86</v>
      </c>
      <c r="AY282" s="17" t="s">
        <v>211</v>
      </c>
      <c r="BE282" s="140">
        <f>IF(N282="základní",J282,0)</f>
        <v>0</v>
      </c>
      <c r="BF282" s="140">
        <f>IF(N282="snížená",J282,0)</f>
        <v>0</v>
      </c>
      <c r="BG282" s="140">
        <f>IF(N282="zákl. přenesená",J282,0)</f>
        <v>0</v>
      </c>
      <c r="BH282" s="140">
        <f>IF(N282="sníž. přenesená",J282,0)</f>
        <v>0</v>
      </c>
      <c r="BI282" s="140">
        <f>IF(N282="nulová",J282,0)</f>
        <v>0</v>
      </c>
      <c r="BJ282" s="17" t="s">
        <v>84</v>
      </c>
      <c r="BK282" s="140">
        <f>ROUND(I282*H282,2)</f>
        <v>0</v>
      </c>
      <c r="BL282" s="17" t="s">
        <v>253</v>
      </c>
      <c r="BM282" s="139" t="s">
        <v>478</v>
      </c>
    </row>
    <row r="283" spans="2:65" s="12" customFormat="1" ht="11.25">
      <c r="B283" s="148"/>
      <c r="D283" s="142" t="s">
        <v>217</v>
      </c>
      <c r="E283" s="149" t="s">
        <v>1</v>
      </c>
      <c r="F283" s="150" t="s">
        <v>2284</v>
      </c>
      <c r="H283" s="151">
        <v>255</v>
      </c>
      <c r="I283" s="152"/>
      <c r="L283" s="148"/>
      <c r="M283" s="153"/>
      <c r="T283" s="154"/>
      <c r="AT283" s="149" t="s">
        <v>217</v>
      </c>
      <c r="AU283" s="149" t="s">
        <v>86</v>
      </c>
      <c r="AV283" s="12" t="s">
        <v>86</v>
      </c>
      <c r="AW283" s="12" t="s">
        <v>34</v>
      </c>
      <c r="AX283" s="12" t="s">
        <v>77</v>
      </c>
      <c r="AY283" s="149" t="s">
        <v>211</v>
      </c>
    </row>
    <row r="284" spans="2:65" s="11" customFormat="1" ht="11.25">
      <c r="B284" s="141"/>
      <c r="D284" s="142" t="s">
        <v>217</v>
      </c>
      <c r="E284" s="143" t="s">
        <v>1</v>
      </c>
      <c r="F284" s="144" t="s">
        <v>1813</v>
      </c>
      <c r="H284" s="143" t="s">
        <v>1</v>
      </c>
      <c r="I284" s="145"/>
      <c r="L284" s="141"/>
      <c r="M284" s="146"/>
      <c r="T284" s="147"/>
      <c r="AT284" s="143" t="s">
        <v>217</v>
      </c>
      <c r="AU284" s="143" t="s">
        <v>86</v>
      </c>
      <c r="AV284" s="11" t="s">
        <v>84</v>
      </c>
      <c r="AW284" s="11" t="s">
        <v>34</v>
      </c>
      <c r="AX284" s="11" t="s">
        <v>77</v>
      </c>
      <c r="AY284" s="143" t="s">
        <v>211</v>
      </c>
    </row>
    <row r="285" spans="2:65" s="12" customFormat="1" ht="22.5">
      <c r="B285" s="148"/>
      <c r="D285" s="142" t="s">
        <v>217</v>
      </c>
      <c r="E285" s="149" t="s">
        <v>1</v>
      </c>
      <c r="F285" s="150" t="s">
        <v>2287</v>
      </c>
      <c r="H285" s="151">
        <v>25.152000000000001</v>
      </c>
      <c r="I285" s="152"/>
      <c r="L285" s="148"/>
      <c r="M285" s="153"/>
      <c r="T285" s="154"/>
      <c r="AT285" s="149" t="s">
        <v>217</v>
      </c>
      <c r="AU285" s="149" t="s">
        <v>86</v>
      </c>
      <c r="AV285" s="12" t="s">
        <v>86</v>
      </c>
      <c r="AW285" s="12" t="s">
        <v>34</v>
      </c>
      <c r="AX285" s="12" t="s">
        <v>77</v>
      </c>
      <c r="AY285" s="149" t="s">
        <v>211</v>
      </c>
    </row>
    <row r="286" spans="2:65" s="11" customFormat="1" ht="11.25">
      <c r="B286" s="141"/>
      <c r="D286" s="142" t="s">
        <v>217</v>
      </c>
      <c r="E286" s="143" t="s">
        <v>1</v>
      </c>
      <c r="F286" s="144" t="s">
        <v>1767</v>
      </c>
      <c r="H286" s="143" t="s">
        <v>1</v>
      </c>
      <c r="I286" s="145"/>
      <c r="L286" s="141"/>
      <c r="M286" s="146"/>
      <c r="T286" s="147"/>
      <c r="AT286" s="143" t="s">
        <v>217</v>
      </c>
      <c r="AU286" s="143" t="s">
        <v>86</v>
      </c>
      <c r="AV286" s="11" t="s">
        <v>84</v>
      </c>
      <c r="AW286" s="11" t="s">
        <v>34</v>
      </c>
      <c r="AX286" s="11" t="s">
        <v>77</v>
      </c>
      <c r="AY286" s="143" t="s">
        <v>211</v>
      </c>
    </row>
    <row r="287" spans="2:65" s="12" customFormat="1" ht="11.25">
      <c r="B287" s="148"/>
      <c r="D287" s="142" t="s">
        <v>217</v>
      </c>
      <c r="E287" s="149" t="s">
        <v>1</v>
      </c>
      <c r="F287" s="150" t="s">
        <v>2285</v>
      </c>
      <c r="H287" s="151">
        <v>-62.671999999999997</v>
      </c>
      <c r="I287" s="152"/>
      <c r="L287" s="148"/>
      <c r="M287" s="153"/>
      <c r="T287" s="154"/>
      <c r="AT287" s="149" t="s">
        <v>217</v>
      </c>
      <c r="AU287" s="149" t="s">
        <v>86</v>
      </c>
      <c r="AV287" s="12" t="s">
        <v>86</v>
      </c>
      <c r="AW287" s="12" t="s">
        <v>34</v>
      </c>
      <c r="AX287" s="12" t="s">
        <v>77</v>
      </c>
      <c r="AY287" s="149" t="s">
        <v>211</v>
      </c>
    </row>
    <row r="288" spans="2:65" s="13" customFormat="1" ht="11.25">
      <c r="B288" s="155"/>
      <c r="D288" s="142" t="s">
        <v>217</v>
      </c>
      <c r="E288" s="156" t="s">
        <v>1</v>
      </c>
      <c r="F288" s="157" t="s">
        <v>222</v>
      </c>
      <c r="H288" s="158">
        <v>217.48</v>
      </c>
      <c r="I288" s="159"/>
      <c r="L288" s="155"/>
      <c r="M288" s="160"/>
      <c r="T288" s="161"/>
      <c r="AT288" s="156" t="s">
        <v>217</v>
      </c>
      <c r="AU288" s="156" t="s">
        <v>86</v>
      </c>
      <c r="AV288" s="13" t="s">
        <v>216</v>
      </c>
      <c r="AW288" s="13" t="s">
        <v>34</v>
      </c>
      <c r="AX288" s="13" t="s">
        <v>84</v>
      </c>
      <c r="AY288" s="156" t="s">
        <v>211</v>
      </c>
    </row>
    <row r="289" spans="2:65" s="1" customFormat="1" ht="24.2" customHeight="1">
      <c r="B289" s="32"/>
      <c r="C289" s="127" t="s">
        <v>492</v>
      </c>
      <c r="D289" s="127" t="s">
        <v>212</v>
      </c>
      <c r="E289" s="128" t="s">
        <v>1815</v>
      </c>
      <c r="F289" s="129" t="s">
        <v>1816</v>
      </c>
      <c r="G289" s="130" t="s">
        <v>297</v>
      </c>
      <c r="H289" s="131">
        <v>19.2</v>
      </c>
      <c r="I289" s="132"/>
      <c r="J289" s="133">
        <f>ROUND(I289*H289,2)</f>
        <v>0</v>
      </c>
      <c r="K289" s="134"/>
      <c r="L289" s="32"/>
      <c r="M289" s="135" t="s">
        <v>1</v>
      </c>
      <c r="N289" s="136" t="s">
        <v>42</v>
      </c>
      <c r="P289" s="137">
        <f>O289*H289</f>
        <v>0</v>
      </c>
      <c r="Q289" s="137">
        <v>0</v>
      </c>
      <c r="R289" s="137">
        <f>Q289*H289</f>
        <v>0</v>
      </c>
      <c r="S289" s="137">
        <v>0</v>
      </c>
      <c r="T289" s="138">
        <f>S289*H289</f>
        <v>0</v>
      </c>
      <c r="AR289" s="139" t="s">
        <v>253</v>
      </c>
      <c r="AT289" s="139" t="s">
        <v>212</v>
      </c>
      <c r="AU289" s="139" t="s">
        <v>86</v>
      </c>
      <c r="AY289" s="17" t="s">
        <v>211</v>
      </c>
      <c r="BE289" s="140">
        <f>IF(N289="základní",J289,0)</f>
        <v>0</v>
      </c>
      <c r="BF289" s="140">
        <f>IF(N289="snížená",J289,0)</f>
        <v>0</v>
      </c>
      <c r="BG289" s="140">
        <f>IF(N289="zákl. přenesená",J289,0)</f>
        <v>0</v>
      </c>
      <c r="BH289" s="140">
        <f>IF(N289="sníž. přenesená",J289,0)</f>
        <v>0</v>
      </c>
      <c r="BI289" s="140">
        <f>IF(N289="nulová",J289,0)</f>
        <v>0</v>
      </c>
      <c r="BJ289" s="17" t="s">
        <v>84</v>
      </c>
      <c r="BK289" s="140">
        <f>ROUND(I289*H289,2)</f>
        <v>0</v>
      </c>
      <c r="BL289" s="17" t="s">
        <v>253</v>
      </c>
      <c r="BM289" s="139" t="s">
        <v>2288</v>
      </c>
    </row>
    <row r="290" spans="2:65" s="12" customFormat="1" ht="11.25">
      <c r="B290" s="148"/>
      <c r="D290" s="142" t="s">
        <v>217</v>
      </c>
      <c r="E290" s="149" t="s">
        <v>1</v>
      </c>
      <c r="F290" s="150" t="s">
        <v>1818</v>
      </c>
      <c r="H290" s="151">
        <v>19.2</v>
      </c>
      <c r="I290" s="152"/>
      <c r="L290" s="148"/>
      <c r="M290" s="153"/>
      <c r="T290" s="154"/>
      <c r="AT290" s="149" t="s">
        <v>217</v>
      </c>
      <c r="AU290" s="149" t="s">
        <v>86</v>
      </c>
      <c r="AV290" s="12" t="s">
        <v>86</v>
      </c>
      <c r="AW290" s="12" t="s">
        <v>34</v>
      </c>
      <c r="AX290" s="12" t="s">
        <v>84</v>
      </c>
      <c r="AY290" s="149" t="s">
        <v>211</v>
      </c>
    </row>
    <row r="291" spans="2:65" s="1" customFormat="1" ht="16.5" customHeight="1">
      <c r="B291" s="32"/>
      <c r="C291" s="127" t="s">
        <v>355</v>
      </c>
      <c r="D291" s="127" t="s">
        <v>212</v>
      </c>
      <c r="E291" s="128" t="s">
        <v>1819</v>
      </c>
      <c r="F291" s="129" t="s">
        <v>1820</v>
      </c>
      <c r="G291" s="130" t="s">
        <v>297</v>
      </c>
      <c r="H291" s="131">
        <v>192.328</v>
      </c>
      <c r="I291" s="132"/>
      <c r="J291" s="133">
        <f>ROUND(I291*H291,2)</f>
        <v>0</v>
      </c>
      <c r="K291" s="134"/>
      <c r="L291" s="32"/>
      <c r="M291" s="135" t="s">
        <v>1</v>
      </c>
      <c r="N291" s="136" t="s">
        <v>42</v>
      </c>
      <c r="P291" s="137">
        <f>O291*H291</f>
        <v>0</v>
      </c>
      <c r="Q291" s="137">
        <v>0</v>
      </c>
      <c r="R291" s="137">
        <f>Q291*H291</f>
        <v>0</v>
      </c>
      <c r="S291" s="137">
        <v>0</v>
      </c>
      <c r="T291" s="138">
        <f>S291*H291</f>
        <v>0</v>
      </c>
      <c r="AR291" s="139" t="s">
        <v>253</v>
      </c>
      <c r="AT291" s="139" t="s">
        <v>212</v>
      </c>
      <c r="AU291" s="139" t="s">
        <v>86</v>
      </c>
      <c r="AY291" s="17" t="s">
        <v>211</v>
      </c>
      <c r="BE291" s="140">
        <f>IF(N291="základní",J291,0)</f>
        <v>0</v>
      </c>
      <c r="BF291" s="140">
        <f>IF(N291="snížená",J291,0)</f>
        <v>0</v>
      </c>
      <c r="BG291" s="140">
        <f>IF(N291="zákl. přenesená",J291,0)</f>
        <v>0</v>
      </c>
      <c r="BH291" s="140">
        <f>IF(N291="sníž. přenesená",J291,0)</f>
        <v>0</v>
      </c>
      <c r="BI291" s="140">
        <f>IF(N291="nulová",J291,0)</f>
        <v>0</v>
      </c>
      <c r="BJ291" s="17" t="s">
        <v>84</v>
      </c>
      <c r="BK291" s="140">
        <f>ROUND(I291*H291,2)</f>
        <v>0</v>
      </c>
      <c r="BL291" s="17" t="s">
        <v>253</v>
      </c>
      <c r="BM291" s="139" t="s">
        <v>481</v>
      </c>
    </row>
    <row r="292" spans="2:65" s="12" customFormat="1" ht="11.25">
      <c r="B292" s="148"/>
      <c r="D292" s="142" t="s">
        <v>217</v>
      </c>
      <c r="E292" s="149" t="s">
        <v>1</v>
      </c>
      <c r="F292" s="150" t="s">
        <v>2284</v>
      </c>
      <c r="H292" s="151">
        <v>255</v>
      </c>
      <c r="I292" s="152"/>
      <c r="L292" s="148"/>
      <c r="M292" s="153"/>
      <c r="T292" s="154"/>
      <c r="AT292" s="149" t="s">
        <v>217</v>
      </c>
      <c r="AU292" s="149" t="s">
        <v>86</v>
      </c>
      <c r="AV292" s="12" t="s">
        <v>86</v>
      </c>
      <c r="AW292" s="12" t="s">
        <v>34</v>
      </c>
      <c r="AX292" s="12" t="s">
        <v>77</v>
      </c>
      <c r="AY292" s="149" t="s">
        <v>211</v>
      </c>
    </row>
    <row r="293" spans="2:65" s="11" customFormat="1" ht="11.25">
      <c r="B293" s="141"/>
      <c r="D293" s="142" t="s">
        <v>217</v>
      </c>
      <c r="E293" s="143" t="s">
        <v>1</v>
      </c>
      <c r="F293" s="144" t="s">
        <v>1767</v>
      </c>
      <c r="H293" s="143" t="s">
        <v>1</v>
      </c>
      <c r="I293" s="145"/>
      <c r="L293" s="141"/>
      <c r="M293" s="146"/>
      <c r="T293" s="147"/>
      <c r="AT293" s="143" t="s">
        <v>217</v>
      </c>
      <c r="AU293" s="143" t="s">
        <v>86</v>
      </c>
      <c r="AV293" s="11" t="s">
        <v>84</v>
      </c>
      <c r="AW293" s="11" t="s">
        <v>34</v>
      </c>
      <c r="AX293" s="11" t="s">
        <v>77</v>
      </c>
      <c r="AY293" s="143" t="s">
        <v>211</v>
      </c>
    </row>
    <row r="294" spans="2:65" s="12" customFormat="1" ht="11.25">
      <c r="B294" s="148"/>
      <c r="D294" s="142" t="s">
        <v>217</v>
      </c>
      <c r="E294" s="149" t="s">
        <v>1</v>
      </c>
      <c r="F294" s="150" t="s">
        <v>2285</v>
      </c>
      <c r="H294" s="151">
        <v>-62.671999999999997</v>
      </c>
      <c r="I294" s="152"/>
      <c r="L294" s="148"/>
      <c r="M294" s="153"/>
      <c r="T294" s="154"/>
      <c r="AT294" s="149" t="s">
        <v>217</v>
      </c>
      <c r="AU294" s="149" t="s">
        <v>86</v>
      </c>
      <c r="AV294" s="12" t="s">
        <v>86</v>
      </c>
      <c r="AW294" s="12" t="s">
        <v>34</v>
      </c>
      <c r="AX294" s="12" t="s">
        <v>77</v>
      </c>
      <c r="AY294" s="149" t="s">
        <v>211</v>
      </c>
    </row>
    <row r="295" spans="2:65" s="13" customFormat="1" ht="11.25">
      <c r="B295" s="155"/>
      <c r="D295" s="142" t="s">
        <v>217</v>
      </c>
      <c r="E295" s="156" t="s">
        <v>1</v>
      </c>
      <c r="F295" s="157" t="s">
        <v>222</v>
      </c>
      <c r="H295" s="158">
        <v>192.328</v>
      </c>
      <c r="I295" s="159"/>
      <c r="L295" s="155"/>
      <c r="M295" s="160"/>
      <c r="T295" s="161"/>
      <c r="AT295" s="156" t="s">
        <v>217</v>
      </c>
      <c r="AU295" s="156" t="s">
        <v>86</v>
      </c>
      <c r="AV295" s="13" t="s">
        <v>216</v>
      </c>
      <c r="AW295" s="13" t="s">
        <v>34</v>
      </c>
      <c r="AX295" s="13" t="s">
        <v>84</v>
      </c>
      <c r="AY295" s="156" t="s">
        <v>211</v>
      </c>
    </row>
    <row r="296" spans="2:65" s="1" customFormat="1" ht="16.5" customHeight="1">
      <c r="B296" s="32"/>
      <c r="C296" s="127" t="s">
        <v>507</v>
      </c>
      <c r="D296" s="127" t="s">
        <v>212</v>
      </c>
      <c r="E296" s="128" t="s">
        <v>1821</v>
      </c>
      <c r="F296" s="129" t="s">
        <v>1822</v>
      </c>
      <c r="G296" s="130" t="s">
        <v>289</v>
      </c>
      <c r="H296" s="131">
        <v>9</v>
      </c>
      <c r="I296" s="132"/>
      <c r="J296" s="133">
        <f>ROUND(I296*H296,2)</f>
        <v>0</v>
      </c>
      <c r="K296" s="134"/>
      <c r="L296" s="32"/>
      <c r="M296" s="135" t="s">
        <v>1</v>
      </c>
      <c r="N296" s="136" t="s">
        <v>42</v>
      </c>
      <c r="P296" s="137">
        <f>O296*H296</f>
        <v>0</v>
      </c>
      <c r="Q296" s="137">
        <v>0</v>
      </c>
      <c r="R296" s="137">
        <f>Q296*H296</f>
        <v>0</v>
      </c>
      <c r="S296" s="137">
        <v>0</v>
      </c>
      <c r="T296" s="138">
        <f>S296*H296</f>
        <v>0</v>
      </c>
      <c r="AR296" s="139" t="s">
        <v>253</v>
      </c>
      <c r="AT296" s="139" t="s">
        <v>212</v>
      </c>
      <c r="AU296" s="139" t="s">
        <v>86</v>
      </c>
      <c r="AY296" s="17" t="s">
        <v>211</v>
      </c>
      <c r="BE296" s="140">
        <f>IF(N296="základní",J296,0)</f>
        <v>0</v>
      </c>
      <c r="BF296" s="140">
        <f>IF(N296="snížená",J296,0)</f>
        <v>0</v>
      </c>
      <c r="BG296" s="140">
        <f>IF(N296="zákl. přenesená",J296,0)</f>
        <v>0</v>
      </c>
      <c r="BH296" s="140">
        <f>IF(N296="sníž. přenesená",J296,0)</f>
        <v>0</v>
      </c>
      <c r="BI296" s="140">
        <f>IF(N296="nulová",J296,0)</f>
        <v>0</v>
      </c>
      <c r="BJ296" s="17" t="s">
        <v>84</v>
      </c>
      <c r="BK296" s="140">
        <f>ROUND(I296*H296,2)</f>
        <v>0</v>
      </c>
      <c r="BL296" s="17" t="s">
        <v>253</v>
      </c>
      <c r="BM296" s="139" t="s">
        <v>485</v>
      </c>
    </row>
    <row r="297" spans="2:65" s="1" customFormat="1" ht="33" customHeight="1">
      <c r="B297" s="32"/>
      <c r="C297" s="127" t="s">
        <v>359</v>
      </c>
      <c r="D297" s="127" t="s">
        <v>212</v>
      </c>
      <c r="E297" s="128" t="s">
        <v>1823</v>
      </c>
      <c r="F297" s="129" t="s">
        <v>1824</v>
      </c>
      <c r="G297" s="130" t="s">
        <v>297</v>
      </c>
      <c r="H297" s="131">
        <v>211.52799999999999</v>
      </c>
      <c r="I297" s="132"/>
      <c r="J297" s="133">
        <f>ROUND(I297*H297,2)</f>
        <v>0</v>
      </c>
      <c r="K297" s="134"/>
      <c r="L297" s="32"/>
      <c r="M297" s="135" t="s">
        <v>1</v>
      </c>
      <c r="N297" s="136" t="s">
        <v>42</v>
      </c>
      <c r="P297" s="137">
        <f>O297*H297</f>
        <v>0</v>
      </c>
      <c r="Q297" s="137">
        <v>0</v>
      </c>
      <c r="R297" s="137">
        <f>Q297*H297</f>
        <v>0</v>
      </c>
      <c r="S297" s="137">
        <v>0</v>
      </c>
      <c r="T297" s="138">
        <f>S297*H297</f>
        <v>0</v>
      </c>
      <c r="AR297" s="139" t="s">
        <v>253</v>
      </c>
      <c r="AT297" s="139" t="s">
        <v>212</v>
      </c>
      <c r="AU297" s="139" t="s">
        <v>86</v>
      </c>
      <c r="AY297" s="17" t="s">
        <v>211</v>
      </c>
      <c r="BE297" s="140">
        <f>IF(N297="základní",J297,0)</f>
        <v>0</v>
      </c>
      <c r="BF297" s="140">
        <f>IF(N297="snížená",J297,0)</f>
        <v>0</v>
      </c>
      <c r="BG297" s="140">
        <f>IF(N297="zákl. přenesená",J297,0)</f>
        <v>0</v>
      </c>
      <c r="BH297" s="140">
        <f>IF(N297="sníž. přenesená",J297,0)</f>
        <v>0</v>
      </c>
      <c r="BI297" s="140">
        <f>IF(N297="nulová",J297,0)</f>
        <v>0</v>
      </c>
      <c r="BJ297" s="17" t="s">
        <v>84</v>
      </c>
      <c r="BK297" s="140">
        <f>ROUND(I297*H297,2)</f>
        <v>0</v>
      </c>
      <c r="BL297" s="17" t="s">
        <v>253</v>
      </c>
      <c r="BM297" s="139" t="s">
        <v>489</v>
      </c>
    </row>
    <row r="298" spans="2:65" s="12" customFormat="1" ht="11.25">
      <c r="B298" s="148"/>
      <c r="D298" s="142" t="s">
        <v>217</v>
      </c>
      <c r="E298" s="149" t="s">
        <v>1</v>
      </c>
      <c r="F298" s="150" t="s">
        <v>2289</v>
      </c>
      <c r="H298" s="151">
        <v>211.52799999999999</v>
      </c>
      <c r="I298" s="152"/>
      <c r="L298" s="148"/>
      <c r="M298" s="153"/>
      <c r="T298" s="154"/>
      <c r="AT298" s="149" t="s">
        <v>217</v>
      </c>
      <c r="AU298" s="149" t="s">
        <v>86</v>
      </c>
      <c r="AV298" s="12" t="s">
        <v>86</v>
      </c>
      <c r="AW298" s="12" t="s">
        <v>34</v>
      </c>
      <c r="AX298" s="12" t="s">
        <v>77</v>
      </c>
      <c r="AY298" s="149" t="s">
        <v>211</v>
      </c>
    </row>
    <row r="299" spans="2:65" s="13" customFormat="1" ht="11.25">
      <c r="B299" s="155"/>
      <c r="D299" s="142" t="s">
        <v>217</v>
      </c>
      <c r="E299" s="156" t="s">
        <v>1</v>
      </c>
      <c r="F299" s="157" t="s">
        <v>222</v>
      </c>
      <c r="H299" s="158">
        <v>211.52799999999999</v>
      </c>
      <c r="I299" s="159"/>
      <c r="L299" s="155"/>
      <c r="M299" s="160"/>
      <c r="T299" s="161"/>
      <c r="AT299" s="156" t="s">
        <v>217</v>
      </c>
      <c r="AU299" s="156" t="s">
        <v>86</v>
      </c>
      <c r="AV299" s="13" t="s">
        <v>216</v>
      </c>
      <c r="AW299" s="13" t="s">
        <v>34</v>
      </c>
      <c r="AX299" s="13" t="s">
        <v>84</v>
      </c>
      <c r="AY299" s="156" t="s">
        <v>211</v>
      </c>
    </row>
    <row r="300" spans="2:65" s="1" customFormat="1" ht="24.2" customHeight="1">
      <c r="B300" s="32"/>
      <c r="C300" s="127" t="s">
        <v>518</v>
      </c>
      <c r="D300" s="127" t="s">
        <v>212</v>
      </c>
      <c r="E300" s="128" t="s">
        <v>1826</v>
      </c>
      <c r="F300" s="129" t="s">
        <v>1827</v>
      </c>
      <c r="G300" s="130" t="s">
        <v>775</v>
      </c>
      <c r="H300" s="180"/>
      <c r="I300" s="132"/>
      <c r="J300" s="133">
        <f>ROUND(I300*H300,2)</f>
        <v>0</v>
      </c>
      <c r="K300" s="134"/>
      <c r="L300" s="32"/>
      <c r="M300" s="135" t="s">
        <v>1</v>
      </c>
      <c r="N300" s="136" t="s">
        <v>42</v>
      </c>
      <c r="P300" s="137">
        <f>O300*H300</f>
        <v>0</v>
      </c>
      <c r="Q300" s="137">
        <v>0</v>
      </c>
      <c r="R300" s="137">
        <f>Q300*H300</f>
        <v>0</v>
      </c>
      <c r="S300" s="137">
        <v>0</v>
      </c>
      <c r="T300" s="138">
        <f>S300*H300</f>
        <v>0</v>
      </c>
      <c r="AR300" s="139" t="s">
        <v>253</v>
      </c>
      <c r="AT300" s="139" t="s">
        <v>212</v>
      </c>
      <c r="AU300" s="139" t="s">
        <v>86</v>
      </c>
      <c r="AY300" s="17" t="s">
        <v>211</v>
      </c>
      <c r="BE300" s="140">
        <f>IF(N300="základní",J300,0)</f>
        <v>0</v>
      </c>
      <c r="BF300" s="140">
        <f>IF(N300="snížená",J300,0)</f>
        <v>0</v>
      </c>
      <c r="BG300" s="140">
        <f>IF(N300="zákl. přenesená",J300,0)</f>
        <v>0</v>
      </c>
      <c r="BH300" s="140">
        <f>IF(N300="sníž. přenesená",J300,0)</f>
        <v>0</v>
      </c>
      <c r="BI300" s="140">
        <f>IF(N300="nulová",J300,0)</f>
        <v>0</v>
      </c>
      <c r="BJ300" s="17" t="s">
        <v>84</v>
      </c>
      <c r="BK300" s="140">
        <f>ROUND(I300*H300,2)</f>
        <v>0</v>
      </c>
      <c r="BL300" s="17" t="s">
        <v>253</v>
      </c>
      <c r="BM300" s="139" t="s">
        <v>495</v>
      </c>
    </row>
    <row r="301" spans="2:65" s="10" customFormat="1" ht="22.9" customHeight="1">
      <c r="B301" s="117"/>
      <c r="D301" s="118" t="s">
        <v>76</v>
      </c>
      <c r="E301" s="193" t="s">
        <v>801</v>
      </c>
      <c r="F301" s="193" t="s">
        <v>802</v>
      </c>
      <c r="I301" s="120"/>
      <c r="J301" s="194">
        <f>BK301</f>
        <v>0</v>
      </c>
      <c r="L301" s="117"/>
      <c r="M301" s="122"/>
      <c r="P301" s="123">
        <f>SUM(P302:P312)</f>
        <v>0</v>
      </c>
      <c r="R301" s="123">
        <f>SUM(R302:R312)</f>
        <v>0</v>
      </c>
      <c r="T301" s="124">
        <f>SUM(T302:T312)</f>
        <v>0</v>
      </c>
      <c r="AR301" s="118" t="s">
        <v>86</v>
      </c>
      <c r="AT301" s="125" t="s">
        <v>76</v>
      </c>
      <c r="AU301" s="125" t="s">
        <v>84</v>
      </c>
      <c r="AY301" s="118" t="s">
        <v>211</v>
      </c>
      <c r="BK301" s="126">
        <f>SUM(BK302:BK312)</f>
        <v>0</v>
      </c>
    </row>
    <row r="302" spans="2:65" s="1" customFormat="1" ht="24.2" customHeight="1">
      <c r="B302" s="32"/>
      <c r="C302" s="127" t="s">
        <v>365</v>
      </c>
      <c r="D302" s="127" t="s">
        <v>212</v>
      </c>
      <c r="E302" s="128" t="s">
        <v>1828</v>
      </c>
      <c r="F302" s="129" t="s">
        <v>1829</v>
      </c>
      <c r="G302" s="130" t="s">
        <v>297</v>
      </c>
      <c r="H302" s="131">
        <v>255.01599999999999</v>
      </c>
      <c r="I302" s="132"/>
      <c r="J302" s="133">
        <f>ROUND(I302*H302,2)</f>
        <v>0</v>
      </c>
      <c r="K302" s="134"/>
      <c r="L302" s="32"/>
      <c r="M302" s="135" t="s">
        <v>1</v>
      </c>
      <c r="N302" s="136" t="s">
        <v>42</v>
      </c>
      <c r="P302" s="137">
        <f>O302*H302</f>
        <v>0</v>
      </c>
      <c r="Q302" s="137">
        <v>0</v>
      </c>
      <c r="R302" s="137">
        <f>Q302*H302</f>
        <v>0</v>
      </c>
      <c r="S302" s="137">
        <v>0</v>
      </c>
      <c r="T302" s="138">
        <f>S302*H302</f>
        <v>0</v>
      </c>
      <c r="AR302" s="139" t="s">
        <v>253</v>
      </c>
      <c r="AT302" s="139" t="s">
        <v>212</v>
      </c>
      <c r="AU302" s="139" t="s">
        <v>86</v>
      </c>
      <c r="AY302" s="17" t="s">
        <v>211</v>
      </c>
      <c r="BE302" s="140">
        <f>IF(N302="základní",J302,0)</f>
        <v>0</v>
      </c>
      <c r="BF302" s="140">
        <f>IF(N302="snížená",J302,0)</f>
        <v>0</v>
      </c>
      <c r="BG302" s="140">
        <f>IF(N302="zákl. přenesená",J302,0)</f>
        <v>0</v>
      </c>
      <c r="BH302" s="140">
        <f>IF(N302="sníž. přenesená",J302,0)</f>
        <v>0</v>
      </c>
      <c r="BI302" s="140">
        <f>IF(N302="nulová",J302,0)</f>
        <v>0</v>
      </c>
      <c r="BJ302" s="17" t="s">
        <v>84</v>
      </c>
      <c r="BK302" s="140">
        <f>ROUND(I302*H302,2)</f>
        <v>0</v>
      </c>
      <c r="BL302" s="17" t="s">
        <v>253</v>
      </c>
      <c r="BM302" s="139" t="s">
        <v>506</v>
      </c>
    </row>
    <row r="303" spans="2:65" s="12" customFormat="1" ht="11.25">
      <c r="B303" s="148"/>
      <c r="D303" s="142" t="s">
        <v>217</v>
      </c>
      <c r="E303" s="149" t="s">
        <v>1</v>
      </c>
      <c r="F303" s="150" t="s">
        <v>2274</v>
      </c>
      <c r="H303" s="151">
        <v>255.01599999999999</v>
      </c>
      <c r="I303" s="152"/>
      <c r="L303" s="148"/>
      <c r="M303" s="153"/>
      <c r="T303" s="154"/>
      <c r="AT303" s="149" t="s">
        <v>217</v>
      </c>
      <c r="AU303" s="149" t="s">
        <v>86</v>
      </c>
      <c r="AV303" s="12" t="s">
        <v>86</v>
      </c>
      <c r="AW303" s="12" t="s">
        <v>34</v>
      </c>
      <c r="AX303" s="12" t="s">
        <v>77</v>
      </c>
      <c r="AY303" s="149" t="s">
        <v>211</v>
      </c>
    </row>
    <row r="304" spans="2:65" s="13" customFormat="1" ht="11.25">
      <c r="B304" s="155"/>
      <c r="D304" s="142" t="s">
        <v>217</v>
      </c>
      <c r="E304" s="156" t="s">
        <v>1</v>
      </c>
      <c r="F304" s="157" t="s">
        <v>222</v>
      </c>
      <c r="H304" s="158">
        <v>255.01599999999999</v>
      </c>
      <c r="I304" s="159"/>
      <c r="L304" s="155"/>
      <c r="M304" s="160"/>
      <c r="T304" s="161"/>
      <c r="AT304" s="156" t="s">
        <v>217</v>
      </c>
      <c r="AU304" s="156" t="s">
        <v>86</v>
      </c>
      <c r="AV304" s="13" t="s">
        <v>216</v>
      </c>
      <c r="AW304" s="13" t="s">
        <v>34</v>
      </c>
      <c r="AX304" s="13" t="s">
        <v>84</v>
      </c>
      <c r="AY304" s="156" t="s">
        <v>211</v>
      </c>
    </row>
    <row r="305" spans="2:65" s="1" customFormat="1" ht="21.75" customHeight="1">
      <c r="B305" s="32"/>
      <c r="C305" s="127" t="s">
        <v>531</v>
      </c>
      <c r="D305" s="127" t="s">
        <v>212</v>
      </c>
      <c r="E305" s="128" t="s">
        <v>1830</v>
      </c>
      <c r="F305" s="129" t="s">
        <v>1831</v>
      </c>
      <c r="G305" s="130" t="s">
        <v>421</v>
      </c>
      <c r="H305" s="131">
        <v>50.2</v>
      </c>
      <c r="I305" s="132"/>
      <c r="J305" s="133">
        <f>ROUND(I305*H305,2)</f>
        <v>0</v>
      </c>
      <c r="K305" s="134"/>
      <c r="L305" s="32"/>
      <c r="M305" s="135" t="s">
        <v>1</v>
      </c>
      <c r="N305" s="136" t="s">
        <v>42</v>
      </c>
      <c r="P305" s="137">
        <f>O305*H305</f>
        <v>0</v>
      </c>
      <c r="Q305" s="137">
        <v>0</v>
      </c>
      <c r="R305" s="137">
        <f>Q305*H305</f>
        <v>0</v>
      </c>
      <c r="S305" s="137">
        <v>0</v>
      </c>
      <c r="T305" s="138">
        <f>S305*H305</f>
        <v>0</v>
      </c>
      <c r="AR305" s="139" t="s">
        <v>253</v>
      </c>
      <c r="AT305" s="139" t="s">
        <v>212</v>
      </c>
      <c r="AU305" s="139" t="s">
        <v>86</v>
      </c>
      <c r="AY305" s="17" t="s">
        <v>211</v>
      </c>
      <c r="BE305" s="140">
        <f>IF(N305="základní",J305,0)</f>
        <v>0</v>
      </c>
      <c r="BF305" s="140">
        <f>IF(N305="snížená",J305,0)</f>
        <v>0</v>
      </c>
      <c r="BG305" s="140">
        <f>IF(N305="zákl. přenesená",J305,0)</f>
        <v>0</v>
      </c>
      <c r="BH305" s="140">
        <f>IF(N305="sníž. přenesená",J305,0)</f>
        <v>0</v>
      </c>
      <c r="BI305" s="140">
        <f>IF(N305="nulová",J305,0)</f>
        <v>0</v>
      </c>
      <c r="BJ305" s="17" t="s">
        <v>84</v>
      </c>
      <c r="BK305" s="140">
        <f>ROUND(I305*H305,2)</f>
        <v>0</v>
      </c>
      <c r="BL305" s="17" t="s">
        <v>253</v>
      </c>
      <c r="BM305" s="139" t="s">
        <v>510</v>
      </c>
    </row>
    <row r="306" spans="2:65" s="12" customFormat="1" ht="11.25">
      <c r="B306" s="148"/>
      <c r="D306" s="142" t="s">
        <v>217</v>
      </c>
      <c r="E306" s="149" t="s">
        <v>1</v>
      </c>
      <c r="F306" s="150" t="s">
        <v>2290</v>
      </c>
      <c r="H306" s="151">
        <v>50.2</v>
      </c>
      <c r="I306" s="152"/>
      <c r="L306" s="148"/>
      <c r="M306" s="153"/>
      <c r="T306" s="154"/>
      <c r="AT306" s="149" t="s">
        <v>217</v>
      </c>
      <c r="AU306" s="149" t="s">
        <v>86</v>
      </c>
      <c r="AV306" s="12" t="s">
        <v>86</v>
      </c>
      <c r="AW306" s="12" t="s">
        <v>34</v>
      </c>
      <c r="AX306" s="12" t="s">
        <v>77</v>
      </c>
      <c r="AY306" s="149" t="s">
        <v>211</v>
      </c>
    </row>
    <row r="307" spans="2:65" s="13" customFormat="1" ht="11.25">
      <c r="B307" s="155"/>
      <c r="D307" s="142" t="s">
        <v>217</v>
      </c>
      <c r="E307" s="156" t="s">
        <v>1</v>
      </c>
      <c r="F307" s="157" t="s">
        <v>222</v>
      </c>
      <c r="H307" s="158">
        <v>50.2</v>
      </c>
      <c r="I307" s="159"/>
      <c r="L307" s="155"/>
      <c r="M307" s="160"/>
      <c r="T307" s="161"/>
      <c r="AT307" s="156" t="s">
        <v>217</v>
      </c>
      <c r="AU307" s="156" t="s">
        <v>86</v>
      </c>
      <c r="AV307" s="13" t="s">
        <v>216</v>
      </c>
      <c r="AW307" s="13" t="s">
        <v>34</v>
      </c>
      <c r="AX307" s="13" t="s">
        <v>84</v>
      </c>
      <c r="AY307" s="156" t="s">
        <v>211</v>
      </c>
    </row>
    <row r="308" spans="2:65" s="1" customFormat="1" ht="24.2" customHeight="1">
      <c r="B308" s="32"/>
      <c r="C308" s="127" t="s">
        <v>373</v>
      </c>
      <c r="D308" s="127" t="s">
        <v>212</v>
      </c>
      <c r="E308" s="128" t="s">
        <v>1832</v>
      </c>
      <c r="F308" s="129" t="s">
        <v>1833</v>
      </c>
      <c r="G308" s="130" t="s">
        <v>289</v>
      </c>
      <c r="H308" s="131">
        <v>4</v>
      </c>
      <c r="I308" s="132"/>
      <c r="J308" s="133">
        <f>ROUND(I308*H308,2)</f>
        <v>0</v>
      </c>
      <c r="K308" s="134"/>
      <c r="L308" s="32"/>
      <c r="M308" s="135" t="s">
        <v>1</v>
      </c>
      <c r="N308" s="136" t="s">
        <v>42</v>
      </c>
      <c r="P308" s="137">
        <f>O308*H308</f>
        <v>0</v>
      </c>
      <c r="Q308" s="137">
        <v>0</v>
      </c>
      <c r="R308" s="137">
        <f>Q308*H308</f>
        <v>0</v>
      </c>
      <c r="S308" s="137">
        <v>0</v>
      </c>
      <c r="T308" s="138">
        <f>S308*H308</f>
        <v>0</v>
      </c>
      <c r="AR308" s="139" t="s">
        <v>253</v>
      </c>
      <c r="AT308" s="139" t="s">
        <v>212</v>
      </c>
      <c r="AU308" s="139" t="s">
        <v>86</v>
      </c>
      <c r="AY308" s="17" t="s">
        <v>211</v>
      </c>
      <c r="BE308" s="140">
        <f>IF(N308="základní",J308,0)</f>
        <v>0</v>
      </c>
      <c r="BF308" s="140">
        <f>IF(N308="snížená",J308,0)</f>
        <v>0</v>
      </c>
      <c r="BG308" s="140">
        <f>IF(N308="zákl. přenesená",J308,0)</f>
        <v>0</v>
      </c>
      <c r="BH308" s="140">
        <f>IF(N308="sníž. přenesená",J308,0)</f>
        <v>0</v>
      </c>
      <c r="BI308" s="140">
        <f>IF(N308="nulová",J308,0)</f>
        <v>0</v>
      </c>
      <c r="BJ308" s="17" t="s">
        <v>84</v>
      </c>
      <c r="BK308" s="140">
        <f>ROUND(I308*H308,2)</f>
        <v>0</v>
      </c>
      <c r="BL308" s="17" t="s">
        <v>253</v>
      </c>
      <c r="BM308" s="139" t="s">
        <v>516</v>
      </c>
    </row>
    <row r="309" spans="2:65" s="1" customFormat="1" ht="24.2" customHeight="1">
      <c r="B309" s="32"/>
      <c r="C309" s="127" t="s">
        <v>538</v>
      </c>
      <c r="D309" s="127" t="s">
        <v>212</v>
      </c>
      <c r="E309" s="128" t="s">
        <v>1834</v>
      </c>
      <c r="F309" s="129" t="s">
        <v>1835</v>
      </c>
      <c r="G309" s="130" t="s">
        <v>421</v>
      </c>
      <c r="H309" s="131">
        <v>12</v>
      </c>
      <c r="I309" s="132"/>
      <c r="J309" s="133">
        <f>ROUND(I309*H309,2)</f>
        <v>0</v>
      </c>
      <c r="K309" s="134"/>
      <c r="L309" s="32"/>
      <c r="M309" s="135" t="s">
        <v>1</v>
      </c>
      <c r="N309" s="136" t="s">
        <v>42</v>
      </c>
      <c r="P309" s="137">
        <f>O309*H309</f>
        <v>0</v>
      </c>
      <c r="Q309" s="137">
        <v>0</v>
      </c>
      <c r="R309" s="137">
        <f>Q309*H309</f>
        <v>0</v>
      </c>
      <c r="S309" s="137">
        <v>0</v>
      </c>
      <c r="T309" s="138">
        <f>S309*H309</f>
        <v>0</v>
      </c>
      <c r="AR309" s="139" t="s">
        <v>253</v>
      </c>
      <c r="AT309" s="139" t="s">
        <v>212</v>
      </c>
      <c r="AU309" s="139" t="s">
        <v>86</v>
      </c>
      <c r="AY309" s="17" t="s">
        <v>211</v>
      </c>
      <c r="BE309" s="140">
        <f>IF(N309="základní",J309,0)</f>
        <v>0</v>
      </c>
      <c r="BF309" s="140">
        <f>IF(N309="snížená",J309,0)</f>
        <v>0</v>
      </c>
      <c r="BG309" s="140">
        <f>IF(N309="zákl. přenesená",J309,0)</f>
        <v>0</v>
      </c>
      <c r="BH309" s="140">
        <f>IF(N309="sníž. přenesená",J309,0)</f>
        <v>0</v>
      </c>
      <c r="BI309" s="140">
        <f>IF(N309="nulová",J309,0)</f>
        <v>0</v>
      </c>
      <c r="BJ309" s="17" t="s">
        <v>84</v>
      </c>
      <c r="BK309" s="140">
        <f>ROUND(I309*H309,2)</f>
        <v>0</v>
      </c>
      <c r="BL309" s="17" t="s">
        <v>253</v>
      </c>
      <c r="BM309" s="139" t="s">
        <v>521</v>
      </c>
    </row>
    <row r="310" spans="2:65" s="12" customFormat="1" ht="11.25">
      <c r="B310" s="148"/>
      <c r="D310" s="142" t="s">
        <v>217</v>
      </c>
      <c r="E310" s="149" t="s">
        <v>1</v>
      </c>
      <c r="F310" s="150" t="s">
        <v>1836</v>
      </c>
      <c r="H310" s="151">
        <v>12</v>
      </c>
      <c r="I310" s="152"/>
      <c r="L310" s="148"/>
      <c r="M310" s="153"/>
      <c r="T310" s="154"/>
      <c r="AT310" s="149" t="s">
        <v>217</v>
      </c>
      <c r="AU310" s="149" t="s">
        <v>86</v>
      </c>
      <c r="AV310" s="12" t="s">
        <v>86</v>
      </c>
      <c r="AW310" s="12" t="s">
        <v>34</v>
      </c>
      <c r="AX310" s="12" t="s">
        <v>77</v>
      </c>
      <c r="AY310" s="149" t="s">
        <v>211</v>
      </c>
    </row>
    <row r="311" spans="2:65" s="13" customFormat="1" ht="11.25">
      <c r="B311" s="155"/>
      <c r="D311" s="142" t="s">
        <v>217</v>
      </c>
      <c r="E311" s="156" t="s">
        <v>1</v>
      </c>
      <c r="F311" s="157" t="s">
        <v>222</v>
      </c>
      <c r="H311" s="158">
        <v>12</v>
      </c>
      <c r="I311" s="159"/>
      <c r="L311" s="155"/>
      <c r="M311" s="160"/>
      <c r="T311" s="161"/>
      <c r="AT311" s="156" t="s">
        <v>217</v>
      </c>
      <c r="AU311" s="156" t="s">
        <v>86</v>
      </c>
      <c r="AV311" s="13" t="s">
        <v>216</v>
      </c>
      <c r="AW311" s="13" t="s">
        <v>34</v>
      </c>
      <c r="AX311" s="13" t="s">
        <v>84</v>
      </c>
      <c r="AY311" s="156" t="s">
        <v>211</v>
      </c>
    </row>
    <row r="312" spans="2:65" s="1" customFormat="1" ht="24.2" customHeight="1">
      <c r="B312" s="32"/>
      <c r="C312" s="127" t="s">
        <v>389</v>
      </c>
      <c r="D312" s="127" t="s">
        <v>212</v>
      </c>
      <c r="E312" s="128" t="s">
        <v>1837</v>
      </c>
      <c r="F312" s="129" t="s">
        <v>1838</v>
      </c>
      <c r="G312" s="130" t="s">
        <v>775</v>
      </c>
      <c r="H312" s="180"/>
      <c r="I312" s="132"/>
      <c r="J312" s="133">
        <f>ROUND(I312*H312,2)</f>
        <v>0</v>
      </c>
      <c r="K312" s="134"/>
      <c r="L312" s="32"/>
      <c r="M312" s="135" t="s">
        <v>1</v>
      </c>
      <c r="N312" s="136" t="s">
        <v>42</v>
      </c>
      <c r="P312" s="137">
        <f>O312*H312</f>
        <v>0</v>
      </c>
      <c r="Q312" s="137">
        <v>0</v>
      </c>
      <c r="R312" s="137">
        <f>Q312*H312</f>
        <v>0</v>
      </c>
      <c r="S312" s="137">
        <v>0</v>
      </c>
      <c r="T312" s="138">
        <f>S312*H312</f>
        <v>0</v>
      </c>
      <c r="AR312" s="139" t="s">
        <v>253</v>
      </c>
      <c r="AT312" s="139" t="s">
        <v>212</v>
      </c>
      <c r="AU312" s="139" t="s">
        <v>86</v>
      </c>
      <c r="AY312" s="17" t="s">
        <v>211</v>
      </c>
      <c r="BE312" s="140">
        <f>IF(N312="základní",J312,0)</f>
        <v>0</v>
      </c>
      <c r="BF312" s="140">
        <f>IF(N312="snížená",J312,0)</f>
        <v>0</v>
      </c>
      <c r="BG312" s="140">
        <f>IF(N312="zákl. přenesená",J312,0)</f>
        <v>0</v>
      </c>
      <c r="BH312" s="140">
        <f>IF(N312="sníž. přenesená",J312,0)</f>
        <v>0</v>
      </c>
      <c r="BI312" s="140">
        <f>IF(N312="nulová",J312,0)</f>
        <v>0</v>
      </c>
      <c r="BJ312" s="17" t="s">
        <v>84</v>
      </c>
      <c r="BK312" s="140">
        <f>ROUND(I312*H312,2)</f>
        <v>0</v>
      </c>
      <c r="BL312" s="17" t="s">
        <v>253</v>
      </c>
      <c r="BM312" s="139" t="s">
        <v>527</v>
      </c>
    </row>
    <row r="313" spans="2:65" s="10" customFormat="1" ht="22.9" customHeight="1">
      <c r="B313" s="117"/>
      <c r="D313" s="118" t="s">
        <v>76</v>
      </c>
      <c r="E313" s="193" t="s">
        <v>2291</v>
      </c>
      <c r="F313" s="193" t="s">
        <v>2292</v>
      </c>
      <c r="I313" s="120"/>
      <c r="J313" s="194">
        <f>BK313</f>
        <v>0</v>
      </c>
      <c r="L313" s="117"/>
      <c r="M313" s="122"/>
      <c r="P313" s="123">
        <v>0</v>
      </c>
      <c r="R313" s="123">
        <v>0</v>
      </c>
      <c r="T313" s="124">
        <v>0</v>
      </c>
      <c r="AR313" s="118" t="s">
        <v>86</v>
      </c>
      <c r="AT313" s="125" t="s">
        <v>76</v>
      </c>
      <c r="AU313" s="125" t="s">
        <v>84</v>
      </c>
      <c r="AY313" s="118" t="s">
        <v>211</v>
      </c>
      <c r="BK313" s="126">
        <v>0</v>
      </c>
    </row>
    <row r="314" spans="2:65" s="10" customFormat="1" ht="22.9" customHeight="1">
      <c r="B314" s="117"/>
      <c r="D314" s="118" t="s">
        <v>76</v>
      </c>
      <c r="E314" s="193" t="s">
        <v>1854</v>
      </c>
      <c r="F314" s="193" t="s">
        <v>1855</v>
      </c>
      <c r="I314" s="120"/>
      <c r="J314" s="194">
        <f>BK314</f>
        <v>0</v>
      </c>
      <c r="L314" s="117"/>
      <c r="M314" s="122"/>
      <c r="P314" s="123">
        <f>SUM(P315:P330)</f>
        <v>0</v>
      </c>
      <c r="R314" s="123">
        <f>SUM(R315:R330)</f>
        <v>0</v>
      </c>
      <c r="T314" s="124">
        <f>SUM(T315:T330)</f>
        <v>0</v>
      </c>
      <c r="AR314" s="118" t="s">
        <v>86</v>
      </c>
      <c r="AT314" s="125" t="s">
        <v>76</v>
      </c>
      <c r="AU314" s="125" t="s">
        <v>84</v>
      </c>
      <c r="AY314" s="118" t="s">
        <v>211</v>
      </c>
      <c r="BK314" s="126">
        <f>SUM(BK315:BK330)</f>
        <v>0</v>
      </c>
    </row>
    <row r="315" spans="2:65" s="1" customFormat="1" ht="24.2" customHeight="1">
      <c r="B315" s="32"/>
      <c r="C315" s="127" t="s">
        <v>545</v>
      </c>
      <c r="D315" s="127" t="s">
        <v>212</v>
      </c>
      <c r="E315" s="128" t="s">
        <v>1856</v>
      </c>
      <c r="F315" s="129" t="s">
        <v>1857</v>
      </c>
      <c r="G315" s="130" t="s">
        <v>421</v>
      </c>
      <c r="H315" s="131">
        <v>51.54</v>
      </c>
      <c r="I315" s="132"/>
      <c r="J315" s="133">
        <f>ROUND(I315*H315,2)</f>
        <v>0</v>
      </c>
      <c r="K315" s="134"/>
      <c r="L315" s="32"/>
      <c r="M315" s="135" t="s">
        <v>1</v>
      </c>
      <c r="N315" s="136" t="s">
        <v>42</v>
      </c>
      <c r="P315" s="137">
        <f>O315*H315</f>
        <v>0</v>
      </c>
      <c r="Q315" s="137">
        <v>0</v>
      </c>
      <c r="R315" s="137">
        <f>Q315*H315</f>
        <v>0</v>
      </c>
      <c r="S315" s="137">
        <v>0</v>
      </c>
      <c r="T315" s="138">
        <f>S315*H315</f>
        <v>0</v>
      </c>
      <c r="AR315" s="139" t="s">
        <v>253</v>
      </c>
      <c r="AT315" s="139" t="s">
        <v>212</v>
      </c>
      <c r="AU315" s="139" t="s">
        <v>86</v>
      </c>
      <c r="AY315" s="17" t="s">
        <v>211</v>
      </c>
      <c r="BE315" s="140">
        <f>IF(N315="základní",J315,0)</f>
        <v>0</v>
      </c>
      <c r="BF315" s="140">
        <f>IF(N315="snížená",J315,0)</f>
        <v>0</v>
      </c>
      <c r="BG315" s="140">
        <f>IF(N315="zákl. přenesená",J315,0)</f>
        <v>0</v>
      </c>
      <c r="BH315" s="140">
        <f>IF(N315="sníž. přenesená",J315,0)</f>
        <v>0</v>
      </c>
      <c r="BI315" s="140">
        <f>IF(N315="nulová",J315,0)</f>
        <v>0</v>
      </c>
      <c r="BJ315" s="17" t="s">
        <v>84</v>
      </c>
      <c r="BK315" s="140">
        <f>ROUND(I315*H315,2)</f>
        <v>0</v>
      </c>
      <c r="BL315" s="17" t="s">
        <v>253</v>
      </c>
      <c r="BM315" s="139" t="s">
        <v>534</v>
      </c>
    </row>
    <row r="316" spans="2:65" s="12" customFormat="1" ht="11.25">
      <c r="B316" s="148"/>
      <c r="D316" s="142" t="s">
        <v>217</v>
      </c>
      <c r="E316" s="149" t="s">
        <v>1</v>
      </c>
      <c r="F316" s="150" t="s">
        <v>2293</v>
      </c>
      <c r="H316" s="151">
        <v>9.7799999999999994</v>
      </c>
      <c r="I316" s="152"/>
      <c r="L316" s="148"/>
      <c r="M316" s="153"/>
      <c r="T316" s="154"/>
      <c r="AT316" s="149" t="s">
        <v>217</v>
      </c>
      <c r="AU316" s="149" t="s">
        <v>86</v>
      </c>
      <c r="AV316" s="12" t="s">
        <v>86</v>
      </c>
      <c r="AW316" s="12" t="s">
        <v>34</v>
      </c>
      <c r="AX316" s="12" t="s">
        <v>77</v>
      </c>
      <c r="AY316" s="149" t="s">
        <v>211</v>
      </c>
    </row>
    <row r="317" spans="2:65" s="12" customFormat="1" ht="11.25">
      <c r="B317" s="148"/>
      <c r="D317" s="142" t="s">
        <v>217</v>
      </c>
      <c r="E317" s="149" t="s">
        <v>1</v>
      </c>
      <c r="F317" s="150" t="s">
        <v>2294</v>
      </c>
      <c r="H317" s="151">
        <v>11.45</v>
      </c>
      <c r="I317" s="152"/>
      <c r="L317" s="148"/>
      <c r="M317" s="153"/>
      <c r="T317" s="154"/>
      <c r="AT317" s="149" t="s">
        <v>217</v>
      </c>
      <c r="AU317" s="149" t="s">
        <v>86</v>
      </c>
      <c r="AV317" s="12" t="s">
        <v>86</v>
      </c>
      <c r="AW317" s="12" t="s">
        <v>34</v>
      </c>
      <c r="AX317" s="12" t="s">
        <v>77</v>
      </c>
      <c r="AY317" s="149" t="s">
        <v>211</v>
      </c>
    </row>
    <row r="318" spans="2:65" s="12" customFormat="1" ht="11.25">
      <c r="B318" s="148"/>
      <c r="D318" s="142" t="s">
        <v>217</v>
      </c>
      <c r="E318" s="149" t="s">
        <v>1</v>
      </c>
      <c r="F318" s="150" t="s">
        <v>2295</v>
      </c>
      <c r="H318" s="151">
        <v>9.48</v>
      </c>
      <c r="I318" s="152"/>
      <c r="L318" s="148"/>
      <c r="M318" s="153"/>
      <c r="T318" s="154"/>
      <c r="AT318" s="149" t="s">
        <v>217</v>
      </c>
      <c r="AU318" s="149" t="s">
        <v>86</v>
      </c>
      <c r="AV318" s="12" t="s">
        <v>86</v>
      </c>
      <c r="AW318" s="12" t="s">
        <v>34</v>
      </c>
      <c r="AX318" s="12" t="s">
        <v>77</v>
      </c>
      <c r="AY318" s="149" t="s">
        <v>211</v>
      </c>
    </row>
    <row r="319" spans="2:65" s="12" customFormat="1" ht="11.25">
      <c r="B319" s="148"/>
      <c r="D319" s="142" t="s">
        <v>217</v>
      </c>
      <c r="E319" s="149" t="s">
        <v>1</v>
      </c>
      <c r="F319" s="150" t="s">
        <v>2296</v>
      </c>
      <c r="H319" s="151">
        <v>7.86</v>
      </c>
      <c r="I319" s="152"/>
      <c r="L319" s="148"/>
      <c r="M319" s="153"/>
      <c r="T319" s="154"/>
      <c r="AT319" s="149" t="s">
        <v>217</v>
      </c>
      <c r="AU319" s="149" t="s">
        <v>86</v>
      </c>
      <c r="AV319" s="12" t="s">
        <v>86</v>
      </c>
      <c r="AW319" s="12" t="s">
        <v>34</v>
      </c>
      <c r="AX319" s="12" t="s">
        <v>77</v>
      </c>
      <c r="AY319" s="149" t="s">
        <v>211</v>
      </c>
    </row>
    <row r="320" spans="2:65" s="12" customFormat="1" ht="11.25">
      <c r="B320" s="148"/>
      <c r="D320" s="142" t="s">
        <v>217</v>
      </c>
      <c r="E320" s="149" t="s">
        <v>1</v>
      </c>
      <c r="F320" s="150" t="s">
        <v>2297</v>
      </c>
      <c r="H320" s="151">
        <v>12.97</v>
      </c>
      <c r="I320" s="152"/>
      <c r="L320" s="148"/>
      <c r="M320" s="153"/>
      <c r="T320" s="154"/>
      <c r="AT320" s="149" t="s">
        <v>217</v>
      </c>
      <c r="AU320" s="149" t="s">
        <v>86</v>
      </c>
      <c r="AV320" s="12" t="s">
        <v>86</v>
      </c>
      <c r="AW320" s="12" t="s">
        <v>34</v>
      </c>
      <c r="AX320" s="12" t="s">
        <v>77</v>
      </c>
      <c r="AY320" s="149" t="s">
        <v>211</v>
      </c>
    </row>
    <row r="321" spans="2:65" s="13" customFormat="1" ht="11.25">
      <c r="B321" s="155"/>
      <c r="D321" s="142" t="s">
        <v>217</v>
      </c>
      <c r="E321" s="156" t="s">
        <v>1</v>
      </c>
      <c r="F321" s="157" t="s">
        <v>222</v>
      </c>
      <c r="H321" s="158">
        <v>51.54</v>
      </c>
      <c r="I321" s="159"/>
      <c r="L321" s="155"/>
      <c r="M321" s="160"/>
      <c r="T321" s="161"/>
      <c r="AT321" s="156" t="s">
        <v>217</v>
      </c>
      <c r="AU321" s="156" t="s">
        <v>86</v>
      </c>
      <c r="AV321" s="13" t="s">
        <v>216</v>
      </c>
      <c r="AW321" s="13" t="s">
        <v>34</v>
      </c>
      <c r="AX321" s="13" t="s">
        <v>84</v>
      </c>
      <c r="AY321" s="156" t="s">
        <v>211</v>
      </c>
    </row>
    <row r="322" spans="2:65" s="1" customFormat="1" ht="24.2" customHeight="1">
      <c r="B322" s="32"/>
      <c r="C322" s="127" t="s">
        <v>394</v>
      </c>
      <c r="D322" s="127" t="s">
        <v>212</v>
      </c>
      <c r="E322" s="128" t="s">
        <v>1864</v>
      </c>
      <c r="F322" s="129" t="s">
        <v>1865</v>
      </c>
      <c r="G322" s="130" t="s">
        <v>297</v>
      </c>
      <c r="H322" s="131">
        <v>125.7</v>
      </c>
      <c r="I322" s="132"/>
      <c r="J322" s="133">
        <f>ROUND(I322*H322,2)</f>
        <v>0</v>
      </c>
      <c r="K322" s="134"/>
      <c r="L322" s="32"/>
      <c r="M322" s="135" t="s">
        <v>1</v>
      </c>
      <c r="N322" s="136" t="s">
        <v>42</v>
      </c>
      <c r="P322" s="137">
        <f>O322*H322</f>
        <v>0</v>
      </c>
      <c r="Q322" s="137">
        <v>0</v>
      </c>
      <c r="R322" s="137">
        <f>Q322*H322</f>
        <v>0</v>
      </c>
      <c r="S322" s="137">
        <v>0</v>
      </c>
      <c r="T322" s="138">
        <f>S322*H322</f>
        <v>0</v>
      </c>
      <c r="AR322" s="139" t="s">
        <v>253</v>
      </c>
      <c r="AT322" s="139" t="s">
        <v>212</v>
      </c>
      <c r="AU322" s="139" t="s">
        <v>86</v>
      </c>
      <c r="AY322" s="17" t="s">
        <v>211</v>
      </c>
      <c r="BE322" s="140">
        <f>IF(N322="základní",J322,0)</f>
        <v>0</v>
      </c>
      <c r="BF322" s="140">
        <f>IF(N322="snížená",J322,0)</f>
        <v>0</v>
      </c>
      <c r="BG322" s="140">
        <f>IF(N322="zákl. přenesená",J322,0)</f>
        <v>0</v>
      </c>
      <c r="BH322" s="140">
        <f>IF(N322="sníž. přenesená",J322,0)</f>
        <v>0</v>
      </c>
      <c r="BI322" s="140">
        <f>IF(N322="nulová",J322,0)</f>
        <v>0</v>
      </c>
      <c r="BJ322" s="17" t="s">
        <v>84</v>
      </c>
      <c r="BK322" s="140">
        <f>ROUND(I322*H322,2)</f>
        <v>0</v>
      </c>
      <c r="BL322" s="17" t="s">
        <v>253</v>
      </c>
      <c r="BM322" s="139" t="s">
        <v>537</v>
      </c>
    </row>
    <row r="323" spans="2:65" s="12" customFormat="1" ht="11.25">
      <c r="B323" s="148"/>
      <c r="D323" s="142" t="s">
        <v>217</v>
      </c>
      <c r="E323" s="149" t="s">
        <v>1</v>
      </c>
      <c r="F323" s="150" t="s">
        <v>2261</v>
      </c>
      <c r="H323" s="151">
        <v>125.7</v>
      </c>
      <c r="I323" s="152"/>
      <c r="L323" s="148"/>
      <c r="M323" s="153"/>
      <c r="T323" s="154"/>
      <c r="AT323" s="149" t="s">
        <v>217</v>
      </c>
      <c r="AU323" s="149" t="s">
        <v>86</v>
      </c>
      <c r="AV323" s="12" t="s">
        <v>86</v>
      </c>
      <c r="AW323" s="12" t="s">
        <v>34</v>
      </c>
      <c r="AX323" s="12" t="s">
        <v>77</v>
      </c>
      <c r="AY323" s="149" t="s">
        <v>211</v>
      </c>
    </row>
    <row r="324" spans="2:65" s="13" customFormat="1" ht="11.25">
      <c r="B324" s="155"/>
      <c r="D324" s="142" t="s">
        <v>217</v>
      </c>
      <c r="E324" s="156" t="s">
        <v>1</v>
      </c>
      <c r="F324" s="157" t="s">
        <v>222</v>
      </c>
      <c r="H324" s="158">
        <v>125.7</v>
      </c>
      <c r="I324" s="159"/>
      <c r="L324" s="155"/>
      <c r="M324" s="160"/>
      <c r="T324" s="161"/>
      <c r="AT324" s="156" t="s">
        <v>217</v>
      </c>
      <c r="AU324" s="156" t="s">
        <v>86</v>
      </c>
      <c r="AV324" s="13" t="s">
        <v>216</v>
      </c>
      <c r="AW324" s="13" t="s">
        <v>34</v>
      </c>
      <c r="AX324" s="13" t="s">
        <v>84</v>
      </c>
      <c r="AY324" s="156" t="s">
        <v>211</v>
      </c>
    </row>
    <row r="325" spans="2:65" s="1" customFormat="1" ht="33" customHeight="1">
      <c r="B325" s="32"/>
      <c r="C325" s="162" t="s">
        <v>523</v>
      </c>
      <c r="D325" s="162" t="s">
        <v>700</v>
      </c>
      <c r="E325" s="163" t="s">
        <v>1867</v>
      </c>
      <c r="F325" s="164" t="s">
        <v>1868</v>
      </c>
      <c r="G325" s="165" t="s">
        <v>297</v>
      </c>
      <c r="H325" s="166">
        <v>146.65100000000001</v>
      </c>
      <c r="I325" s="167"/>
      <c r="J325" s="168">
        <f>ROUND(I325*H325,2)</f>
        <v>0</v>
      </c>
      <c r="K325" s="169"/>
      <c r="L325" s="170"/>
      <c r="M325" s="171" t="s">
        <v>1</v>
      </c>
      <c r="N325" s="172" t="s">
        <v>42</v>
      </c>
      <c r="P325" s="137">
        <f>O325*H325</f>
        <v>0</v>
      </c>
      <c r="Q325" s="137">
        <v>0</v>
      </c>
      <c r="R325" s="137">
        <f>Q325*H325</f>
        <v>0</v>
      </c>
      <c r="S325" s="137">
        <v>0</v>
      </c>
      <c r="T325" s="138">
        <f>S325*H325</f>
        <v>0</v>
      </c>
      <c r="AR325" s="139" t="s">
        <v>298</v>
      </c>
      <c r="AT325" s="139" t="s">
        <v>700</v>
      </c>
      <c r="AU325" s="139" t="s">
        <v>86</v>
      </c>
      <c r="AY325" s="17" t="s">
        <v>211</v>
      </c>
      <c r="BE325" s="140">
        <f>IF(N325="základní",J325,0)</f>
        <v>0</v>
      </c>
      <c r="BF325" s="140">
        <f>IF(N325="snížená",J325,0)</f>
        <v>0</v>
      </c>
      <c r="BG325" s="140">
        <f>IF(N325="zákl. přenesená",J325,0)</f>
        <v>0</v>
      </c>
      <c r="BH325" s="140">
        <f>IF(N325="sníž. přenesená",J325,0)</f>
        <v>0</v>
      </c>
      <c r="BI325" s="140">
        <f>IF(N325="nulová",J325,0)</f>
        <v>0</v>
      </c>
      <c r="BJ325" s="17" t="s">
        <v>84</v>
      </c>
      <c r="BK325" s="140">
        <f>ROUND(I325*H325,2)</f>
        <v>0</v>
      </c>
      <c r="BL325" s="17" t="s">
        <v>253</v>
      </c>
      <c r="BM325" s="139" t="s">
        <v>541</v>
      </c>
    </row>
    <row r="326" spans="2:65" s="12" customFormat="1" ht="11.25">
      <c r="B326" s="148"/>
      <c r="D326" s="142" t="s">
        <v>217</v>
      </c>
      <c r="E326" s="149" t="s">
        <v>1</v>
      </c>
      <c r="F326" s="150" t="s">
        <v>2298</v>
      </c>
      <c r="H326" s="151">
        <v>129.471</v>
      </c>
      <c r="I326" s="152"/>
      <c r="L326" s="148"/>
      <c r="M326" s="153"/>
      <c r="T326" s="154"/>
      <c r="AT326" s="149" t="s">
        <v>217</v>
      </c>
      <c r="AU326" s="149" t="s">
        <v>86</v>
      </c>
      <c r="AV326" s="12" t="s">
        <v>86</v>
      </c>
      <c r="AW326" s="12" t="s">
        <v>34</v>
      </c>
      <c r="AX326" s="12" t="s">
        <v>77</v>
      </c>
      <c r="AY326" s="149" t="s">
        <v>211</v>
      </c>
    </row>
    <row r="327" spans="2:65" s="12" customFormat="1" ht="11.25">
      <c r="B327" s="148"/>
      <c r="D327" s="142" t="s">
        <v>217</v>
      </c>
      <c r="E327" s="149" t="s">
        <v>1</v>
      </c>
      <c r="F327" s="150" t="s">
        <v>2299</v>
      </c>
      <c r="H327" s="151">
        <v>17.18</v>
      </c>
      <c r="I327" s="152"/>
      <c r="L327" s="148"/>
      <c r="M327" s="153"/>
      <c r="T327" s="154"/>
      <c r="AT327" s="149" t="s">
        <v>217</v>
      </c>
      <c r="AU327" s="149" t="s">
        <v>86</v>
      </c>
      <c r="AV327" s="12" t="s">
        <v>86</v>
      </c>
      <c r="AW327" s="12" t="s">
        <v>34</v>
      </c>
      <c r="AX327" s="12" t="s">
        <v>77</v>
      </c>
      <c r="AY327" s="149" t="s">
        <v>211</v>
      </c>
    </row>
    <row r="328" spans="2:65" s="13" customFormat="1" ht="11.25">
      <c r="B328" s="155"/>
      <c r="D328" s="142" t="s">
        <v>217</v>
      </c>
      <c r="E328" s="156" t="s">
        <v>1</v>
      </c>
      <c r="F328" s="157" t="s">
        <v>222</v>
      </c>
      <c r="H328" s="158">
        <v>146.65100000000001</v>
      </c>
      <c r="I328" s="159"/>
      <c r="L328" s="155"/>
      <c r="M328" s="160"/>
      <c r="T328" s="161"/>
      <c r="AT328" s="156" t="s">
        <v>217</v>
      </c>
      <c r="AU328" s="156" t="s">
        <v>86</v>
      </c>
      <c r="AV328" s="13" t="s">
        <v>216</v>
      </c>
      <c r="AW328" s="13" t="s">
        <v>34</v>
      </c>
      <c r="AX328" s="13" t="s">
        <v>84</v>
      </c>
      <c r="AY328" s="156" t="s">
        <v>211</v>
      </c>
    </row>
    <row r="329" spans="2:65" s="1" customFormat="1" ht="24.2" customHeight="1">
      <c r="B329" s="32"/>
      <c r="C329" s="127" t="s">
        <v>399</v>
      </c>
      <c r="D329" s="127" t="s">
        <v>212</v>
      </c>
      <c r="E329" s="128" t="s">
        <v>1871</v>
      </c>
      <c r="F329" s="129" t="s">
        <v>1872</v>
      </c>
      <c r="G329" s="130" t="s">
        <v>297</v>
      </c>
      <c r="H329" s="131">
        <v>125.7</v>
      </c>
      <c r="I329" s="132"/>
      <c r="J329" s="133">
        <f>ROUND(I329*H329,2)</f>
        <v>0</v>
      </c>
      <c r="K329" s="134"/>
      <c r="L329" s="32"/>
      <c r="M329" s="135" t="s">
        <v>1</v>
      </c>
      <c r="N329" s="136" t="s">
        <v>42</v>
      </c>
      <c r="P329" s="137">
        <f>O329*H329</f>
        <v>0</v>
      </c>
      <c r="Q329" s="137">
        <v>0</v>
      </c>
      <c r="R329" s="137">
        <f>Q329*H329</f>
        <v>0</v>
      </c>
      <c r="S329" s="137">
        <v>0</v>
      </c>
      <c r="T329" s="138">
        <f>S329*H329</f>
        <v>0</v>
      </c>
      <c r="AR329" s="139" t="s">
        <v>253</v>
      </c>
      <c r="AT329" s="139" t="s">
        <v>212</v>
      </c>
      <c r="AU329" s="139" t="s">
        <v>86</v>
      </c>
      <c r="AY329" s="17" t="s">
        <v>211</v>
      </c>
      <c r="BE329" s="140">
        <f>IF(N329="základní",J329,0)</f>
        <v>0</v>
      </c>
      <c r="BF329" s="140">
        <f>IF(N329="snížená",J329,0)</f>
        <v>0</v>
      </c>
      <c r="BG329" s="140">
        <f>IF(N329="zákl. přenesená",J329,0)</f>
        <v>0</v>
      </c>
      <c r="BH329" s="140">
        <f>IF(N329="sníž. přenesená",J329,0)</f>
        <v>0</v>
      </c>
      <c r="BI329" s="140">
        <f>IF(N329="nulová",J329,0)</f>
        <v>0</v>
      </c>
      <c r="BJ329" s="17" t="s">
        <v>84</v>
      </c>
      <c r="BK329" s="140">
        <f>ROUND(I329*H329,2)</f>
        <v>0</v>
      </c>
      <c r="BL329" s="17" t="s">
        <v>253</v>
      </c>
      <c r="BM329" s="139" t="s">
        <v>544</v>
      </c>
    </row>
    <row r="330" spans="2:65" s="1" customFormat="1" ht="24.2" customHeight="1">
      <c r="B330" s="32"/>
      <c r="C330" s="127" t="s">
        <v>560</v>
      </c>
      <c r="D330" s="127" t="s">
        <v>212</v>
      </c>
      <c r="E330" s="128" t="s">
        <v>1873</v>
      </c>
      <c r="F330" s="129" t="s">
        <v>1874</v>
      </c>
      <c r="G330" s="130" t="s">
        <v>775</v>
      </c>
      <c r="H330" s="180"/>
      <c r="I330" s="132"/>
      <c r="J330" s="133">
        <f>ROUND(I330*H330,2)</f>
        <v>0</v>
      </c>
      <c r="K330" s="134"/>
      <c r="L330" s="32"/>
      <c r="M330" s="135" t="s">
        <v>1</v>
      </c>
      <c r="N330" s="136" t="s">
        <v>42</v>
      </c>
      <c r="P330" s="137">
        <f>O330*H330</f>
        <v>0</v>
      </c>
      <c r="Q330" s="137">
        <v>0</v>
      </c>
      <c r="R330" s="137">
        <f>Q330*H330</f>
        <v>0</v>
      </c>
      <c r="S330" s="137">
        <v>0</v>
      </c>
      <c r="T330" s="138">
        <f>S330*H330</f>
        <v>0</v>
      </c>
      <c r="AR330" s="139" t="s">
        <v>253</v>
      </c>
      <c r="AT330" s="139" t="s">
        <v>212</v>
      </c>
      <c r="AU330" s="139" t="s">
        <v>86</v>
      </c>
      <c r="AY330" s="17" t="s">
        <v>211</v>
      </c>
      <c r="BE330" s="140">
        <f>IF(N330="základní",J330,0)</f>
        <v>0</v>
      </c>
      <c r="BF330" s="140">
        <f>IF(N330="snížená",J330,0)</f>
        <v>0</v>
      </c>
      <c r="BG330" s="140">
        <f>IF(N330="zákl. přenesená",J330,0)</f>
        <v>0</v>
      </c>
      <c r="BH330" s="140">
        <f>IF(N330="sníž. přenesená",J330,0)</f>
        <v>0</v>
      </c>
      <c r="BI330" s="140">
        <f>IF(N330="nulová",J330,0)</f>
        <v>0</v>
      </c>
      <c r="BJ330" s="17" t="s">
        <v>84</v>
      </c>
      <c r="BK330" s="140">
        <f>ROUND(I330*H330,2)</f>
        <v>0</v>
      </c>
      <c r="BL330" s="17" t="s">
        <v>253</v>
      </c>
      <c r="BM330" s="139" t="s">
        <v>548</v>
      </c>
    </row>
    <row r="331" spans="2:65" s="10" customFormat="1" ht="22.9" customHeight="1">
      <c r="B331" s="117"/>
      <c r="D331" s="118" t="s">
        <v>76</v>
      </c>
      <c r="E331" s="193" t="s">
        <v>1875</v>
      </c>
      <c r="F331" s="193" t="s">
        <v>1876</v>
      </c>
      <c r="I331" s="120"/>
      <c r="J331" s="194">
        <f>BK331</f>
        <v>0</v>
      </c>
      <c r="L331" s="117"/>
      <c r="M331" s="122"/>
      <c r="P331" s="123">
        <f>SUM(P332:P344)</f>
        <v>0</v>
      </c>
      <c r="R331" s="123">
        <f>SUM(R332:R344)</f>
        <v>0</v>
      </c>
      <c r="T331" s="124">
        <f>SUM(T332:T344)</f>
        <v>0</v>
      </c>
      <c r="AR331" s="118" t="s">
        <v>86</v>
      </c>
      <c r="AT331" s="125" t="s">
        <v>76</v>
      </c>
      <c r="AU331" s="125" t="s">
        <v>84</v>
      </c>
      <c r="AY331" s="118" t="s">
        <v>211</v>
      </c>
      <c r="BK331" s="126">
        <f>SUM(BK332:BK344)</f>
        <v>0</v>
      </c>
    </row>
    <row r="332" spans="2:65" s="1" customFormat="1" ht="16.5" customHeight="1">
      <c r="B332" s="32"/>
      <c r="C332" s="127" t="s">
        <v>404</v>
      </c>
      <c r="D332" s="127" t="s">
        <v>212</v>
      </c>
      <c r="E332" s="128" t="s">
        <v>1877</v>
      </c>
      <c r="F332" s="129" t="s">
        <v>1878</v>
      </c>
      <c r="G332" s="130" t="s">
        <v>297</v>
      </c>
      <c r="H332" s="131">
        <v>137.61099999999999</v>
      </c>
      <c r="I332" s="132"/>
      <c r="J332" s="133">
        <f>ROUND(I332*H332,2)</f>
        <v>0</v>
      </c>
      <c r="K332" s="134"/>
      <c r="L332" s="32"/>
      <c r="M332" s="135" t="s">
        <v>1</v>
      </c>
      <c r="N332" s="136" t="s">
        <v>42</v>
      </c>
      <c r="P332" s="137">
        <f>O332*H332</f>
        <v>0</v>
      </c>
      <c r="Q332" s="137">
        <v>0</v>
      </c>
      <c r="R332" s="137">
        <f>Q332*H332</f>
        <v>0</v>
      </c>
      <c r="S332" s="137">
        <v>0</v>
      </c>
      <c r="T332" s="138">
        <f>S332*H332</f>
        <v>0</v>
      </c>
      <c r="AR332" s="139" t="s">
        <v>253</v>
      </c>
      <c r="AT332" s="139" t="s">
        <v>212</v>
      </c>
      <c r="AU332" s="139" t="s">
        <v>86</v>
      </c>
      <c r="AY332" s="17" t="s">
        <v>211</v>
      </c>
      <c r="BE332" s="140">
        <f>IF(N332="základní",J332,0)</f>
        <v>0</v>
      </c>
      <c r="BF332" s="140">
        <f>IF(N332="snížená",J332,0)</f>
        <v>0</v>
      </c>
      <c r="BG332" s="140">
        <f>IF(N332="zákl. přenesená",J332,0)</f>
        <v>0</v>
      </c>
      <c r="BH332" s="140">
        <f>IF(N332="sníž. přenesená",J332,0)</f>
        <v>0</v>
      </c>
      <c r="BI332" s="140">
        <f>IF(N332="nulová",J332,0)</f>
        <v>0</v>
      </c>
      <c r="BJ332" s="17" t="s">
        <v>84</v>
      </c>
      <c r="BK332" s="140">
        <f>ROUND(I332*H332,2)</f>
        <v>0</v>
      </c>
      <c r="BL332" s="17" t="s">
        <v>253</v>
      </c>
      <c r="BM332" s="139" t="s">
        <v>551</v>
      </c>
    </row>
    <row r="333" spans="2:65" s="12" customFormat="1" ht="11.25">
      <c r="B333" s="148"/>
      <c r="D333" s="142" t="s">
        <v>217</v>
      </c>
      <c r="E333" s="149" t="s">
        <v>1</v>
      </c>
      <c r="F333" s="150" t="s">
        <v>2300</v>
      </c>
      <c r="H333" s="151">
        <v>3</v>
      </c>
      <c r="I333" s="152"/>
      <c r="L333" s="148"/>
      <c r="M333" s="153"/>
      <c r="T333" s="154"/>
      <c r="AT333" s="149" t="s">
        <v>217</v>
      </c>
      <c r="AU333" s="149" t="s">
        <v>86</v>
      </c>
      <c r="AV333" s="12" t="s">
        <v>86</v>
      </c>
      <c r="AW333" s="12" t="s">
        <v>34</v>
      </c>
      <c r="AX333" s="12" t="s">
        <v>77</v>
      </c>
      <c r="AY333" s="149" t="s">
        <v>211</v>
      </c>
    </row>
    <row r="334" spans="2:65" s="12" customFormat="1" ht="11.25">
      <c r="B334" s="148"/>
      <c r="D334" s="142" t="s">
        <v>217</v>
      </c>
      <c r="E334" s="149" t="s">
        <v>1</v>
      </c>
      <c r="F334" s="150" t="s">
        <v>2301</v>
      </c>
      <c r="H334" s="151">
        <v>10.1</v>
      </c>
      <c r="I334" s="152"/>
      <c r="L334" s="148"/>
      <c r="M334" s="153"/>
      <c r="T334" s="154"/>
      <c r="AT334" s="149" t="s">
        <v>217</v>
      </c>
      <c r="AU334" s="149" t="s">
        <v>86</v>
      </c>
      <c r="AV334" s="12" t="s">
        <v>86</v>
      </c>
      <c r="AW334" s="12" t="s">
        <v>34</v>
      </c>
      <c r="AX334" s="12" t="s">
        <v>77</v>
      </c>
      <c r="AY334" s="149" t="s">
        <v>211</v>
      </c>
    </row>
    <row r="335" spans="2:65" s="12" customFormat="1" ht="11.25">
      <c r="B335" s="148"/>
      <c r="D335" s="142" t="s">
        <v>217</v>
      </c>
      <c r="E335" s="149" t="s">
        <v>1</v>
      </c>
      <c r="F335" s="150" t="s">
        <v>2302</v>
      </c>
      <c r="H335" s="151">
        <v>17.736000000000001</v>
      </c>
      <c r="I335" s="152"/>
      <c r="L335" s="148"/>
      <c r="M335" s="153"/>
      <c r="T335" s="154"/>
      <c r="AT335" s="149" t="s">
        <v>217</v>
      </c>
      <c r="AU335" s="149" t="s">
        <v>86</v>
      </c>
      <c r="AV335" s="12" t="s">
        <v>86</v>
      </c>
      <c r="AW335" s="12" t="s">
        <v>34</v>
      </c>
      <c r="AX335" s="12" t="s">
        <v>77</v>
      </c>
      <c r="AY335" s="149" t="s">
        <v>211</v>
      </c>
    </row>
    <row r="336" spans="2:65" s="12" customFormat="1" ht="11.25">
      <c r="B336" s="148"/>
      <c r="D336" s="142" t="s">
        <v>217</v>
      </c>
      <c r="E336" s="149" t="s">
        <v>1</v>
      </c>
      <c r="F336" s="150" t="s">
        <v>2303</v>
      </c>
      <c r="H336" s="151">
        <v>28.785</v>
      </c>
      <c r="I336" s="152"/>
      <c r="L336" s="148"/>
      <c r="M336" s="153"/>
      <c r="T336" s="154"/>
      <c r="AT336" s="149" t="s">
        <v>217</v>
      </c>
      <c r="AU336" s="149" t="s">
        <v>86</v>
      </c>
      <c r="AV336" s="12" t="s">
        <v>86</v>
      </c>
      <c r="AW336" s="12" t="s">
        <v>34</v>
      </c>
      <c r="AX336" s="12" t="s">
        <v>77</v>
      </c>
      <c r="AY336" s="149" t="s">
        <v>211</v>
      </c>
    </row>
    <row r="337" spans="2:65" s="12" customFormat="1" ht="11.25">
      <c r="B337" s="148"/>
      <c r="D337" s="142" t="s">
        <v>217</v>
      </c>
      <c r="E337" s="149" t="s">
        <v>1</v>
      </c>
      <c r="F337" s="150" t="s">
        <v>2304</v>
      </c>
      <c r="H337" s="151">
        <v>18.408000000000001</v>
      </c>
      <c r="I337" s="152"/>
      <c r="L337" s="148"/>
      <c r="M337" s="153"/>
      <c r="T337" s="154"/>
      <c r="AT337" s="149" t="s">
        <v>217</v>
      </c>
      <c r="AU337" s="149" t="s">
        <v>86</v>
      </c>
      <c r="AV337" s="12" t="s">
        <v>86</v>
      </c>
      <c r="AW337" s="12" t="s">
        <v>34</v>
      </c>
      <c r="AX337" s="12" t="s">
        <v>77</v>
      </c>
      <c r="AY337" s="149" t="s">
        <v>211</v>
      </c>
    </row>
    <row r="338" spans="2:65" s="12" customFormat="1" ht="11.25">
      <c r="B338" s="148"/>
      <c r="D338" s="142" t="s">
        <v>217</v>
      </c>
      <c r="E338" s="149" t="s">
        <v>1</v>
      </c>
      <c r="F338" s="150" t="s">
        <v>2305</v>
      </c>
      <c r="H338" s="151">
        <v>7.91</v>
      </c>
      <c r="I338" s="152"/>
      <c r="L338" s="148"/>
      <c r="M338" s="153"/>
      <c r="T338" s="154"/>
      <c r="AT338" s="149" t="s">
        <v>217</v>
      </c>
      <c r="AU338" s="149" t="s">
        <v>86</v>
      </c>
      <c r="AV338" s="12" t="s">
        <v>86</v>
      </c>
      <c r="AW338" s="12" t="s">
        <v>34</v>
      </c>
      <c r="AX338" s="12" t="s">
        <v>77</v>
      </c>
      <c r="AY338" s="149" t="s">
        <v>211</v>
      </c>
    </row>
    <row r="339" spans="2:65" s="12" customFormat="1" ht="11.25">
      <c r="B339" s="148"/>
      <c r="D339" s="142" t="s">
        <v>217</v>
      </c>
      <c r="E339" s="149" t="s">
        <v>1</v>
      </c>
      <c r="F339" s="150" t="s">
        <v>2306</v>
      </c>
      <c r="H339" s="151">
        <v>28.785</v>
      </c>
      <c r="I339" s="152"/>
      <c r="L339" s="148"/>
      <c r="M339" s="153"/>
      <c r="T339" s="154"/>
      <c r="AT339" s="149" t="s">
        <v>217</v>
      </c>
      <c r="AU339" s="149" t="s">
        <v>86</v>
      </c>
      <c r="AV339" s="12" t="s">
        <v>86</v>
      </c>
      <c r="AW339" s="12" t="s">
        <v>34</v>
      </c>
      <c r="AX339" s="12" t="s">
        <v>77</v>
      </c>
      <c r="AY339" s="149" t="s">
        <v>211</v>
      </c>
    </row>
    <row r="340" spans="2:65" s="12" customFormat="1" ht="11.25">
      <c r="B340" s="148"/>
      <c r="D340" s="142" t="s">
        <v>217</v>
      </c>
      <c r="E340" s="149" t="s">
        <v>1</v>
      </c>
      <c r="F340" s="150" t="s">
        <v>2307</v>
      </c>
      <c r="H340" s="151">
        <v>22.887</v>
      </c>
      <c r="I340" s="152"/>
      <c r="L340" s="148"/>
      <c r="M340" s="153"/>
      <c r="T340" s="154"/>
      <c r="AT340" s="149" t="s">
        <v>217</v>
      </c>
      <c r="AU340" s="149" t="s">
        <v>86</v>
      </c>
      <c r="AV340" s="12" t="s">
        <v>86</v>
      </c>
      <c r="AW340" s="12" t="s">
        <v>34</v>
      </c>
      <c r="AX340" s="12" t="s">
        <v>77</v>
      </c>
      <c r="AY340" s="149" t="s">
        <v>211</v>
      </c>
    </row>
    <row r="341" spans="2:65" s="13" customFormat="1" ht="11.25">
      <c r="B341" s="155"/>
      <c r="D341" s="142" t="s">
        <v>217</v>
      </c>
      <c r="E341" s="156" t="s">
        <v>1</v>
      </c>
      <c r="F341" s="157" t="s">
        <v>222</v>
      </c>
      <c r="H341" s="158">
        <v>137.61099999999999</v>
      </c>
      <c r="I341" s="159"/>
      <c r="L341" s="155"/>
      <c r="M341" s="160"/>
      <c r="T341" s="161"/>
      <c r="AT341" s="156" t="s">
        <v>217</v>
      </c>
      <c r="AU341" s="156" t="s">
        <v>86</v>
      </c>
      <c r="AV341" s="13" t="s">
        <v>216</v>
      </c>
      <c r="AW341" s="13" t="s">
        <v>34</v>
      </c>
      <c r="AX341" s="13" t="s">
        <v>84</v>
      </c>
      <c r="AY341" s="156" t="s">
        <v>211</v>
      </c>
    </row>
    <row r="342" spans="2:65" s="1" customFormat="1" ht="37.9" customHeight="1">
      <c r="B342" s="32"/>
      <c r="C342" s="127" t="s">
        <v>567</v>
      </c>
      <c r="D342" s="127" t="s">
        <v>212</v>
      </c>
      <c r="E342" s="128" t="s">
        <v>1885</v>
      </c>
      <c r="F342" s="129" t="s">
        <v>1886</v>
      </c>
      <c r="G342" s="130" t="s">
        <v>297</v>
      </c>
      <c r="H342" s="131">
        <v>137.61099999999999</v>
      </c>
      <c r="I342" s="132"/>
      <c r="J342" s="133">
        <f>ROUND(I342*H342,2)</f>
        <v>0</v>
      </c>
      <c r="K342" s="134"/>
      <c r="L342" s="32"/>
      <c r="M342" s="135" t="s">
        <v>1</v>
      </c>
      <c r="N342" s="136" t="s">
        <v>42</v>
      </c>
      <c r="P342" s="137">
        <f>O342*H342</f>
        <v>0</v>
      </c>
      <c r="Q342" s="137">
        <v>0</v>
      </c>
      <c r="R342" s="137">
        <f>Q342*H342</f>
        <v>0</v>
      </c>
      <c r="S342" s="137">
        <v>0</v>
      </c>
      <c r="T342" s="138">
        <f>S342*H342</f>
        <v>0</v>
      </c>
      <c r="AR342" s="139" t="s">
        <v>253</v>
      </c>
      <c r="AT342" s="139" t="s">
        <v>212</v>
      </c>
      <c r="AU342" s="139" t="s">
        <v>86</v>
      </c>
      <c r="AY342" s="17" t="s">
        <v>211</v>
      </c>
      <c r="BE342" s="140">
        <f>IF(N342="základní",J342,0)</f>
        <v>0</v>
      </c>
      <c r="BF342" s="140">
        <f>IF(N342="snížená",J342,0)</f>
        <v>0</v>
      </c>
      <c r="BG342" s="140">
        <f>IF(N342="zákl. přenesená",J342,0)</f>
        <v>0</v>
      </c>
      <c r="BH342" s="140">
        <f>IF(N342="sníž. přenesená",J342,0)</f>
        <v>0</v>
      </c>
      <c r="BI342" s="140">
        <f>IF(N342="nulová",J342,0)</f>
        <v>0</v>
      </c>
      <c r="BJ342" s="17" t="s">
        <v>84</v>
      </c>
      <c r="BK342" s="140">
        <f>ROUND(I342*H342,2)</f>
        <v>0</v>
      </c>
      <c r="BL342" s="17" t="s">
        <v>253</v>
      </c>
      <c r="BM342" s="139" t="s">
        <v>554</v>
      </c>
    </row>
    <row r="343" spans="2:65" s="1" customFormat="1" ht="21.75" customHeight="1">
      <c r="B343" s="32"/>
      <c r="C343" s="162" t="s">
        <v>407</v>
      </c>
      <c r="D343" s="162" t="s">
        <v>700</v>
      </c>
      <c r="E343" s="163" t="s">
        <v>1887</v>
      </c>
      <c r="F343" s="164" t="s">
        <v>1888</v>
      </c>
      <c r="G343" s="165" t="s">
        <v>297</v>
      </c>
      <c r="H343" s="166">
        <v>141.74</v>
      </c>
      <c r="I343" s="167"/>
      <c r="J343" s="168">
        <f>ROUND(I343*H343,2)</f>
        <v>0</v>
      </c>
      <c r="K343" s="169"/>
      <c r="L343" s="170"/>
      <c r="M343" s="171" t="s">
        <v>1</v>
      </c>
      <c r="N343" s="172" t="s">
        <v>42</v>
      </c>
      <c r="P343" s="137">
        <f>O343*H343</f>
        <v>0</v>
      </c>
      <c r="Q343" s="137">
        <v>0</v>
      </c>
      <c r="R343" s="137">
        <f>Q343*H343</f>
        <v>0</v>
      </c>
      <c r="S343" s="137">
        <v>0</v>
      </c>
      <c r="T343" s="138">
        <f>S343*H343</f>
        <v>0</v>
      </c>
      <c r="AR343" s="139" t="s">
        <v>298</v>
      </c>
      <c r="AT343" s="139" t="s">
        <v>700</v>
      </c>
      <c r="AU343" s="139" t="s">
        <v>86</v>
      </c>
      <c r="AY343" s="17" t="s">
        <v>211</v>
      </c>
      <c r="BE343" s="140">
        <f>IF(N343="základní",J343,0)</f>
        <v>0</v>
      </c>
      <c r="BF343" s="140">
        <f>IF(N343="snížená",J343,0)</f>
        <v>0</v>
      </c>
      <c r="BG343" s="140">
        <f>IF(N343="zákl. přenesená",J343,0)</f>
        <v>0</v>
      </c>
      <c r="BH343" s="140">
        <f>IF(N343="sníž. přenesená",J343,0)</f>
        <v>0</v>
      </c>
      <c r="BI343" s="140">
        <f>IF(N343="nulová",J343,0)</f>
        <v>0</v>
      </c>
      <c r="BJ343" s="17" t="s">
        <v>84</v>
      </c>
      <c r="BK343" s="140">
        <f>ROUND(I343*H343,2)</f>
        <v>0</v>
      </c>
      <c r="BL343" s="17" t="s">
        <v>253</v>
      </c>
      <c r="BM343" s="139" t="s">
        <v>559</v>
      </c>
    </row>
    <row r="344" spans="2:65" s="1" customFormat="1" ht="24.2" customHeight="1">
      <c r="B344" s="32"/>
      <c r="C344" s="127" t="s">
        <v>574</v>
      </c>
      <c r="D344" s="127" t="s">
        <v>212</v>
      </c>
      <c r="E344" s="128" t="s">
        <v>1890</v>
      </c>
      <c r="F344" s="129" t="s">
        <v>1891</v>
      </c>
      <c r="G344" s="130" t="s">
        <v>775</v>
      </c>
      <c r="H344" s="180"/>
      <c r="I344" s="132"/>
      <c r="J344" s="133">
        <f>ROUND(I344*H344,2)</f>
        <v>0</v>
      </c>
      <c r="K344" s="134"/>
      <c r="L344" s="32"/>
      <c r="M344" s="181" t="s">
        <v>1</v>
      </c>
      <c r="N344" s="182" t="s">
        <v>42</v>
      </c>
      <c r="O344" s="183"/>
      <c r="P344" s="184">
        <f>O344*H344</f>
        <v>0</v>
      </c>
      <c r="Q344" s="184">
        <v>0</v>
      </c>
      <c r="R344" s="184">
        <f>Q344*H344</f>
        <v>0</v>
      </c>
      <c r="S344" s="184">
        <v>0</v>
      </c>
      <c r="T344" s="185">
        <f>S344*H344</f>
        <v>0</v>
      </c>
      <c r="AR344" s="139" t="s">
        <v>253</v>
      </c>
      <c r="AT344" s="139" t="s">
        <v>212</v>
      </c>
      <c r="AU344" s="139" t="s">
        <v>86</v>
      </c>
      <c r="AY344" s="17" t="s">
        <v>211</v>
      </c>
      <c r="BE344" s="140">
        <f>IF(N344="základní",J344,0)</f>
        <v>0</v>
      </c>
      <c r="BF344" s="140">
        <f>IF(N344="snížená",J344,0)</f>
        <v>0</v>
      </c>
      <c r="BG344" s="140">
        <f>IF(N344="zákl. přenesená",J344,0)</f>
        <v>0</v>
      </c>
      <c r="BH344" s="140">
        <f>IF(N344="sníž. přenesená",J344,0)</f>
        <v>0</v>
      </c>
      <c r="BI344" s="140">
        <f>IF(N344="nulová",J344,0)</f>
        <v>0</v>
      </c>
      <c r="BJ344" s="17" t="s">
        <v>84</v>
      </c>
      <c r="BK344" s="140">
        <f>ROUND(I344*H344,2)</f>
        <v>0</v>
      </c>
      <c r="BL344" s="17" t="s">
        <v>253</v>
      </c>
      <c r="BM344" s="139" t="s">
        <v>563</v>
      </c>
    </row>
    <row r="345" spans="2:65" s="1" customFormat="1" ht="6.95" customHeight="1">
      <c r="B345" s="44"/>
      <c r="C345" s="45"/>
      <c r="D345" s="45"/>
      <c r="E345" s="45"/>
      <c r="F345" s="45"/>
      <c r="G345" s="45"/>
      <c r="H345" s="45"/>
      <c r="I345" s="45"/>
      <c r="J345" s="45"/>
      <c r="K345" s="45"/>
      <c r="L345" s="32"/>
    </row>
  </sheetData>
  <sheetProtection algorithmName="SHA-512" hashValue="3krdio5zitY4alOKYwoQFZbP4EJydx+86TWZuGoCI/Iws2KUeK/6KafHQVLzhPyJL4nQtGk50v+KdEzMfVx8Yg==" saltValue="L+XKNC15uU2HcZBnlnXE1XFl9mXTIZRav1xxk2CUfKSE67z0Mi25IzO0ocSSh+/6O55bqp29dsVZiZOIwvv55g==" spinCount="100000" sheet="1" objects="1" scenarios="1" formatColumns="0" formatRows="0" autoFilter="0"/>
  <autoFilter ref="C129:K344" xr:uid="{00000000-0009-0000-0000-000014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BM13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138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44" t="str">
        <f>'Rekapitulace stavby'!K6</f>
        <v>24005 - Prirodni koupaci biotop Jilemnice (zadani) - uprava vyberove rizeni</v>
      </c>
      <c r="F7" s="245"/>
      <c r="G7" s="245"/>
      <c r="H7" s="245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40" t="s">
        <v>2308</v>
      </c>
      <c r="F9" s="246"/>
      <c r="G9" s="246"/>
      <c r="H9" s="246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7" t="str">
        <f>'Rekapitulace stavby'!E14</f>
        <v>Vyplň údaj</v>
      </c>
      <c r="F18" s="209"/>
      <c r="G18" s="209"/>
      <c r="H18" s="209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14" t="s">
        <v>1</v>
      </c>
      <c r="F27" s="214"/>
      <c r="G27" s="214"/>
      <c r="H27" s="21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ROUND(J118,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ROUND((SUM(BE118:BE131)),  2)</f>
        <v>0</v>
      </c>
      <c r="I33" s="92">
        <v>0.21</v>
      </c>
      <c r="J33" s="91">
        <f>ROUND(((SUM(BE118:BE131))*I33),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ROUND((SUM(BF118:BF131)),  2)</f>
        <v>0</v>
      </c>
      <c r="I34" s="92">
        <v>0.12</v>
      </c>
      <c r="J34" s="91">
        <f>ROUND(((SUM(BF118:BF131))*I34),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ROUND((SUM(BG118:BG131)),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ROUND((SUM(BH118:BH131)),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ROUND((SUM(BI118:BI131)),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44" t="str">
        <f>E7</f>
        <v>24005 - Prirodni koupaci biotop Jilemnice (zadani) - uprava vyberove rizeni</v>
      </c>
      <c r="F85" s="245"/>
      <c r="G85" s="245"/>
      <c r="H85" s="245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40" t="str">
        <f>E9</f>
        <v>SO 09.1 - Objekt zázemí -...</v>
      </c>
      <c r="F87" s="246"/>
      <c r="G87" s="246"/>
      <c r="H87" s="246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J118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1893</v>
      </c>
      <c r="E97" s="106"/>
      <c r="F97" s="106"/>
      <c r="G97" s="106"/>
      <c r="H97" s="106"/>
      <c r="I97" s="106"/>
      <c r="J97" s="107">
        <f>J119</f>
        <v>0</v>
      </c>
      <c r="L97" s="104"/>
    </row>
    <row r="98" spans="2:12" s="8" customFormat="1" ht="24.95" hidden="1" customHeight="1">
      <c r="B98" s="104"/>
      <c r="D98" s="105" t="s">
        <v>1894</v>
      </c>
      <c r="E98" s="106"/>
      <c r="F98" s="106"/>
      <c r="G98" s="106"/>
      <c r="H98" s="106"/>
      <c r="I98" s="106"/>
      <c r="J98" s="107">
        <f>J120</f>
        <v>0</v>
      </c>
      <c r="L98" s="104"/>
    </row>
    <row r="99" spans="2:12" s="1" customFormat="1" ht="21.75" hidden="1" customHeight="1">
      <c r="B99" s="32"/>
      <c r="L99" s="32"/>
    </row>
    <row r="100" spans="2:12" s="1" customFormat="1" ht="6.95" hidden="1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2"/>
    </row>
    <row r="101" spans="2:12" ht="11.25" hidden="1"/>
    <row r="102" spans="2:12" ht="11.25" hidden="1"/>
    <row r="103" spans="2:12" ht="11.25" hidden="1"/>
    <row r="104" spans="2:12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2"/>
    </row>
    <row r="105" spans="2:12" s="1" customFormat="1" ht="24.95" customHeight="1">
      <c r="B105" s="32"/>
      <c r="C105" s="21" t="s">
        <v>197</v>
      </c>
      <c r="L105" s="32"/>
    </row>
    <row r="106" spans="2:12" s="1" customFormat="1" ht="6.95" customHeight="1">
      <c r="B106" s="32"/>
      <c r="L106" s="32"/>
    </row>
    <row r="107" spans="2:12" s="1" customFormat="1" ht="12" customHeight="1">
      <c r="B107" s="32"/>
      <c r="C107" s="27" t="s">
        <v>16</v>
      </c>
      <c r="L107" s="32"/>
    </row>
    <row r="108" spans="2:12" s="1" customFormat="1" ht="26.25" customHeight="1">
      <c r="B108" s="32"/>
      <c r="E108" s="244" t="str">
        <f>E7</f>
        <v>24005 - Prirodni koupaci biotop Jilemnice (zadani) - uprava vyberove rizeni</v>
      </c>
      <c r="F108" s="245"/>
      <c r="G108" s="245"/>
      <c r="H108" s="245"/>
      <c r="L108" s="32"/>
    </row>
    <row r="109" spans="2:12" s="1" customFormat="1" ht="12" customHeight="1">
      <c r="B109" s="32"/>
      <c r="C109" s="27" t="s">
        <v>169</v>
      </c>
      <c r="L109" s="32"/>
    </row>
    <row r="110" spans="2:12" s="1" customFormat="1" ht="16.5" customHeight="1">
      <c r="B110" s="32"/>
      <c r="E110" s="240" t="str">
        <f>E9</f>
        <v>SO 09.1 - Objekt zázemí -...</v>
      </c>
      <c r="F110" s="246"/>
      <c r="G110" s="246"/>
      <c r="H110" s="246"/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20</v>
      </c>
      <c r="F112" s="25" t="str">
        <f>F12</f>
        <v xml:space="preserve"> </v>
      </c>
      <c r="I112" s="27" t="s">
        <v>22</v>
      </c>
      <c r="J112" s="52" t="str">
        <f>IF(J12="","",J12)</f>
        <v>12. 2. 2024</v>
      </c>
      <c r="L112" s="32"/>
    </row>
    <row r="113" spans="2:65" s="1" customFormat="1" ht="6.95" customHeight="1">
      <c r="B113" s="32"/>
      <c r="L113" s="32"/>
    </row>
    <row r="114" spans="2:65" s="1" customFormat="1" ht="15.2" customHeight="1">
      <c r="B114" s="32"/>
      <c r="C114" s="27" t="s">
        <v>24</v>
      </c>
      <c r="F114" s="25" t="str">
        <f>E15</f>
        <v>Sportovní centrum Jilemnice</v>
      </c>
      <c r="I114" s="27" t="s">
        <v>31</v>
      </c>
      <c r="J114" s="30" t="str">
        <f>E21</f>
        <v>BAPO s.r.o.</v>
      </c>
      <c r="L114" s="32"/>
    </row>
    <row r="115" spans="2:65" s="1" customFormat="1" ht="15.2" customHeight="1">
      <c r="B115" s="32"/>
      <c r="C115" s="27" t="s">
        <v>29</v>
      </c>
      <c r="F115" s="25" t="str">
        <f>IF(E18="","",E18)</f>
        <v>Vyplň údaj</v>
      </c>
      <c r="I115" s="27" t="s">
        <v>35</v>
      </c>
      <c r="J115" s="30" t="str">
        <f>E24</f>
        <v xml:space="preserve"> </v>
      </c>
      <c r="L115" s="32"/>
    </row>
    <row r="116" spans="2:65" s="1" customFormat="1" ht="10.35" customHeight="1">
      <c r="B116" s="32"/>
      <c r="L116" s="32"/>
    </row>
    <row r="117" spans="2:65" s="9" customFormat="1" ht="29.25" customHeight="1">
      <c r="B117" s="108"/>
      <c r="C117" s="109" t="s">
        <v>198</v>
      </c>
      <c r="D117" s="110" t="s">
        <v>62</v>
      </c>
      <c r="E117" s="110" t="s">
        <v>58</v>
      </c>
      <c r="F117" s="110" t="s">
        <v>59</v>
      </c>
      <c r="G117" s="110" t="s">
        <v>199</v>
      </c>
      <c r="H117" s="110" t="s">
        <v>200</v>
      </c>
      <c r="I117" s="110" t="s">
        <v>201</v>
      </c>
      <c r="J117" s="111" t="s">
        <v>173</v>
      </c>
      <c r="K117" s="112" t="s">
        <v>202</v>
      </c>
      <c r="L117" s="108"/>
      <c r="M117" s="59" t="s">
        <v>1</v>
      </c>
      <c r="N117" s="60" t="s">
        <v>41</v>
      </c>
      <c r="O117" s="60" t="s">
        <v>203</v>
      </c>
      <c r="P117" s="60" t="s">
        <v>204</v>
      </c>
      <c r="Q117" s="60" t="s">
        <v>205</v>
      </c>
      <c r="R117" s="60" t="s">
        <v>206</v>
      </c>
      <c r="S117" s="60" t="s">
        <v>207</v>
      </c>
      <c r="T117" s="61" t="s">
        <v>208</v>
      </c>
    </row>
    <row r="118" spans="2:65" s="1" customFormat="1" ht="22.9" customHeight="1">
      <c r="B118" s="32"/>
      <c r="C118" s="64" t="s">
        <v>209</v>
      </c>
      <c r="J118" s="113">
        <f>BK118</f>
        <v>0</v>
      </c>
      <c r="L118" s="32"/>
      <c r="M118" s="62"/>
      <c r="N118" s="53"/>
      <c r="O118" s="53"/>
      <c r="P118" s="114">
        <f>P119+P120</f>
        <v>0</v>
      </c>
      <c r="Q118" s="53"/>
      <c r="R118" s="114">
        <f>R119+R120</f>
        <v>0</v>
      </c>
      <c r="S118" s="53"/>
      <c r="T118" s="115">
        <f>T119+T120</f>
        <v>0</v>
      </c>
      <c r="AT118" s="17" t="s">
        <v>76</v>
      </c>
      <c r="AU118" s="17" t="s">
        <v>175</v>
      </c>
      <c r="BK118" s="116">
        <f>BK119+BK120</f>
        <v>0</v>
      </c>
    </row>
    <row r="119" spans="2:65" s="10" customFormat="1" ht="25.9" customHeight="1">
      <c r="B119" s="117"/>
      <c r="D119" s="118" t="s">
        <v>76</v>
      </c>
      <c r="E119" s="119" t="s">
        <v>996</v>
      </c>
      <c r="F119" s="119" t="s">
        <v>1895</v>
      </c>
      <c r="I119" s="120"/>
      <c r="J119" s="121">
        <f>BK119</f>
        <v>0</v>
      </c>
      <c r="L119" s="117"/>
      <c r="M119" s="122"/>
      <c r="P119" s="123">
        <v>0</v>
      </c>
      <c r="R119" s="123">
        <v>0</v>
      </c>
      <c r="T119" s="124">
        <v>0</v>
      </c>
      <c r="AR119" s="118" t="s">
        <v>84</v>
      </c>
      <c r="AT119" s="125" t="s">
        <v>76</v>
      </c>
      <c r="AU119" s="125" t="s">
        <v>77</v>
      </c>
      <c r="AY119" s="118" t="s">
        <v>211</v>
      </c>
      <c r="BK119" s="126">
        <v>0</v>
      </c>
    </row>
    <row r="120" spans="2:65" s="10" customFormat="1" ht="25.9" customHeight="1">
      <c r="B120" s="117"/>
      <c r="D120" s="118" t="s">
        <v>76</v>
      </c>
      <c r="E120" s="119" t="s">
        <v>1022</v>
      </c>
      <c r="F120" s="119" t="s">
        <v>1022</v>
      </c>
      <c r="I120" s="120"/>
      <c r="J120" s="121">
        <f>BK120</f>
        <v>0</v>
      </c>
      <c r="L120" s="117"/>
      <c r="M120" s="122"/>
      <c r="P120" s="123">
        <f>SUM(P121:P131)</f>
        <v>0</v>
      </c>
      <c r="R120" s="123">
        <f>SUM(R121:R131)</f>
        <v>0</v>
      </c>
      <c r="T120" s="124">
        <f>SUM(T121:T131)</f>
        <v>0</v>
      </c>
      <c r="AR120" s="118" t="s">
        <v>84</v>
      </c>
      <c r="AT120" s="125" t="s">
        <v>76</v>
      </c>
      <c r="AU120" s="125" t="s">
        <v>77</v>
      </c>
      <c r="AY120" s="118" t="s">
        <v>211</v>
      </c>
      <c r="BK120" s="126">
        <f>SUM(BK121:BK131)</f>
        <v>0</v>
      </c>
    </row>
    <row r="121" spans="2:65" s="1" customFormat="1" ht="16.5" customHeight="1">
      <c r="B121" s="32"/>
      <c r="C121" s="127" t="s">
        <v>86</v>
      </c>
      <c r="D121" s="127" t="s">
        <v>212</v>
      </c>
      <c r="E121" s="128" t="s">
        <v>1896</v>
      </c>
      <c r="F121" s="129" t="s">
        <v>1897</v>
      </c>
      <c r="G121" s="130" t="s">
        <v>313</v>
      </c>
      <c r="H121" s="131">
        <v>3</v>
      </c>
      <c r="I121" s="132"/>
      <c r="J121" s="133">
        <f t="shared" ref="J121:J131" si="0">ROUND(I121*H121,2)</f>
        <v>0</v>
      </c>
      <c r="K121" s="134"/>
      <c r="L121" s="32"/>
      <c r="M121" s="135" t="s">
        <v>1</v>
      </c>
      <c r="N121" s="136" t="s">
        <v>42</v>
      </c>
      <c r="P121" s="137">
        <f t="shared" ref="P121:P131" si="1">O121*H121</f>
        <v>0</v>
      </c>
      <c r="Q121" s="137">
        <v>0</v>
      </c>
      <c r="R121" s="137">
        <f t="shared" ref="R121:R131" si="2">Q121*H121</f>
        <v>0</v>
      </c>
      <c r="S121" s="137">
        <v>0</v>
      </c>
      <c r="T121" s="138">
        <f t="shared" ref="T121:T131" si="3">S121*H121</f>
        <v>0</v>
      </c>
      <c r="AR121" s="139" t="s">
        <v>216</v>
      </c>
      <c r="AT121" s="139" t="s">
        <v>212</v>
      </c>
      <c r="AU121" s="139" t="s">
        <v>84</v>
      </c>
      <c r="AY121" s="17" t="s">
        <v>211</v>
      </c>
      <c r="BE121" s="140">
        <f t="shared" ref="BE121:BE131" si="4">IF(N121="základní",J121,0)</f>
        <v>0</v>
      </c>
      <c r="BF121" s="140">
        <f t="shared" ref="BF121:BF131" si="5">IF(N121="snížená",J121,0)</f>
        <v>0</v>
      </c>
      <c r="BG121" s="140">
        <f t="shared" ref="BG121:BG131" si="6">IF(N121="zákl. přenesená",J121,0)</f>
        <v>0</v>
      </c>
      <c r="BH121" s="140">
        <f t="shared" ref="BH121:BH131" si="7">IF(N121="sníž. přenesená",J121,0)</f>
        <v>0</v>
      </c>
      <c r="BI121" s="140">
        <f t="shared" ref="BI121:BI131" si="8">IF(N121="nulová",J121,0)</f>
        <v>0</v>
      </c>
      <c r="BJ121" s="17" t="s">
        <v>84</v>
      </c>
      <c r="BK121" s="140">
        <f t="shared" ref="BK121:BK131" si="9">ROUND(I121*H121,2)</f>
        <v>0</v>
      </c>
      <c r="BL121" s="17" t="s">
        <v>216</v>
      </c>
      <c r="BM121" s="139" t="s">
        <v>86</v>
      </c>
    </row>
    <row r="122" spans="2:65" s="1" customFormat="1" ht="16.5" customHeight="1">
      <c r="B122" s="32"/>
      <c r="C122" s="127" t="s">
        <v>241</v>
      </c>
      <c r="D122" s="127" t="s">
        <v>212</v>
      </c>
      <c r="E122" s="128" t="s">
        <v>1898</v>
      </c>
      <c r="F122" s="129" t="s">
        <v>1899</v>
      </c>
      <c r="G122" s="130" t="s">
        <v>313</v>
      </c>
      <c r="H122" s="131">
        <v>6</v>
      </c>
      <c r="I122" s="132"/>
      <c r="J122" s="133">
        <f t="shared" si="0"/>
        <v>0</v>
      </c>
      <c r="K122" s="134"/>
      <c r="L122" s="32"/>
      <c r="M122" s="135" t="s">
        <v>1</v>
      </c>
      <c r="N122" s="136" t="s">
        <v>42</v>
      </c>
      <c r="P122" s="137">
        <f t="shared" si="1"/>
        <v>0</v>
      </c>
      <c r="Q122" s="137">
        <v>0</v>
      </c>
      <c r="R122" s="137">
        <f t="shared" si="2"/>
        <v>0</v>
      </c>
      <c r="S122" s="137">
        <v>0</v>
      </c>
      <c r="T122" s="138">
        <f t="shared" si="3"/>
        <v>0</v>
      </c>
      <c r="AR122" s="139" t="s">
        <v>216</v>
      </c>
      <c r="AT122" s="139" t="s">
        <v>212</v>
      </c>
      <c r="AU122" s="139" t="s">
        <v>84</v>
      </c>
      <c r="AY122" s="17" t="s">
        <v>211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7" t="s">
        <v>84</v>
      </c>
      <c r="BK122" s="140">
        <f t="shared" si="9"/>
        <v>0</v>
      </c>
      <c r="BL122" s="17" t="s">
        <v>216</v>
      </c>
      <c r="BM122" s="139" t="s">
        <v>216</v>
      </c>
    </row>
    <row r="123" spans="2:65" s="1" customFormat="1" ht="16.5" customHeight="1">
      <c r="B123" s="32"/>
      <c r="C123" s="127" t="s">
        <v>234</v>
      </c>
      <c r="D123" s="127" t="s">
        <v>212</v>
      </c>
      <c r="E123" s="128" t="s">
        <v>1900</v>
      </c>
      <c r="F123" s="129" t="s">
        <v>1901</v>
      </c>
      <c r="G123" s="130" t="s">
        <v>313</v>
      </c>
      <c r="H123" s="131">
        <v>78</v>
      </c>
      <c r="I123" s="132"/>
      <c r="J123" s="133">
        <f t="shared" si="0"/>
        <v>0</v>
      </c>
      <c r="K123" s="134"/>
      <c r="L123" s="32"/>
      <c r="M123" s="135" t="s">
        <v>1</v>
      </c>
      <c r="N123" s="136" t="s">
        <v>42</v>
      </c>
      <c r="P123" s="137">
        <f t="shared" si="1"/>
        <v>0</v>
      </c>
      <c r="Q123" s="137">
        <v>0</v>
      </c>
      <c r="R123" s="137">
        <f t="shared" si="2"/>
        <v>0</v>
      </c>
      <c r="S123" s="137">
        <v>0</v>
      </c>
      <c r="T123" s="138">
        <f t="shared" si="3"/>
        <v>0</v>
      </c>
      <c r="AR123" s="139" t="s">
        <v>216</v>
      </c>
      <c r="AT123" s="139" t="s">
        <v>212</v>
      </c>
      <c r="AU123" s="139" t="s">
        <v>84</v>
      </c>
      <c r="AY123" s="17" t="s">
        <v>211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7" t="s">
        <v>84</v>
      </c>
      <c r="BK123" s="140">
        <f t="shared" si="9"/>
        <v>0</v>
      </c>
      <c r="BL123" s="17" t="s">
        <v>216</v>
      </c>
      <c r="BM123" s="139" t="s">
        <v>229</v>
      </c>
    </row>
    <row r="124" spans="2:65" s="1" customFormat="1" ht="16.5" customHeight="1">
      <c r="B124" s="32"/>
      <c r="C124" s="127" t="s">
        <v>255</v>
      </c>
      <c r="D124" s="127" t="s">
        <v>212</v>
      </c>
      <c r="E124" s="128" t="s">
        <v>1902</v>
      </c>
      <c r="F124" s="129" t="s">
        <v>1903</v>
      </c>
      <c r="G124" s="130" t="s">
        <v>313</v>
      </c>
      <c r="H124" s="131">
        <v>6</v>
      </c>
      <c r="I124" s="132"/>
      <c r="J124" s="133">
        <f t="shared" si="0"/>
        <v>0</v>
      </c>
      <c r="K124" s="134"/>
      <c r="L124" s="32"/>
      <c r="M124" s="135" t="s">
        <v>1</v>
      </c>
      <c r="N124" s="136" t="s">
        <v>42</v>
      </c>
      <c r="P124" s="137">
        <f t="shared" si="1"/>
        <v>0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216</v>
      </c>
      <c r="AT124" s="139" t="s">
        <v>212</v>
      </c>
      <c r="AU124" s="139" t="s">
        <v>84</v>
      </c>
      <c r="AY124" s="17" t="s">
        <v>211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84</v>
      </c>
      <c r="BK124" s="140">
        <f t="shared" si="9"/>
        <v>0</v>
      </c>
      <c r="BL124" s="17" t="s">
        <v>216</v>
      </c>
      <c r="BM124" s="139" t="s">
        <v>234</v>
      </c>
    </row>
    <row r="125" spans="2:65" s="1" customFormat="1" ht="16.5" customHeight="1">
      <c r="B125" s="32"/>
      <c r="C125" s="127" t="s">
        <v>238</v>
      </c>
      <c r="D125" s="127" t="s">
        <v>212</v>
      </c>
      <c r="E125" s="128" t="s">
        <v>1904</v>
      </c>
      <c r="F125" s="129" t="s">
        <v>1905</v>
      </c>
      <c r="G125" s="130" t="s">
        <v>880</v>
      </c>
      <c r="H125" s="131">
        <v>10</v>
      </c>
      <c r="I125" s="132"/>
      <c r="J125" s="133">
        <f t="shared" si="0"/>
        <v>0</v>
      </c>
      <c r="K125" s="134"/>
      <c r="L125" s="32"/>
      <c r="M125" s="135" t="s">
        <v>1</v>
      </c>
      <c r="N125" s="136" t="s">
        <v>42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216</v>
      </c>
      <c r="AT125" s="139" t="s">
        <v>212</v>
      </c>
      <c r="AU125" s="139" t="s">
        <v>84</v>
      </c>
      <c r="AY125" s="17" t="s">
        <v>211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84</v>
      </c>
      <c r="BK125" s="140">
        <f t="shared" si="9"/>
        <v>0</v>
      </c>
      <c r="BL125" s="17" t="s">
        <v>216</v>
      </c>
      <c r="BM125" s="139" t="s">
        <v>238</v>
      </c>
    </row>
    <row r="126" spans="2:65" s="1" customFormat="1" ht="24.2" customHeight="1">
      <c r="B126" s="32"/>
      <c r="C126" s="127" t="s">
        <v>263</v>
      </c>
      <c r="D126" s="127" t="s">
        <v>212</v>
      </c>
      <c r="E126" s="128" t="s">
        <v>1906</v>
      </c>
      <c r="F126" s="129" t="s">
        <v>1907</v>
      </c>
      <c r="G126" s="130" t="s">
        <v>421</v>
      </c>
      <c r="H126" s="131">
        <v>82</v>
      </c>
      <c r="I126" s="132"/>
      <c r="J126" s="133">
        <f t="shared" si="0"/>
        <v>0</v>
      </c>
      <c r="K126" s="134"/>
      <c r="L126" s="32"/>
      <c r="M126" s="135" t="s">
        <v>1</v>
      </c>
      <c r="N126" s="136" t="s">
        <v>42</v>
      </c>
      <c r="P126" s="137">
        <f t="shared" si="1"/>
        <v>0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216</v>
      </c>
      <c r="AT126" s="139" t="s">
        <v>212</v>
      </c>
      <c r="AU126" s="139" t="s">
        <v>84</v>
      </c>
      <c r="AY126" s="17" t="s">
        <v>211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84</v>
      </c>
      <c r="BK126" s="140">
        <f t="shared" si="9"/>
        <v>0</v>
      </c>
      <c r="BL126" s="17" t="s">
        <v>216</v>
      </c>
      <c r="BM126" s="139" t="s">
        <v>8</v>
      </c>
    </row>
    <row r="127" spans="2:65" s="1" customFormat="1" ht="16.5" customHeight="1">
      <c r="B127" s="32"/>
      <c r="C127" s="127" t="s">
        <v>244</v>
      </c>
      <c r="D127" s="127" t="s">
        <v>212</v>
      </c>
      <c r="E127" s="128" t="s">
        <v>1908</v>
      </c>
      <c r="F127" s="129" t="s">
        <v>1909</v>
      </c>
      <c r="G127" s="130" t="s">
        <v>313</v>
      </c>
      <c r="H127" s="131">
        <v>6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42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216</v>
      </c>
      <c r="AT127" s="139" t="s">
        <v>212</v>
      </c>
      <c r="AU127" s="139" t="s">
        <v>84</v>
      </c>
      <c r="AY127" s="17" t="s">
        <v>211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84</v>
      </c>
      <c r="BK127" s="140">
        <f t="shared" si="9"/>
        <v>0</v>
      </c>
      <c r="BL127" s="17" t="s">
        <v>216</v>
      </c>
      <c r="BM127" s="139" t="s">
        <v>244</v>
      </c>
    </row>
    <row r="128" spans="2:65" s="1" customFormat="1" ht="44.25" customHeight="1">
      <c r="B128" s="32"/>
      <c r="C128" s="127" t="s">
        <v>291</v>
      </c>
      <c r="D128" s="127" t="s">
        <v>212</v>
      </c>
      <c r="E128" s="128" t="s">
        <v>1910</v>
      </c>
      <c r="F128" s="129" t="s">
        <v>1911</v>
      </c>
      <c r="G128" s="130" t="s">
        <v>1417</v>
      </c>
      <c r="H128" s="131">
        <v>1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42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216</v>
      </c>
      <c r="AT128" s="139" t="s">
        <v>212</v>
      </c>
      <c r="AU128" s="139" t="s">
        <v>84</v>
      </c>
      <c r="AY128" s="17" t="s">
        <v>211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84</v>
      </c>
      <c r="BK128" s="140">
        <f t="shared" si="9"/>
        <v>0</v>
      </c>
      <c r="BL128" s="17" t="s">
        <v>216</v>
      </c>
      <c r="BM128" s="139" t="s">
        <v>253</v>
      </c>
    </row>
    <row r="129" spans="2:65" s="1" customFormat="1" ht="44.25" customHeight="1">
      <c r="B129" s="32"/>
      <c r="C129" s="127" t="s">
        <v>253</v>
      </c>
      <c r="D129" s="127" t="s">
        <v>212</v>
      </c>
      <c r="E129" s="128" t="s">
        <v>1912</v>
      </c>
      <c r="F129" s="129" t="s">
        <v>1913</v>
      </c>
      <c r="G129" s="130" t="s">
        <v>1417</v>
      </c>
      <c r="H129" s="131">
        <v>1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42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216</v>
      </c>
      <c r="AT129" s="139" t="s">
        <v>212</v>
      </c>
      <c r="AU129" s="139" t="s">
        <v>84</v>
      </c>
      <c r="AY129" s="17" t="s">
        <v>211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84</v>
      </c>
      <c r="BK129" s="140">
        <f t="shared" si="9"/>
        <v>0</v>
      </c>
      <c r="BL129" s="17" t="s">
        <v>216</v>
      </c>
      <c r="BM129" s="139" t="s">
        <v>258</v>
      </c>
    </row>
    <row r="130" spans="2:65" s="1" customFormat="1" ht="33" customHeight="1">
      <c r="B130" s="32"/>
      <c r="C130" s="127" t="s">
        <v>299</v>
      </c>
      <c r="D130" s="127" t="s">
        <v>212</v>
      </c>
      <c r="E130" s="128" t="s">
        <v>1914</v>
      </c>
      <c r="F130" s="129" t="s">
        <v>1915</v>
      </c>
      <c r="G130" s="130" t="s">
        <v>1417</v>
      </c>
      <c r="H130" s="131">
        <v>1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42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216</v>
      </c>
      <c r="AT130" s="139" t="s">
        <v>212</v>
      </c>
      <c r="AU130" s="139" t="s">
        <v>84</v>
      </c>
      <c r="AY130" s="17" t="s">
        <v>211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84</v>
      </c>
      <c r="BK130" s="140">
        <f t="shared" si="9"/>
        <v>0</v>
      </c>
      <c r="BL130" s="17" t="s">
        <v>216</v>
      </c>
      <c r="BM130" s="139" t="s">
        <v>262</v>
      </c>
    </row>
    <row r="131" spans="2:65" s="1" customFormat="1" ht="21.75" customHeight="1">
      <c r="B131" s="32"/>
      <c r="C131" s="127" t="s">
        <v>258</v>
      </c>
      <c r="D131" s="127" t="s">
        <v>212</v>
      </c>
      <c r="E131" s="128" t="s">
        <v>1916</v>
      </c>
      <c r="F131" s="129" t="s">
        <v>1917</v>
      </c>
      <c r="G131" s="130" t="s">
        <v>1417</v>
      </c>
      <c r="H131" s="131">
        <v>1</v>
      </c>
      <c r="I131" s="132"/>
      <c r="J131" s="133">
        <f t="shared" si="0"/>
        <v>0</v>
      </c>
      <c r="K131" s="134"/>
      <c r="L131" s="32"/>
      <c r="M131" s="181" t="s">
        <v>1</v>
      </c>
      <c r="N131" s="182" t="s">
        <v>42</v>
      </c>
      <c r="O131" s="183"/>
      <c r="P131" s="184">
        <f t="shared" si="1"/>
        <v>0</v>
      </c>
      <c r="Q131" s="184">
        <v>0</v>
      </c>
      <c r="R131" s="184">
        <f t="shared" si="2"/>
        <v>0</v>
      </c>
      <c r="S131" s="184">
        <v>0</v>
      </c>
      <c r="T131" s="185">
        <f t="shared" si="3"/>
        <v>0</v>
      </c>
      <c r="AR131" s="139" t="s">
        <v>216</v>
      </c>
      <c r="AT131" s="139" t="s">
        <v>212</v>
      </c>
      <c r="AU131" s="139" t="s">
        <v>84</v>
      </c>
      <c r="AY131" s="17" t="s">
        <v>211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84</v>
      </c>
      <c r="BK131" s="140">
        <f t="shared" si="9"/>
        <v>0</v>
      </c>
      <c r="BL131" s="17" t="s">
        <v>216</v>
      </c>
      <c r="BM131" s="139" t="s">
        <v>266</v>
      </c>
    </row>
    <row r="132" spans="2:65" s="1" customFormat="1" ht="6.95" customHeight="1">
      <c r="B132" s="44"/>
      <c r="C132" s="45"/>
      <c r="D132" s="45"/>
      <c r="E132" s="45"/>
      <c r="F132" s="45"/>
      <c r="G132" s="45"/>
      <c r="H132" s="45"/>
      <c r="I132" s="45"/>
      <c r="J132" s="45"/>
      <c r="K132" s="45"/>
      <c r="L132" s="32"/>
    </row>
  </sheetData>
  <sheetProtection algorithmName="SHA-512" hashValue="w2pPySQTHXWoU/x+9EMmDWjSFWSf4drNWNtwewhbUL6oqTEjVELtiTnfC+2v36pxGt6JFfmHq0LQwjRNn80/hw==" saltValue="wO0bQi7Ocj8BuyAdJo3Bxt4jVuytnohQKjn6KOwYJUDTqfDEeSFW06/P7Mjt+SR30ifahktFu81IosBjxbFBgQ==" spinCount="100000" sheet="1" objects="1" scenarios="1" formatColumns="0" formatRows="0" autoFilter="0"/>
  <autoFilter ref="C117:K131" xr:uid="{00000000-0009-0000-0000-000015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BM22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140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44" t="str">
        <f>'Rekapitulace stavby'!K6</f>
        <v>24005 - Prirodni koupaci biotop Jilemnice (zadani) - uprava vyberove rizeni</v>
      </c>
      <c r="F7" s="245"/>
      <c r="G7" s="245"/>
      <c r="H7" s="245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40" t="s">
        <v>2309</v>
      </c>
      <c r="F9" s="246"/>
      <c r="G9" s="246"/>
      <c r="H9" s="246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7" t="str">
        <f>'Rekapitulace stavby'!E14</f>
        <v>Vyplň údaj</v>
      </c>
      <c r="F18" s="209"/>
      <c r="G18" s="209"/>
      <c r="H18" s="209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14" t="s">
        <v>1</v>
      </c>
      <c r="F27" s="214"/>
      <c r="G27" s="214"/>
      <c r="H27" s="21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ROUND(J124,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ROUND((SUM(BE124:BE227)),  2)</f>
        <v>0</v>
      </c>
      <c r="I33" s="92">
        <v>0.21</v>
      </c>
      <c r="J33" s="91">
        <f>ROUND(((SUM(BE124:BE227))*I33),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ROUND((SUM(BF124:BF227)),  2)</f>
        <v>0</v>
      </c>
      <c r="I34" s="92">
        <v>0.12</v>
      </c>
      <c r="J34" s="91">
        <f>ROUND(((SUM(BF124:BF227))*I34),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ROUND((SUM(BG124:BG227)),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ROUND((SUM(BH124:BH227)),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ROUND((SUM(BI124:BI227)),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44" t="str">
        <f>E7</f>
        <v>24005 - Prirodni koupaci biotop Jilemnice (zadani) - uprava vyberove rizeni</v>
      </c>
      <c r="F85" s="245"/>
      <c r="G85" s="245"/>
      <c r="H85" s="245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40" t="str">
        <f>E9</f>
        <v>SO 09.2 - Objekt zázemí -...</v>
      </c>
      <c r="F87" s="246"/>
      <c r="G87" s="246"/>
      <c r="H87" s="246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J124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1312</v>
      </c>
      <c r="E97" s="106"/>
      <c r="F97" s="106"/>
      <c r="G97" s="106"/>
      <c r="H97" s="106"/>
      <c r="I97" s="106"/>
      <c r="J97" s="107">
        <f>J125</f>
        <v>0</v>
      </c>
      <c r="L97" s="104"/>
    </row>
    <row r="98" spans="2:12" s="15" customFormat="1" ht="19.899999999999999" hidden="1" customHeight="1">
      <c r="B98" s="189"/>
      <c r="D98" s="190" t="s">
        <v>1313</v>
      </c>
      <c r="E98" s="191"/>
      <c r="F98" s="191"/>
      <c r="G98" s="191"/>
      <c r="H98" s="191"/>
      <c r="I98" s="191"/>
      <c r="J98" s="192">
        <f>J126</f>
        <v>0</v>
      </c>
      <c r="L98" s="189"/>
    </row>
    <row r="99" spans="2:12" s="8" customFormat="1" ht="24.95" hidden="1" customHeight="1">
      <c r="B99" s="104"/>
      <c r="D99" s="105" t="s">
        <v>1315</v>
      </c>
      <c r="E99" s="106"/>
      <c r="F99" s="106"/>
      <c r="G99" s="106"/>
      <c r="H99" s="106"/>
      <c r="I99" s="106"/>
      <c r="J99" s="107">
        <f>J138</f>
        <v>0</v>
      </c>
      <c r="L99" s="104"/>
    </row>
    <row r="100" spans="2:12" s="15" customFormat="1" ht="19.899999999999999" hidden="1" customHeight="1">
      <c r="B100" s="189"/>
      <c r="D100" s="190" t="s">
        <v>1316</v>
      </c>
      <c r="E100" s="191"/>
      <c r="F100" s="191"/>
      <c r="G100" s="191"/>
      <c r="H100" s="191"/>
      <c r="I100" s="191"/>
      <c r="J100" s="192">
        <f>J139</f>
        <v>0</v>
      </c>
      <c r="L100" s="189"/>
    </row>
    <row r="101" spans="2:12" s="15" customFormat="1" ht="19.899999999999999" hidden="1" customHeight="1">
      <c r="B101" s="189"/>
      <c r="D101" s="190" t="s">
        <v>1317</v>
      </c>
      <c r="E101" s="191"/>
      <c r="F101" s="191"/>
      <c r="G101" s="191"/>
      <c r="H101" s="191"/>
      <c r="I101" s="191"/>
      <c r="J101" s="192">
        <f>J159</f>
        <v>0</v>
      </c>
      <c r="L101" s="189"/>
    </row>
    <row r="102" spans="2:12" s="15" customFormat="1" ht="19.899999999999999" hidden="1" customHeight="1">
      <c r="B102" s="189"/>
      <c r="D102" s="190" t="s">
        <v>1919</v>
      </c>
      <c r="E102" s="191"/>
      <c r="F102" s="191"/>
      <c r="G102" s="191"/>
      <c r="H102" s="191"/>
      <c r="I102" s="191"/>
      <c r="J102" s="192">
        <f>J190</f>
        <v>0</v>
      </c>
      <c r="L102" s="189"/>
    </row>
    <row r="103" spans="2:12" s="8" customFormat="1" ht="24.95" hidden="1" customHeight="1">
      <c r="B103" s="104"/>
      <c r="D103" s="105" t="s">
        <v>1318</v>
      </c>
      <c r="E103" s="106"/>
      <c r="F103" s="106"/>
      <c r="G103" s="106"/>
      <c r="H103" s="106"/>
      <c r="I103" s="106"/>
      <c r="J103" s="107">
        <f>J219</f>
        <v>0</v>
      </c>
      <c r="L103" s="104"/>
    </row>
    <row r="104" spans="2:12" s="15" customFormat="1" ht="19.899999999999999" hidden="1" customHeight="1">
      <c r="B104" s="189"/>
      <c r="D104" s="190" t="s">
        <v>1319</v>
      </c>
      <c r="E104" s="191"/>
      <c r="F104" s="191"/>
      <c r="G104" s="191"/>
      <c r="H104" s="191"/>
      <c r="I104" s="191"/>
      <c r="J104" s="192">
        <f>J220</f>
        <v>0</v>
      </c>
      <c r="L104" s="189"/>
    </row>
    <row r="105" spans="2:12" s="1" customFormat="1" ht="21.75" hidden="1" customHeight="1">
      <c r="B105" s="32"/>
      <c r="L105" s="32"/>
    </row>
    <row r="106" spans="2:12" s="1" customFormat="1" ht="6.95" hidden="1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07" spans="2:12" ht="11.25" hidden="1"/>
    <row r="108" spans="2:12" ht="11.25" hidden="1"/>
    <row r="109" spans="2:12" ht="11.25" hidden="1"/>
    <row r="110" spans="2:12" s="1" customFormat="1" ht="6.95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12" s="1" customFormat="1" ht="24.95" customHeight="1">
      <c r="B111" s="32"/>
      <c r="C111" s="21" t="s">
        <v>197</v>
      </c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16</v>
      </c>
      <c r="L113" s="32"/>
    </row>
    <row r="114" spans="2:65" s="1" customFormat="1" ht="26.25" customHeight="1">
      <c r="B114" s="32"/>
      <c r="E114" s="244" t="str">
        <f>E7</f>
        <v>24005 - Prirodni koupaci biotop Jilemnice (zadani) - uprava vyberove rizeni</v>
      </c>
      <c r="F114" s="245"/>
      <c r="G114" s="245"/>
      <c r="H114" s="245"/>
      <c r="L114" s="32"/>
    </row>
    <row r="115" spans="2:65" s="1" customFormat="1" ht="12" customHeight="1">
      <c r="B115" s="32"/>
      <c r="C115" s="27" t="s">
        <v>169</v>
      </c>
      <c r="L115" s="32"/>
    </row>
    <row r="116" spans="2:65" s="1" customFormat="1" ht="16.5" customHeight="1">
      <c r="B116" s="32"/>
      <c r="E116" s="240" t="str">
        <f>E9</f>
        <v>SO 09.2 - Objekt zázemí -...</v>
      </c>
      <c r="F116" s="246"/>
      <c r="G116" s="246"/>
      <c r="H116" s="246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20</v>
      </c>
      <c r="F118" s="25" t="str">
        <f>F12</f>
        <v xml:space="preserve"> </v>
      </c>
      <c r="I118" s="27" t="s">
        <v>22</v>
      </c>
      <c r="J118" s="52" t="str">
        <f>IF(J12="","",J12)</f>
        <v>12. 2. 2024</v>
      </c>
      <c r="L118" s="32"/>
    </row>
    <row r="119" spans="2:65" s="1" customFormat="1" ht="6.95" customHeight="1">
      <c r="B119" s="32"/>
      <c r="L119" s="32"/>
    </row>
    <row r="120" spans="2:65" s="1" customFormat="1" ht="15.2" customHeight="1">
      <c r="B120" s="32"/>
      <c r="C120" s="27" t="s">
        <v>24</v>
      </c>
      <c r="F120" s="25" t="str">
        <f>E15</f>
        <v>Sportovní centrum Jilemnice</v>
      </c>
      <c r="I120" s="27" t="s">
        <v>31</v>
      </c>
      <c r="J120" s="30" t="str">
        <f>E21</f>
        <v>BAPO s.r.o.</v>
      </c>
      <c r="L120" s="32"/>
    </row>
    <row r="121" spans="2:65" s="1" customFormat="1" ht="15.2" customHeight="1">
      <c r="B121" s="32"/>
      <c r="C121" s="27" t="s">
        <v>29</v>
      </c>
      <c r="F121" s="25" t="str">
        <f>IF(E18="","",E18)</f>
        <v>Vyplň údaj</v>
      </c>
      <c r="I121" s="27" t="s">
        <v>35</v>
      </c>
      <c r="J121" s="30" t="str">
        <f>E24</f>
        <v xml:space="preserve"> </v>
      </c>
      <c r="L121" s="32"/>
    </row>
    <row r="122" spans="2:65" s="1" customFormat="1" ht="10.35" customHeight="1">
      <c r="B122" s="32"/>
      <c r="L122" s="32"/>
    </row>
    <row r="123" spans="2:65" s="9" customFormat="1" ht="29.25" customHeight="1">
      <c r="B123" s="108"/>
      <c r="C123" s="109" t="s">
        <v>198</v>
      </c>
      <c r="D123" s="110" t="s">
        <v>62</v>
      </c>
      <c r="E123" s="110" t="s">
        <v>58</v>
      </c>
      <c r="F123" s="110" t="s">
        <v>59</v>
      </c>
      <c r="G123" s="110" t="s">
        <v>199</v>
      </c>
      <c r="H123" s="110" t="s">
        <v>200</v>
      </c>
      <c r="I123" s="110" t="s">
        <v>201</v>
      </c>
      <c r="J123" s="111" t="s">
        <v>173</v>
      </c>
      <c r="K123" s="112" t="s">
        <v>202</v>
      </c>
      <c r="L123" s="108"/>
      <c r="M123" s="59" t="s">
        <v>1</v>
      </c>
      <c r="N123" s="60" t="s">
        <v>41</v>
      </c>
      <c r="O123" s="60" t="s">
        <v>203</v>
      </c>
      <c r="P123" s="60" t="s">
        <v>204</v>
      </c>
      <c r="Q123" s="60" t="s">
        <v>205</v>
      </c>
      <c r="R123" s="60" t="s">
        <v>206</v>
      </c>
      <c r="S123" s="60" t="s">
        <v>207</v>
      </c>
      <c r="T123" s="61" t="s">
        <v>208</v>
      </c>
    </row>
    <row r="124" spans="2:65" s="1" customFormat="1" ht="22.9" customHeight="1">
      <c r="B124" s="32"/>
      <c r="C124" s="64" t="s">
        <v>209</v>
      </c>
      <c r="J124" s="113">
        <f>BK124</f>
        <v>0</v>
      </c>
      <c r="L124" s="32"/>
      <c r="M124" s="62"/>
      <c r="N124" s="53"/>
      <c r="O124" s="53"/>
      <c r="P124" s="114">
        <f>P125+P138+P219</f>
        <v>0</v>
      </c>
      <c r="Q124" s="53"/>
      <c r="R124" s="114">
        <f>R125+R138+R219</f>
        <v>0</v>
      </c>
      <c r="S124" s="53"/>
      <c r="T124" s="115">
        <f>T125+T138+T219</f>
        <v>0</v>
      </c>
      <c r="AT124" s="17" t="s">
        <v>76</v>
      </c>
      <c r="AU124" s="17" t="s">
        <v>175</v>
      </c>
      <c r="BK124" s="116">
        <f>BK125+BK138+BK219</f>
        <v>0</v>
      </c>
    </row>
    <row r="125" spans="2:65" s="10" customFormat="1" ht="25.9" customHeight="1">
      <c r="B125" s="117"/>
      <c r="D125" s="118" t="s">
        <v>76</v>
      </c>
      <c r="E125" s="119" t="s">
        <v>1320</v>
      </c>
      <c r="F125" s="119" t="s">
        <v>1321</v>
      </c>
      <c r="I125" s="120"/>
      <c r="J125" s="121">
        <f>BK125</f>
        <v>0</v>
      </c>
      <c r="L125" s="117"/>
      <c r="M125" s="122"/>
      <c r="P125" s="123">
        <f>P126</f>
        <v>0</v>
      </c>
      <c r="R125" s="123">
        <f>R126</f>
        <v>0</v>
      </c>
      <c r="T125" s="124">
        <f>T126</f>
        <v>0</v>
      </c>
      <c r="AR125" s="118" t="s">
        <v>84</v>
      </c>
      <c r="AT125" s="125" t="s">
        <v>76</v>
      </c>
      <c r="AU125" s="125" t="s">
        <v>77</v>
      </c>
      <c r="AY125" s="118" t="s">
        <v>211</v>
      </c>
      <c r="BK125" s="126">
        <f>BK126</f>
        <v>0</v>
      </c>
    </row>
    <row r="126" spans="2:65" s="10" customFormat="1" ht="22.9" customHeight="1">
      <c r="B126" s="117"/>
      <c r="D126" s="118" t="s">
        <v>76</v>
      </c>
      <c r="E126" s="193" t="s">
        <v>84</v>
      </c>
      <c r="F126" s="193" t="s">
        <v>1322</v>
      </c>
      <c r="I126" s="120"/>
      <c r="J126" s="194">
        <f>BK126</f>
        <v>0</v>
      </c>
      <c r="L126" s="117"/>
      <c r="M126" s="122"/>
      <c r="P126" s="123">
        <f>SUM(P127:P137)</f>
        <v>0</v>
      </c>
      <c r="R126" s="123">
        <f>SUM(R127:R137)</f>
        <v>0</v>
      </c>
      <c r="T126" s="124">
        <f>SUM(T127:T137)</f>
        <v>0</v>
      </c>
      <c r="AR126" s="118" t="s">
        <v>84</v>
      </c>
      <c r="AT126" s="125" t="s">
        <v>76</v>
      </c>
      <c r="AU126" s="125" t="s">
        <v>84</v>
      </c>
      <c r="AY126" s="118" t="s">
        <v>211</v>
      </c>
      <c r="BK126" s="126">
        <f>SUM(BK127:BK137)</f>
        <v>0</v>
      </c>
    </row>
    <row r="127" spans="2:65" s="1" customFormat="1" ht="21.75" customHeight="1">
      <c r="B127" s="32"/>
      <c r="C127" s="127" t="s">
        <v>84</v>
      </c>
      <c r="D127" s="127" t="s">
        <v>212</v>
      </c>
      <c r="E127" s="128" t="s">
        <v>1325</v>
      </c>
      <c r="F127" s="129" t="s">
        <v>1326</v>
      </c>
      <c r="G127" s="130" t="s">
        <v>215</v>
      </c>
      <c r="H127" s="131">
        <v>43</v>
      </c>
      <c r="I127" s="132"/>
      <c r="J127" s="133">
        <f t="shared" ref="J127:J137" si="0">ROUND(I127*H127,2)</f>
        <v>0</v>
      </c>
      <c r="K127" s="134"/>
      <c r="L127" s="32"/>
      <c r="M127" s="135" t="s">
        <v>1</v>
      </c>
      <c r="N127" s="136" t="s">
        <v>42</v>
      </c>
      <c r="P127" s="137">
        <f t="shared" ref="P127:P137" si="1">O127*H127</f>
        <v>0</v>
      </c>
      <c r="Q127" s="137">
        <v>0</v>
      </c>
      <c r="R127" s="137">
        <f t="shared" ref="R127:R137" si="2">Q127*H127</f>
        <v>0</v>
      </c>
      <c r="S127" s="137">
        <v>0</v>
      </c>
      <c r="T127" s="138">
        <f t="shared" ref="T127:T137" si="3">S127*H127</f>
        <v>0</v>
      </c>
      <c r="AR127" s="139" t="s">
        <v>216</v>
      </c>
      <c r="AT127" s="139" t="s">
        <v>212</v>
      </c>
      <c r="AU127" s="139" t="s">
        <v>86</v>
      </c>
      <c r="AY127" s="17" t="s">
        <v>211</v>
      </c>
      <c r="BE127" s="140">
        <f t="shared" ref="BE127:BE137" si="4">IF(N127="základní",J127,0)</f>
        <v>0</v>
      </c>
      <c r="BF127" s="140">
        <f t="shared" ref="BF127:BF137" si="5">IF(N127="snížená",J127,0)</f>
        <v>0</v>
      </c>
      <c r="BG127" s="140">
        <f t="shared" ref="BG127:BG137" si="6">IF(N127="zákl. přenesená",J127,0)</f>
        <v>0</v>
      </c>
      <c r="BH127" s="140">
        <f t="shared" ref="BH127:BH137" si="7">IF(N127="sníž. přenesená",J127,0)</f>
        <v>0</v>
      </c>
      <c r="BI127" s="140">
        <f t="shared" ref="BI127:BI137" si="8">IF(N127="nulová",J127,0)</f>
        <v>0</v>
      </c>
      <c r="BJ127" s="17" t="s">
        <v>84</v>
      </c>
      <c r="BK127" s="140">
        <f t="shared" ref="BK127:BK137" si="9">ROUND(I127*H127,2)</f>
        <v>0</v>
      </c>
      <c r="BL127" s="17" t="s">
        <v>216</v>
      </c>
      <c r="BM127" s="139" t="s">
        <v>86</v>
      </c>
    </row>
    <row r="128" spans="2:65" s="1" customFormat="1" ht="24.2" customHeight="1">
      <c r="B128" s="32"/>
      <c r="C128" s="127" t="s">
        <v>86</v>
      </c>
      <c r="D128" s="127" t="s">
        <v>212</v>
      </c>
      <c r="E128" s="128" t="s">
        <v>1327</v>
      </c>
      <c r="F128" s="129" t="s">
        <v>1328</v>
      </c>
      <c r="G128" s="130" t="s">
        <v>215</v>
      </c>
      <c r="H128" s="131">
        <v>43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42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216</v>
      </c>
      <c r="AT128" s="139" t="s">
        <v>212</v>
      </c>
      <c r="AU128" s="139" t="s">
        <v>86</v>
      </c>
      <c r="AY128" s="17" t="s">
        <v>211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84</v>
      </c>
      <c r="BK128" s="140">
        <f t="shared" si="9"/>
        <v>0</v>
      </c>
      <c r="BL128" s="17" t="s">
        <v>216</v>
      </c>
      <c r="BM128" s="139" t="s">
        <v>216</v>
      </c>
    </row>
    <row r="129" spans="2:65" s="1" customFormat="1" ht="24.2" customHeight="1">
      <c r="B129" s="32"/>
      <c r="C129" s="127" t="s">
        <v>226</v>
      </c>
      <c r="D129" s="127" t="s">
        <v>212</v>
      </c>
      <c r="E129" s="128" t="s">
        <v>1329</v>
      </c>
      <c r="F129" s="129" t="s">
        <v>1330</v>
      </c>
      <c r="G129" s="130" t="s">
        <v>215</v>
      </c>
      <c r="H129" s="131">
        <v>14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42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216</v>
      </c>
      <c r="AT129" s="139" t="s">
        <v>212</v>
      </c>
      <c r="AU129" s="139" t="s">
        <v>86</v>
      </c>
      <c r="AY129" s="17" t="s">
        <v>211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84</v>
      </c>
      <c r="BK129" s="140">
        <f t="shared" si="9"/>
        <v>0</v>
      </c>
      <c r="BL129" s="17" t="s">
        <v>216</v>
      </c>
      <c r="BM129" s="139" t="s">
        <v>229</v>
      </c>
    </row>
    <row r="130" spans="2:65" s="1" customFormat="1" ht="21.75" customHeight="1">
      <c r="B130" s="32"/>
      <c r="C130" s="127" t="s">
        <v>216</v>
      </c>
      <c r="D130" s="127" t="s">
        <v>212</v>
      </c>
      <c r="E130" s="128" t="s">
        <v>1331</v>
      </c>
      <c r="F130" s="129" t="s">
        <v>1332</v>
      </c>
      <c r="G130" s="130" t="s">
        <v>215</v>
      </c>
      <c r="H130" s="131">
        <v>14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42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216</v>
      </c>
      <c r="AT130" s="139" t="s">
        <v>212</v>
      </c>
      <c r="AU130" s="139" t="s">
        <v>86</v>
      </c>
      <c r="AY130" s="17" t="s">
        <v>211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84</v>
      </c>
      <c r="BK130" s="140">
        <f t="shared" si="9"/>
        <v>0</v>
      </c>
      <c r="BL130" s="17" t="s">
        <v>216</v>
      </c>
      <c r="BM130" s="139" t="s">
        <v>234</v>
      </c>
    </row>
    <row r="131" spans="2:65" s="1" customFormat="1" ht="16.5" customHeight="1">
      <c r="B131" s="32"/>
      <c r="C131" s="127" t="s">
        <v>235</v>
      </c>
      <c r="D131" s="127" t="s">
        <v>212</v>
      </c>
      <c r="E131" s="128" t="s">
        <v>1333</v>
      </c>
      <c r="F131" s="129" t="s">
        <v>1334</v>
      </c>
      <c r="G131" s="130" t="s">
        <v>215</v>
      </c>
      <c r="H131" s="131">
        <v>14</v>
      </c>
      <c r="I131" s="132"/>
      <c r="J131" s="133">
        <f t="shared" si="0"/>
        <v>0</v>
      </c>
      <c r="K131" s="134"/>
      <c r="L131" s="32"/>
      <c r="M131" s="135" t="s">
        <v>1</v>
      </c>
      <c r="N131" s="136" t="s">
        <v>42</v>
      </c>
      <c r="P131" s="137">
        <f t="shared" si="1"/>
        <v>0</v>
      </c>
      <c r="Q131" s="137">
        <v>0</v>
      </c>
      <c r="R131" s="137">
        <f t="shared" si="2"/>
        <v>0</v>
      </c>
      <c r="S131" s="137">
        <v>0</v>
      </c>
      <c r="T131" s="138">
        <f t="shared" si="3"/>
        <v>0</v>
      </c>
      <c r="AR131" s="139" t="s">
        <v>216</v>
      </c>
      <c r="AT131" s="139" t="s">
        <v>212</v>
      </c>
      <c r="AU131" s="139" t="s">
        <v>86</v>
      </c>
      <c r="AY131" s="17" t="s">
        <v>211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84</v>
      </c>
      <c r="BK131" s="140">
        <f t="shared" si="9"/>
        <v>0</v>
      </c>
      <c r="BL131" s="17" t="s">
        <v>216</v>
      </c>
      <c r="BM131" s="139" t="s">
        <v>238</v>
      </c>
    </row>
    <row r="132" spans="2:65" s="1" customFormat="1" ht="16.5" customHeight="1">
      <c r="B132" s="32"/>
      <c r="C132" s="127" t="s">
        <v>229</v>
      </c>
      <c r="D132" s="127" t="s">
        <v>212</v>
      </c>
      <c r="E132" s="128" t="s">
        <v>1335</v>
      </c>
      <c r="F132" s="129" t="s">
        <v>1336</v>
      </c>
      <c r="G132" s="130" t="s">
        <v>215</v>
      </c>
      <c r="H132" s="131">
        <v>14</v>
      </c>
      <c r="I132" s="132"/>
      <c r="J132" s="133">
        <f t="shared" si="0"/>
        <v>0</v>
      </c>
      <c r="K132" s="134"/>
      <c r="L132" s="32"/>
      <c r="M132" s="135" t="s">
        <v>1</v>
      </c>
      <c r="N132" s="136" t="s">
        <v>42</v>
      </c>
      <c r="P132" s="137">
        <f t="shared" si="1"/>
        <v>0</v>
      </c>
      <c r="Q132" s="137">
        <v>0</v>
      </c>
      <c r="R132" s="137">
        <f t="shared" si="2"/>
        <v>0</v>
      </c>
      <c r="S132" s="137">
        <v>0</v>
      </c>
      <c r="T132" s="138">
        <f t="shared" si="3"/>
        <v>0</v>
      </c>
      <c r="AR132" s="139" t="s">
        <v>216</v>
      </c>
      <c r="AT132" s="139" t="s">
        <v>212</v>
      </c>
      <c r="AU132" s="139" t="s">
        <v>86</v>
      </c>
      <c r="AY132" s="17" t="s">
        <v>211</v>
      </c>
      <c r="BE132" s="140">
        <f t="shared" si="4"/>
        <v>0</v>
      </c>
      <c r="BF132" s="140">
        <f t="shared" si="5"/>
        <v>0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7" t="s">
        <v>84</v>
      </c>
      <c r="BK132" s="140">
        <f t="shared" si="9"/>
        <v>0</v>
      </c>
      <c r="BL132" s="17" t="s">
        <v>216</v>
      </c>
      <c r="BM132" s="139" t="s">
        <v>8</v>
      </c>
    </row>
    <row r="133" spans="2:65" s="1" customFormat="1" ht="24.2" customHeight="1">
      <c r="B133" s="32"/>
      <c r="C133" s="127" t="s">
        <v>241</v>
      </c>
      <c r="D133" s="127" t="s">
        <v>212</v>
      </c>
      <c r="E133" s="128" t="s">
        <v>1337</v>
      </c>
      <c r="F133" s="129" t="s">
        <v>1338</v>
      </c>
      <c r="G133" s="130" t="s">
        <v>215</v>
      </c>
      <c r="H133" s="131">
        <v>29</v>
      </c>
      <c r="I133" s="132"/>
      <c r="J133" s="133">
        <f t="shared" si="0"/>
        <v>0</v>
      </c>
      <c r="K133" s="134"/>
      <c r="L133" s="32"/>
      <c r="M133" s="135" t="s">
        <v>1</v>
      </c>
      <c r="N133" s="136" t="s">
        <v>42</v>
      </c>
      <c r="P133" s="137">
        <f t="shared" si="1"/>
        <v>0</v>
      </c>
      <c r="Q133" s="137">
        <v>0</v>
      </c>
      <c r="R133" s="137">
        <f t="shared" si="2"/>
        <v>0</v>
      </c>
      <c r="S133" s="137">
        <v>0</v>
      </c>
      <c r="T133" s="138">
        <f t="shared" si="3"/>
        <v>0</v>
      </c>
      <c r="AR133" s="139" t="s">
        <v>216</v>
      </c>
      <c r="AT133" s="139" t="s">
        <v>212</v>
      </c>
      <c r="AU133" s="139" t="s">
        <v>86</v>
      </c>
      <c r="AY133" s="17" t="s">
        <v>211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7" t="s">
        <v>84</v>
      </c>
      <c r="BK133" s="140">
        <f t="shared" si="9"/>
        <v>0</v>
      </c>
      <c r="BL133" s="17" t="s">
        <v>216</v>
      </c>
      <c r="BM133" s="139" t="s">
        <v>244</v>
      </c>
    </row>
    <row r="134" spans="2:65" s="1" customFormat="1" ht="24.2" customHeight="1">
      <c r="B134" s="32"/>
      <c r="C134" s="127" t="s">
        <v>234</v>
      </c>
      <c r="D134" s="127" t="s">
        <v>212</v>
      </c>
      <c r="E134" s="128" t="s">
        <v>1339</v>
      </c>
      <c r="F134" s="129" t="s">
        <v>1340</v>
      </c>
      <c r="G134" s="130" t="s">
        <v>215</v>
      </c>
      <c r="H134" s="131">
        <v>14</v>
      </c>
      <c r="I134" s="132"/>
      <c r="J134" s="133">
        <f t="shared" si="0"/>
        <v>0</v>
      </c>
      <c r="K134" s="134"/>
      <c r="L134" s="32"/>
      <c r="M134" s="135" t="s">
        <v>1</v>
      </c>
      <c r="N134" s="136" t="s">
        <v>42</v>
      </c>
      <c r="P134" s="137">
        <f t="shared" si="1"/>
        <v>0</v>
      </c>
      <c r="Q134" s="137">
        <v>0</v>
      </c>
      <c r="R134" s="137">
        <f t="shared" si="2"/>
        <v>0</v>
      </c>
      <c r="S134" s="137">
        <v>0</v>
      </c>
      <c r="T134" s="138">
        <f t="shared" si="3"/>
        <v>0</v>
      </c>
      <c r="AR134" s="139" t="s">
        <v>216</v>
      </c>
      <c r="AT134" s="139" t="s">
        <v>212</v>
      </c>
      <c r="AU134" s="139" t="s">
        <v>86</v>
      </c>
      <c r="AY134" s="17" t="s">
        <v>211</v>
      </c>
      <c r="BE134" s="140">
        <f t="shared" si="4"/>
        <v>0</v>
      </c>
      <c r="BF134" s="140">
        <f t="shared" si="5"/>
        <v>0</v>
      </c>
      <c r="BG134" s="140">
        <f t="shared" si="6"/>
        <v>0</v>
      </c>
      <c r="BH134" s="140">
        <f t="shared" si="7"/>
        <v>0</v>
      </c>
      <c r="BI134" s="140">
        <f t="shared" si="8"/>
        <v>0</v>
      </c>
      <c r="BJ134" s="17" t="s">
        <v>84</v>
      </c>
      <c r="BK134" s="140">
        <f t="shared" si="9"/>
        <v>0</v>
      </c>
      <c r="BL134" s="17" t="s">
        <v>216</v>
      </c>
      <c r="BM134" s="139" t="s">
        <v>253</v>
      </c>
    </row>
    <row r="135" spans="2:65" s="1" customFormat="1" ht="16.5" customHeight="1">
      <c r="B135" s="32"/>
      <c r="C135" s="162" t="s">
        <v>255</v>
      </c>
      <c r="D135" s="162" t="s">
        <v>700</v>
      </c>
      <c r="E135" s="163" t="s">
        <v>1341</v>
      </c>
      <c r="F135" s="164" t="s">
        <v>1342</v>
      </c>
      <c r="G135" s="165" t="s">
        <v>412</v>
      </c>
      <c r="H135" s="166">
        <v>25.2</v>
      </c>
      <c r="I135" s="167"/>
      <c r="J135" s="168">
        <f t="shared" si="0"/>
        <v>0</v>
      </c>
      <c r="K135" s="169"/>
      <c r="L135" s="170"/>
      <c r="M135" s="171" t="s">
        <v>1</v>
      </c>
      <c r="N135" s="172" t="s">
        <v>42</v>
      </c>
      <c r="P135" s="137">
        <f t="shared" si="1"/>
        <v>0</v>
      </c>
      <c r="Q135" s="137">
        <v>0</v>
      </c>
      <c r="R135" s="137">
        <f t="shared" si="2"/>
        <v>0</v>
      </c>
      <c r="S135" s="137">
        <v>0</v>
      </c>
      <c r="T135" s="138">
        <f t="shared" si="3"/>
        <v>0</v>
      </c>
      <c r="AR135" s="139" t="s">
        <v>234</v>
      </c>
      <c r="AT135" s="139" t="s">
        <v>700</v>
      </c>
      <c r="AU135" s="139" t="s">
        <v>86</v>
      </c>
      <c r="AY135" s="17" t="s">
        <v>211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7" t="s">
        <v>84</v>
      </c>
      <c r="BK135" s="140">
        <f t="shared" si="9"/>
        <v>0</v>
      </c>
      <c r="BL135" s="17" t="s">
        <v>216</v>
      </c>
      <c r="BM135" s="139" t="s">
        <v>258</v>
      </c>
    </row>
    <row r="136" spans="2:65" s="1" customFormat="1" ht="24.2" customHeight="1">
      <c r="B136" s="32"/>
      <c r="C136" s="127" t="s">
        <v>238</v>
      </c>
      <c r="D136" s="127" t="s">
        <v>212</v>
      </c>
      <c r="E136" s="128" t="s">
        <v>1343</v>
      </c>
      <c r="F136" s="129" t="s">
        <v>1344</v>
      </c>
      <c r="G136" s="130" t="s">
        <v>215</v>
      </c>
      <c r="H136" s="131">
        <v>0.65</v>
      </c>
      <c r="I136" s="132"/>
      <c r="J136" s="133">
        <f t="shared" si="0"/>
        <v>0</v>
      </c>
      <c r="K136" s="134"/>
      <c r="L136" s="32"/>
      <c r="M136" s="135" t="s">
        <v>1</v>
      </c>
      <c r="N136" s="136" t="s">
        <v>42</v>
      </c>
      <c r="P136" s="137">
        <f t="shared" si="1"/>
        <v>0</v>
      </c>
      <c r="Q136" s="137">
        <v>0</v>
      </c>
      <c r="R136" s="137">
        <f t="shared" si="2"/>
        <v>0</v>
      </c>
      <c r="S136" s="137">
        <v>0</v>
      </c>
      <c r="T136" s="138">
        <f t="shared" si="3"/>
        <v>0</v>
      </c>
      <c r="AR136" s="139" t="s">
        <v>216</v>
      </c>
      <c r="AT136" s="139" t="s">
        <v>212</v>
      </c>
      <c r="AU136" s="139" t="s">
        <v>86</v>
      </c>
      <c r="AY136" s="17" t="s">
        <v>211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7" t="s">
        <v>84</v>
      </c>
      <c r="BK136" s="140">
        <f t="shared" si="9"/>
        <v>0</v>
      </c>
      <c r="BL136" s="17" t="s">
        <v>216</v>
      </c>
      <c r="BM136" s="139" t="s">
        <v>262</v>
      </c>
    </row>
    <row r="137" spans="2:65" s="1" customFormat="1" ht="24.2" customHeight="1">
      <c r="B137" s="32"/>
      <c r="C137" s="127" t="s">
        <v>263</v>
      </c>
      <c r="D137" s="127" t="s">
        <v>212</v>
      </c>
      <c r="E137" s="128" t="s">
        <v>1345</v>
      </c>
      <c r="F137" s="129" t="s">
        <v>1346</v>
      </c>
      <c r="G137" s="130" t="s">
        <v>412</v>
      </c>
      <c r="H137" s="131">
        <v>1.25</v>
      </c>
      <c r="I137" s="132"/>
      <c r="J137" s="133">
        <f t="shared" si="0"/>
        <v>0</v>
      </c>
      <c r="K137" s="134"/>
      <c r="L137" s="32"/>
      <c r="M137" s="135" t="s">
        <v>1</v>
      </c>
      <c r="N137" s="136" t="s">
        <v>42</v>
      </c>
      <c r="P137" s="137">
        <f t="shared" si="1"/>
        <v>0</v>
      </c>
      <c r="Q137" s="137">
        <v>0</v>
      </c>
      <c r="R137" s="137">
        <f t="shared" si="2"/>
        <v>0</v>
      </c>
      <c r="S137" s="137">
        <v>0</v>
      </c>
      <c r="T137" s="138">
        <f t="shared" si="3"/>
        <v>0</v>
      </c>
      <c r="AR137" s="139" t="s">
        <v>216</v>
      </c>
      <c r="AT137" s="139" t="s">
        <v>212</v>
      </c>
      <c r="AU137" s="139" t="s">
        <v>86</v>
      </c>
      <c r="AY137" s="17" t="s">
        <v>211</v>
      </c>
      <c r="BE137" s="140">
        <f t="shared" si="4"/>
        <v>0</v>
      </c>
      <c r="BF137" s="140">
        <f t="shared" si="5"/>
        <v>0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7" t="s">
        <v>84</v>
      </c>
      <c r="BK137" s="140">
        <f t="shared" si="9"/>
        <v>0</v>
      </c>
      <c r="BL137" s="17" t="s">
        <v>216</v>
      </c>
      <c r="BM137" s="139" t="s">
        <v>266</v>
      </c>
    </row>
    <row r="138" spans="2:65" s="10" customFormat="1" ht="25.9" customHeight="1">
      <c r="B138" s="117"/>
      <c r="D138" s="118" t="s">
        <v>76</v>
      </c>
      <c r="E138" s="119" t="s">
        <v>1354</v>
      </c>
      <c r="F138" s="119" t="s">
        <v>1355</v>
      </c>
      <c r="I138" s="120"/>
      <c r="J138" s="121">
        <f>BK138</f>
        <v>0</v>
      </c>
      <c r="L138" s="117"/>
      <c r="M138" s="122"/>
      <c r="P138" s="123">
        <f>P139+P159+P190</f>
        <v>0</v>
      </c>
      <c r="R138" s="123">
        <f>R139+R159+R190</f>
        <v>0</v>
      </c>
      <c r="T138" s="124">
        <f>T139+T159+T190</f>
        <v>0</v>
      </c>
      <c r="AR138" s="118" t="s">
        <v>86</v>
      </c>
      <c r="AT138" s="125" t="s">
        <v>76</v>
      </c>
      <c r="AU138" s="125" t="s">
        <v>77</v>
      </c>
      <c r="AY138" s="118" t="s">
        <v>211</v>
      </c>
      <c r="BK138" s="126">
        <f>BK139+BK159+BK190</f>
        <v>0</v>
      </c>
    </row>
    <row r="139" spans="2:65" s="10" customFormat="1" ht="22.9" customHeight="1">
      <c r="B139" s="117"/>
      <c r="D139" s="118" t="s">
        <v>76</v>
      </c>
      <c r="E139" s="193" t="s">
        <v>1356</v>
      </c>
      <c r="F139" s="193" t="s">
        <v>1357</v>
      </c>
      <c r="I139" s="120"/>
      <c r="J139" s="194">
        <f>BK139</f>
        <v>0</v>
      </c>
      <c r="L139" s="117"/>
      <c r="M139" s="122"/>
      <c r="P139" s="123">
        <f>SUM(P140:P158)</f>
        <v>0</v>
      </c>
      <c r="R139" s="123">
        <f>SUM(R140:R158)</f>
        <v>0</v>
      </c>
      <c r="T139" s="124">
        <f>SUM(T140:T158)</f>
        <v>0</v>
      </c>
      <c r="AR139" s="118" t="s">
        <v>86</v>
      </c>
      <c r="AT139" s="125" t="s">
        <v>76</v>
      </c>
      <c r="AU139" s="125" t="s">
        <v>84</v>
      </c>
      <c r="AY139" s="118" t="s">
        <v>211</v>
      </c>
      <c r="BK139" s="126">
        <f>SUM(BK140:BK158)</f>
        <v>0</v>
      </c>
    </row>
    <row r="140" spans="2:65" s="1" customFormat="1" ht="16.5" customHeight="1">
      <c r="B140" s="32"/>
      <c r="C140" s="127" t="s">
        <v>8</v>
      </c>
      <c r="D140" s="127" t="s">
        <v>212</v>
      </c>
      <c r="E140" s="128" t="s">
        <v>1920</v>
      </c>
      <c r="F140" s="129" t="s">
        <v>1921</v>
      </c>
      <c r="G140" s="130" t="s">
        <v>289</v>
      </c>
      <c r="H140" s="131">
        <v>16</v>
      </c>
      <c r="I140" s="132"/>
      <c r="J140" s="133">
        <f t="shared" ref="J140:J158" si="10">ROUND(I140*H140,2)</f>
        <v>0</v>
      </c>
      <c r="K140" s="134"/>
      <c r="L140" s="32"/>
      <c r="M140" s="135" t="s">
        <v>1</v>
      </c>
      <c r="N140" s="136" t="s">
        <v>42</v>
      </c>
      <c r="P140" s="137">
        <f t="shared" ref="P140:P158" si="11">O140*H140</f>
        <v>0</v>
      </c>
      <c r="Q140" s="137">
        <v>0</v>
      </c>
      <c r="R140" s="137">
        <f t="shared" ref="R140:R158" si="12">Q140*H140</f>
        <v>0</v>
      </c>
      <c r="S140" s="137">
        <v>0</v>
      </c>
      <c r="T140" s="138">
        <f t="shared" ref="T140:T158" si="13">S140*H140</f>
        <v>0</v>
      </c>
      <c r="AR140" s="139" t="s">
        <v>253</v>
      </c>
      <c r="AT140" s="139" t="s">
        <v>212</v>
      </c>
      <c r="AU140" s="139" t="s">
        <v>86</v>
      </c>
      <c r="AY140" s="17" t="s">
        <v>211</v>
      </c>
      <c r="BE140" s="140">
        <f t="shared" ref="BE140:BE158" si="14">IF(N140="základní",J140,0)</f>
        <v>0</v>
      </c>
      <c r="BF140" s="140">
        <f t="shared" ref="BF140:BF158" si="15">IF(N140="snížená",J140,0)</f>
        <v>0</v>
      </c>
      <c r="BG140" s="140">
        <f t="shared" ref="BG140:BG158" si="16">IF(N140="zákl. přenesená",J140,0)</f>
        <v>0</v>
      </c>
      <c r="BH140" s="140">
        <f t="shared" ref="BH140:BH158" si="17">IF(N140="sníž. přenesená",J140,0)</f>
        <v>0</v>
      </c>
      <c r="BI140" s="140">
        <f t="shared" ref="BI140:BI158" si="18">IF(N140="nulová",J140,0)</f>
        <v>0</v>
      </c>
      <c r="BJ140" s="17" t="s">
        <v>84</v>
      </c>
      <c r="BK140" s="140">
        <f t="shared" ref="BK140:BK158" si="19">ROUND(I140*H140,2)</f>
        <v>0</v>
      </c>
      <c r="BL140" s="17" t="s">
        <v>253</v>
      </c>
      <c r="BM140" s="139" t="s">
        <v>269</v>
      </c>
    </row>
    <row r="141" spans="2:65" s="1" customFormat="1" ht="16.5" customHeight="1">
      <c r="B141" s="32"/>
      <c r="C141" s="162" t="s">
        <v>276</v>
      </c>
      <c r="D141" s="162" t="s">
        <v>700</v>
      </c>
      <c r="E141" s="163" t="s">
        <v>1922</v>
      </c>
      <c r="F141" s="164" t="s">
        <v>1923</v>
      </c>
      <c r="G141" s="165" t="s">
        <v>289</v>
      </c>
      <c r="H141" s="166">
        <v>10</v>
      </c>
      <c r="I141" s="167"/>
      <c r="J141" s="168">
        <f t="shared" si="10"/>
        <v>0</v>
      </c>
      <c r="K141" s="169"/>
      <c r="L141" s="170"/>
      <c r="M141" s="171" t="s">
        <v>1</v>
      </c>
      <c r="N141" s="172" t="s">
        <v>42</v>
      </c>
      <c r="P141" s="137">
        <f t="shared" si="11"/>
        <v>0</v>
      </c>
      <c r="Q141" s="137">
        <v>0</v>
      </c>
      <c r="R141" s="137">
        <f t="shared" si="12"/>
        <v>0</v>
      </c>
      <c r="S141" s="137">
        <v>0</v>
      </c>
      <c r="T141" s="138">
        <f t="shared" si="13"/>
        <v>0</v>
      </c>
      <c r="AR141" s="139" t="s">
        <v>298</v>
      </c>
      <c r="AT141" s="139" t="s">
        <v>700</v>
      </c>
      <c r="AU141" s="139" t="s">
        <v>86</v>
      </c>
      <c r="AY141" s="17" t="s">
        <v>211</v>
      </c>
      <c r="BE141" s="140">
        <f t="shared" si="14"/>
        <v>0</v>
      </c>
      <c r="BF141" s="140">
        <f t="shared" si="15"/>
        <v>0</v>
      </c>
      <c r="BG141" s="140">
        <f t="shared" si="16"/>
        <v>0</v>
      </c>
      <c r="BH141" s="140">
        <f t="shared" si="17"/>
        <v>0</v>
      </c>
      <c r="BI141" s="140">
        <f t="shared" si="18"/>
        <v>0</v>
      </c>
      <c r="BJ141" s="17" t="s">
        <v>84</v>
      </c>
      <c r="BK141" s="140">
        <f t="shared" si="19"/>
        <v>0</v>
      </c>
      <c r="BL141" s="17" t="s">
        <v>253</v>
      </c>
      <c r="BM141" s="139" t="s">
        <v>279</v>
      </c>
    </row>
    <row r="142" spans="2:65" s="1" customFormat="1" ht="16.5" customHeight="1">
      <c r="B142" s="32"/>
      <c r="C142" s="162" t="s">
        <v>244</v>
      </c>
      <c r="D142" s="162" t="s">
        <v>700</v>
      </c>
      <c r="E142" s="163" t="s">
        <v>1924</v>
      </c>
      <c r="F142" s="164" t="s">
        <v>1925</v>
      </c>
      <c r="G142" s="165" t="s">
        <v>289</v>
      </c>
      <c r="H142" s="166">
        <v>3</v>
      </c>
      <c r="I142" s="167"/>
      <c r="J142" s="168">
        <f t="shared" si="10"/>
        <v>0</v>
      </c>
      <c r="K142" s="169"/>
      <c r="L142" s="170"/>
      <c r="M142" s="171" t="s">
        <v>1</v>
      </c>
      <c r="N142" s="172" t="s">
        <v>42</v>
      </c>
      <c r="P142" s="137">
        <f t="shared" si="11"/>
        <v>0</v>
      </c>
      <c r="Q142" s="137">
        <v>0</v>
      </c>
      <c r="R142" s="137">
        <f t="shared" si="12"/>
        <v>0</v>
      </c>
      <c r="S142" s="137">
        <v>0</v>
      </c>
      <c r="T142" s="138">
        <f t="shared" si="13"/>
        <v>0</v>
      </c>
      <c r="AR142" s="139" t="s">
        <v>298</v>
      </c>
      <c r="AT142" s="139" t="s">
        <v>700</v>
      </c>
      <c r="AU142" s="139" t="s">
        <v>86</v>
      </c>
      <c r="AY142" s="17" t="s">
        <v>211</v>
      </c>
      <c r="BE142" s="140">
        <f t="shared" si="14"/>
        <v>0</v>
      </c>
      <c r="BF142" s="140">
        <f t="shared" si="15"/>
        <v>0</v>
      </c>
      <c r="BG142" s="140">
        <f t="shared" si="16"/>
        <v>0</v>
      </c>
      <c r="BH142" s="140">
        <f t="shared" si="17"/>
        <v>0</v>
      </c>
      <c r="BI142" s="140">
        <f t="shared" si="18"/>
        <v>0</v>
      </c>
      <c r="BJ142" s="17" t="s">
        <v>84</v>
      </c>
      <c r="BK142" s="140">
        <f t="shared" si="19"/>
        <v>0</v>
      </c>
      <c r="BL142" s="17" t="s">
        <v>253</v>
      </c>
      <c r="BM142" s="139" t="s">
        <v>290</v>
      </c>
    </row>
    <row r="143" spans="2:65" s="1" customFormat="1" ht="16.5" customHeight="1">
      <c r="B143" s="32"/>
      <c r="C143" s="162" t="s">
        <v>291</v>
      </c>
      <c r="D143" s="162" t="s">
        <v>700</v>
      </c>
      <c r="E143" s="163" t="s">
        <v>1926</v>
      </c>
      <c r="F143" s="164" t="s">
        <v>1927</v>
      </c>
      <c r="G143" s="165" t="s">
        <v>289</v>
      </c>
      <c r="H143" s="166">
        <v>3</v>
      </c>
      <c r="I143" s="167"/>
      <c r="J143" s="168">
        <f t="shared" si="10"/>
        <v>0</v>
      </c>
      <c r="K143" s="169"/>
      <c r="L143" s="170"/>
      <c r="M143" s="171" t="s">
        <v>1</v>
      </c>
      <c r="N143" s="172" t="s">
        <v>42</v>
      </c>
      <c r="P143" s="137">
        <f t="shared" si="11"/>
        <v>0</v>
      </c>
      <c r="Q143" s="137">
        <v>0</v>
      </c>
      <c r="R143" s="137">
        <f t="shared" si="12"/>
        <v>0</v>
      </c>
      <c r="S143" s="137">
        <v>0</v>
      </c>
      <c r="T143" s="138">
        <f t="shared" si="13"/>
        <v>0</v>
      </c>
      <c r="AR143" s="139" t="s">
        <v>298</v>
      </c>
      <c r="AT143" s="139" t="s">
        <v>700</v>
      </c>
      <c r="AU143" s="139" t="s">
        <v>86</v>
      </c>
      <c r="AY143" s="17" t="s">
        <v>211</v>
      </c>
      <c r="BE143" s="140">
        <f t="shared" si="14"/>
        <v>0</v>
      </c>
      <c r="BF143" s="140">
        <f t="shared" si="15"/>
        <v>0</v>
      </c>
      <c r="BG143" s="140">
        <f t="shared" si="16"/>
        <v>0</v>
      </c>
      <c r="BH143" s="140">
        <f t="shared" si="17"/>
        <v>0</v>
      </c>
      <c r="BI143" s="140">
        <f t="shared" si="18"/>
        <v>0</v>
      </c>
      <c r="BJ143" s="17" t="s">
        <v>84</v>
      </c>
      <c r="BK143" s="140">
        <f t="shared" si="19"/>
        <v>0</v>
      </c>
      <c r="BL143" s="17" t="s">
        <v>253</v>
      </c>
      <c r="BM143" s="139" t="s">
        <v>294</v>
      </c>
    </row>
    <row r="144" spans="2:65" s="1" customFormat="1" ht="24.2" customHeight="1">
      <c r="B144" s="32"/>
      <c r="C144" s="127" t="s">
        <v>253</v>
      </c>
      <c r="D144" s="127" t="s">
        <v>212</v>
      </c>
      <c r="E144" s="128" t="s">
        <v>1928</v>
      </c>
      <c r="F144" s="129" t="s">
        <v>1929</v>
      </c>
      <c r="G144" s="130" t="s">
        <v>421</v>
      </c>
      <c r="H144" s="131">
        <v>37</v>
      </c>
      <c r="I144" s="132"/>
      <c r="J144" s="133">
        <f t="shared" si="10"/>
        <v>0</v>
      </c>
      <c r="K144" s="134"/>
      <c r="L144" s="32"/>
      <c r="M144" s="135" t="s">
        <v>1</v>
      </c>
      <c r="N144" s="136" t="s">
        <v>42</v>
      </c>
      <c r="P144" s="137">
        <f t="shared" si="11"/>
        <v>0</v>
      </c>
      <c r="Q144" s="137">
        <v>0</v>
      </c>
      <c r="R144" s="137">
        <f t="shared" si="12"/>
        <v>0</v>
      </c>
      <c r="S144" s="137">
        <v>0</v>
      </c>
      <c r="T144" s="138">
        <f t="shared" si="13"/>
        <v>0</v>
      </c>
      <c r="AR144" s="139" t="s">
        <v>253</v>
      </c>
      <c r="AT144" s="139" t="s">
        <v>212</v>
      </c>
      <c r="AU144" s="139" t="s">
        <v>86</v>
      </c>
      <c r="AY144" s="17" t="s">
        <v>211</v>
      </c>
      <c r="BE144" s="140">
        <f t="shared" si="14"/>
        <v>0</v>
      </c>
      <c r="BF144" s="140">
        <f t="shared" si="15"/>
        <v>0</v>
      </c>
      <c r="BG144" s="140">
        <f t="shared" si="16"/>
        <v>0</v>
      </c>
      <c r="BH144" s="140">
        <f t="shared" si="17"/>
        <v>0</v>
      </c>
      <c r="BI144" s="140">
        <f t="shared" si="18"/>
        <v>0</v>
      </c>
      <c r="BJ144" s="17" t="s">
        <v>84</v>
      </c>
      <c r="BK144" s="140">
        <f t="shared" si="19"/>
        <v>0</v>
      </c>
      <c r="BL144" s="17" t="s">
        <v>253</v>
      </c>
      <c r="BM144" s="139" t="s">
        <v>298</v>
      </c>
    </row>
    <row r="145" spans="2:65" s="1" customFormat="1" ht="24.2" customHeight="1">
      <c r="B145" s="32"/>
      <c r="C145" s="127" t="s">
        <v>299</v>
      </c>
      <c r="D145" s="127" t="s">
        <v>212</v>
      </c>
      <c r="E145" s="128" t="s">
        <v>1930</v>
      </c>
      <c r="F145" s="129" t="s">
        <v>1931</v>
      </c>
      <c r="G145" s="130" t="s">
        <v>421</v>
      </c>
      <c r="H145" s="131">
        <v>20</v>
      </c>
      <c r="I145" s="132"/>
      <c r="J145" s="133">
        <f t="shared" si="10"/>
        <v>0</v>
      </c>
      <c r="K145" s="134"/>
      <c r="L145" s="32"/>
      <c r="M145" s="135" t="s">
        <v>1</v>
      </c>
      <c r="N145" s="136" t="s">
        <v>42</v>
      </c>
      <c r="P145" s="137">
        <f t="shared" si="11"/>
        <v>0</v>
      </c>
      <c r="Q145" s="137">
        <v>0</v>
      </c>
      <c r="R145" s="137">
        <f t="shared" si="12"/>
        <v>0</v>
      </c>
      <c r="S145" s="137">
        <v>0</v>
      </c>
      <c r="T145" s="138">
        <f t="shared" si="13"/>
        <v>0</v>
      </c>
      <c r="AR145" s="139" t="s">
        <v>253</v>
      </c>
      <c r="AT145" s="139" t="s">
        <v>212</v>
      </c>
      <c r="AU145" s="139" t="s">
        <v>86</v>
      </c>
      <c r="AY145" s="17" t="s">
        <v>211</v>
      </c>
      <c r="BE145" s="140">
        <f t="shared" si="14"/>
        <v>0</v>
      </c>
      <c r="BF145" s="140">
        <f t="shared" si="15"/>
        <v>0</v>
      </c>
      <c r="BG145" s="140">
        <f t="shared" si="16"/>
        <v>0</v>
      </c>
      <c r="BH145" s="140">
        <f t="shared" si="17"/>
        <v>0</v>
      </c>
      <c r="BI145" s="140">
        <f t="shared" si="18"/>
        <v>0</v>
      </c>
      <c r="BJ145" s="17" t="s">
        <v>84</v>
      </c>
      <c r="BK145" s="140">
        <f t="shared" si="19"/>
        <v>0</v>
      </c>
      <c r="BL145" s="17" t="s">
        <v>253</v>
      </c>
      <c r="BM145" s="139" t="s">
        <v>303</v>
      </c>
    </row>
    <row r="146" spans="2:65" s="1" customFormat="1" ht="24.2" customHeight="1">
      <c r="B146" s="32"/>
      <c r="C146" s="127" t="s">
        <v>258</v>
      </c>
      <c r="D146" s="127" t="s">
        <v>212</v>
      </c>
      <c r="E146" s="128" t="s">
        <v>1932</v>
      </c>
      <c r="F146" s="129" t="s">
        <v>1933</v>
      </c>
      <c r="G146" s="130" t="s">
        <v>421</v>
      </c>
      <c r="H146" s="131">
        <v>3</v>
      </c>
      <c r="I146" s="132"/>
      <c r="J146" s="133">
        <f t="shared" si="10"/>
        <v>0</v>
      </c>
      <c r="K146" s="134"/>
      <c r="L146" s="32"/>
      <c r="M146" s="135" t="s">
        <v>1</v>
      </c>
      <c r="N146" s="136" t="s">
        <v>42</v>
      </c>
      <c r="P146" s="137">
        <f t="shared" si="11"/>
        <v>0</v>
      </c>
      <c r="Q146" s="137">
        <v>0</v>
      </c>
      <c r="R146" s="137">
        <f t="shared" si="12"/>
        <v>0</v>
      </c>
      <c r="S146" s="137">
        <v>0</v>
      </c>
      <c r="T146" s="138">
        <f t="shared" si="13"/>
        <v>0</v>
      </c>
      <c r="AR146" s="139" t="s">
        <v>253</v>
      </c>
      <c r="AT146" s="139" t="s">
        <v>212</v>
      </c>
      <c r="AU146" s="139" t="s">
        <v>86</v>
      </c>
      <c r="AY146" s="17" t="s">
        <v>211</v>
      </c>
      <c r="BE146" s="140">
        <f t="shared" si="14"/>
        <v>0</v>
      </c>
      <c r="BF146" s="140">
        <f t="shared" si="15"/>
        <v>0</v>
      </c>
      <c r="BG146" s="140">
        <f t="shared" si="16"/>
        <v>0</v>
      </c>
      <c r="BH146" s="140">
        <f t="shared" si="17"/>
        <v>0</v>
      </c>
      <c r="BI146" s="140">
        <f t="shared" si="18"/>
        <v>0</v>
      </c>
      <c r="BJ146" s="17" t="s">
        <v>84</v>
      </c>
      <c r="BK146" s="140">
        <f t="shared" si="19"/>
        <v>0</v>
      </c>
      <c r="BL146" s="17" t="s">
        <v>253</v>
      </c>
      <c r="BM146" s="139" t="s">
        <v>308</v>
      </c>
    </row>
    <row r="147" spans="2:65" s="1" customFormat="1" ht="21.75" customHeight="1">
      <c r="B147" s="32"/>
      <c r="C147" s="127" t="s">
        <v>310</v>
      </c>
      <c r="D147" s="127" t="s">
        <v>212</v>
      </c>
      <c r="E147" s="128" t="s">
        <v>1934</v>
      </c>
      <c r="F147" s="129" t="s">
        <v>1935</v>
      </c>
      <c r="G147" s="130" t="s">
        <v>421</v>
      </c>
      <c r="H147" s="131">
        <v>30</v>
      </c>
      <c r="I147" s="132"/>
      <c r="J147" s="133">
        <f t="shared" si="10"/>
        <v>0</v>
      </c>
      <c r="K147" s="134"/>
      <c r="L147" s="32"/>
      <c r="M147" s="135" t="s">
        <v>1</v>
      </c>
      <c r="N147" s="136" t="s">
        <v>42</v>
      </c>
      <c r="P147" s="137">
        <f t="shared" si="11"/>
        <v>0</v>
      </c>
      <c r="Q147" s="137">
        <v>0</v>
      </c>
      <c r="R147" s="137">
        <f t="shared" si="12"/>
        <v>0</v>
      </c>
      <c r="S147" s="137">
        <v>0</v>
      </c>
      <c r="T147" s="138">
        <f t="shared" si="13"/>
        <v>0</v>
      </c>
      <c r="AR147" s="139" t="s">
        <v>253</v>
      </c>
      <c r="AT147" s="139" t="s">
        <v>212</v>
      </c>
      <c r="AU147" s="139" t="s">
        <v>86</v>
      </c>
      <c r="AY147" s="17" t="s">
        <v>211</v>
      </c>
      <c r="BE147" s="140">
        <f t="shared" si="14"/>
        <v>0</v>
      </c>
      <c r="BF147" s="140">
        <f t="shared" si="15"/>
        <v>0</v>
      </c>
      <c r="BG147" s="140">
        <f t="shared" si="16"/>
        <v>0</v>
      </c>
      <c r="BH147" s="140">
        <f t="shared" si="17"/>
        <v>0</v>
      </c>
      <c r="BI147" s="140">
        <f t="shared" si="18"/>
        <v>0</v>
      </c>
      <c r="BJ147" s="17" t="s">
        <v>84</v>
      </c>
      <c r="BK147" s="140">
        <f t="shared" si="19"/>
        <v>0</v>
      </c>
      <c r="BL147" s="17" t="s">
        <v>253</v>
      </c>
      <c r="BM147" s="139" t="s">
        <v>314</v>
      </c>
    </row>
    <row r="148" spans="2:65" s="1" customFormat="1" ht="16.5" customHeight="1">
      <c r="B148" s="32"/>
      <c r="C148" s="127" t="s">
        <v>262</v>
      </c>
      <c r="D148" s="127" t="s">
        <v>212</v>
      </c>
      <c r="E148" s="128" t="s">
        <v>1936</v>
      </c>
      <c r="F148" s="129" t="s">
        <v>1937</v>
      </c>
      <c r="G148" s="130" t="s">
        <v>421</v>
      </c>
      <c r="H148" s="131">
        <v>6</v>
      </c>
      <c r="I148" s="132"/>
      <c r="J148" s="133">
        <f t="shared" si="10"/>
        <v>0</v>
      </c>
      <c r="K148" s="134"/>
      <c r="L148" s="32"/>
      <c r="M148" s="135" t="s">
        <v>1</v>
      </c>
      <c r="N148" s="136" t="s">
        <v>42</v>
      </c>
      <c r="P148" s="137">
        <f t="shared" si="11"/>
        <v>0</v>
      </c>
      <c r="Q148" s="137">
        <v>0</v>
      </c>
      <c r="R148" s="137">
        <f t="shared" si="12"/>
        <v>0</v>
      </c>
      <c r="S148" s="137">
        <v>0</v>
      </c>
      <c r="T148" s="138">
        <f t="shared" si="13"/>
        <v>0</v>
      </c>
      <c r="AR148" s="139" t="s">
        <v>253</v>
      </c>
      <c r="AT148" s="139" t="s">
        <v>212</v>
      </c>
      <c r="AU148" s="139" t="s">
        <v>86</v>
      </c>
      <c r="AY148" s="17" t="s">
        <v>211</v>
      </c>
      <c r="BE148" s="140">
        <f t="shared" si="14"/>
        <v>0</v>
      </c>
      <c r="BF148" s="140">
        <f t="shared" si="15"/>
        <v>0</v>
      </c>
      <c r="BG148" s="140">
        <f t="shared" si="16"/>
        <v>0</v>
      </c>
      <c r="BH148" s="140">
        <f t="shared" si="17"/>
        <v>0</v>
      </c>
      <c r="BI148" s="140">
        <f t="shared" si="18"/>
        <v>0</v>
      </c>
      <c r="BJ148" s="17" t="s">
        <v>84</v>
      </c>
      <c r="BK148" s="140">
        <f t="shared" si="19"/>
        <v>0</v>
      </c>
      <c r="BL148" s="17" t="s">
        <v>253</v>
      </c>
      <c r="BM148" s="139" t="s">
        <v>318</v>
      </c>
    </row>
    <row r="149" spans="2:65" s="1" customFormat="1" ht="21.75" customHeight="1">
      <c r="B149" s="32"/>
      <c r="C149" s="127" t="s">
        <v>7</v>
      </c>
      <c r="D149" s="127" t="s">
        <v>212</v>
      </c>
      <c r="E149" s="128" t="s">
        <v>1938</v>
      </c>
      <c r="F149" s="129" t="s">
        <v>1939</v>
      </c>
      <c r="G149" s="130" t="s">
        <v>421</v>
      </c>
      <c r="H149" s="131">
        <v>18</v>
      </c>
      <c r="I149" s="132"/>
      <c r="J149" s="133">
        <f t="shared" si="10"/>
        <v>0</v>
      </c>
      <c r="K149" s="134"/>
      <c r="L149" s="32"/>
      <c r="M149" s="135" t="s">
        <v>1</v>
      </c>
      <c r="N149" s="136" t="s">
        <v>42</v>
      </c>
      <c r="P149" s="137">
        <f t="shared" si="11"/>
        <v>0</v>
      </c>
      <c r="Q149" s="137">
        <v>0</v>
      </c>
      <c r="R149" s="137">
        <f t="shared" si="12"/>
        <v>0</v>
      </c>
      <c r="S149" s="137">
        <v>0</v>
      </c>
      <c r="T149" s="138">
        <f t="shared" si="13"/>
        <v>0</v>
      </c>
      <c r="AR149" s="139" t="s">
        <v>253</v>
      </c>
      <c r="AT149" s="139" t="s">
        <v>212</v>
      </c>
      <c r="AU149" s="139" t="s">
        <v>86</v>
      </c>
      <c r="AY149" s="17" t="s">
        <v>211</v>
      </c>
      <c r="BE149" s="140">
        <f t="shared" si="14"/>
        <v>0</v>
      </c>
      <c r="BF149" s="140">
        <f t="shared" si="15"/>
        <v>0</v>
      </c>
      <c r="BG149" s="140">
        <f t="shared" si="16"/>
        <v>0</v>
      </c>
      <c r="BH149" s="140">
        <f t="shared" si="17"/>
        <v>0</v>
      </c>
      <c r="BI149" s="140">
        <f t="shared" si="18"/>
        <v>0</v>
      </c>
      <c r="BJ149" s="17" t="s">
        <v>84</v>
      </c>
      <c r="BK149" s="140">
        <f t="shared" si="19"/>
        <v>0</v>
      </c>
      <c r="BL149" s="17" t="s">
        <v>253</v>
      </c>
      <c r="BM149" s="139" t="s">
        <v>323</v>
      </c>
    </row>
    <row r="150" spans="2:65" s="1" customFormat="1" ht="16.5" customHeight="1">
      <c r="B150" s="32"/>
      <c r="C150" s="127" t="s">
        <v>266</v>
      </c>
      <c r="D150" s="127" t="s">
        <v>212</v>
      </c>
      <c r="E150" s="128" t="s">
        <v>1358</v>
      </c>
      <c r="F150" s="129" t="s">
        <v>1940</v>
      </c>
      <c r="G150" s="130" t="s">
        <v>289</v>
      </c>
      <c r="H150" s="131">
        <v>1</v>
      </c>
      <c r="I150" s="132"/>
      <c r="J150" s="133">
        <f t="shared" si="10"/>
        <v>0</v>
      </c>
      <c r="K150" s="134"/>
      <c r="L150" s="32"/>
      <c r="M150" s="135" t="s">
        <v>1</v>
      </c>
      <c r="N150" s="136" t="s">
        <v>42</v>
      </c>
      <c r="P150" s="137">
        <f t="shared" si="11"/>
        <v>0</v>
      </c>
      <c r="Q150" s="137">
        <v>0</v>
      </c>
      <c r="R150" s="137">
        <f t="shared" si="12"/>
        <v>0</v>
      </c>
      <c r="S150" s="137">
        <v>0</v>
      </c>
      <c r="T150" s="138">
        <f t="shared" si="13"/>
        <v>0</v>
      </c>
      <c r="AR150" s="139" t="s">
        <v>253</v>
      </c>
      <c r="AT150" s="139" t="s">
        <v>212</v>
      </c>
      <c r="AU150" s="139" t="s">
        <v>86</v>
      </c>
      <c r="AY150" s="17" t="s">
        <v>211</v>
      </c>
      <c r="BE150" s="140">
        <f t="shared" si="14"/>
        <v>0</v>
      </c>
      <c r="BF150" s="140">
        <f t="shared" si="15"/>
        <v>0</v>
      </c>
      <c r="BG150" s="140">
        <f t="shared" si="16"/>
        <v>0</v>
      </c>
      <c r="BH150" s="140">
        <f t="shared" si="17"/>
        <v>0</v>
      </c>
      <c r="BI150" s="140">
        <f t="shared" si="18"/>
        <v>0</v>
      </c>
      <c r="BJ150" s="17" t="s">
        <v>84</v>
      </c>
      <c r="BK150" s="140">
        <f t="shared" si="19"/>
        <v>0</v>
      </c>
      <c r="BL150" s="17" t="s">
        <v>253</v>
      </c>
      <c r="BM150" s="139" t="s">
        <v>329</v>
      </c>
    </row>
    <row r="151" spans="2:65" s="1" customFormat="1" ht="16.5" customHeight="1">
      <c r="B151" s="32"/>
      <c r="C151" s="162" t="s">
        <v>333</v>
      </c>
      <c r="D151" s="162" t="s">
        <v>700</v>
      </c>
      <c r="E151" s="163" t="s">
        <v>1360</v>
      </c>
      <c r="F151" s="164" t="s">
        <v>1941</v>
      </c>
      <c r="G151" s="165" t="s">
        <v>289</v>
      </c>
      <c r="H151" s="166">
        <v>1</v>
      </c>
      <c r="I151" s="167"/>
      <c r="J151" s="168">
        <f t="shared" si="10"/>
        <v>0</v>
      </c>
      <c r="K151" s="169"/>
      <c r="L151" s="170"/>
      <c r="M151" s="171" t="s">
        <v>1</v>
      </c>
      <c r="N151" s="172" t="s">
        <v>42</v>
      </c>
      <c r="P151" s="137">
        <f t="shared" si="11"/>
        <v>0</v>
      </c>
      <c r="Q151" s="137">
        <v>0</v>
      </c>
      <c r="R151" s="137">
        <f t="shared" si="12"/>
        <v>0</v>
      </c>
      <c r="S151" s="137">
        <v>0</v>
      </c>
      <c r="T151" s="138">
        <f t="shared" si="13"/>
        <v>0</v>
      </c>
      <c r="AR151" s="139" t="s">
        <v>298</v>
      </c>
      <c r="AT151" s="139" t="s">
        <v>700</v>
      </c>
      <c r="AU151" s="139" t="s">
        <v>86</v>
      </c>
      <c r="AY151" s="17" t="s">
        <v>211</v>
      </c>
      <c r="BE151" s="140">
        <f t="shared" si="14"/>
        <v>0</v>
      </c>
      <c r="BF151" s="140">
        <f t="shared" si="15"/>
        <v>0</v>
      </c>
      <c r="BG151" s="140">
        <f t="shared" si="16"/>
        <v>0</v>
      </c>
      <c r="BH151" s="140">
        <f t="shared" si="17"/>
        <v>0</v>
      </c>
      <c r="BI151" s="140">
        <f t="shared" si="18"/>
        <v>0</v>
      </c>
      <c r="BJ151" s="17" t="s">
        <v>84</v>
      </c>
      <c r="BK151" s="140">
        <f t="shared" si="19"/>
        <v>0</v>
      </c>
      <c r="BL151" s="17" t="s">
        <v>253</v>
      </c>
      <c r="BM151" s="139" t="s">
        <v>336</v>
      </c>
    </row>
    <row r="152" spans="2:65" s="1" customFormat="1" ht="16.5" customHeight="1">
      <c r="B152" s="32"/>
      <c r="C152" s="127" t="s">
        <v>269</v>
      </c>
      <c r="D152" s="127" t="s">
        <v>212</v>
      </c>
      <c r="E152" s="128" t="s">
        <v>1942</v>
      </c>
      <c r="F152" s="129" t="s">
        <v>1943</v>
      </c>
      <c r="G152" s="130" t="s">
        <v>289</v>
      </c>
      <c r="H152" s="131">
        <v>3</v>
      </c>
      <c r="I152" s="132"/>
      <c r="J152" s="133">
        <f t="shared" si="10"/>
        <v>0</v>
      </c>
      <c r="K152" s="134"/>
      <c r="L152" s="32"/>
      <c r="M152" s="135" t="s">
        <v>1</v>
      </c>
      <c r="N152" s="136" t="s">
        <v>42</v>
      </c>
      <c r="P152" s="137">
        <f t="shared" si="11"/>
        <v>0</v>
      </c>
      <c r="Q152" s="137">
        <v>0</v>
      </c>
      <c r="R152" s="137">
        <f t="shared" si="12"/>
        <v>0</v>
      </c>
      <c r="S152" s="137">
        <v>0</v>
      </c>
      <c r="T152" s="138">
        <f t="shared" si="13"/>
        <v>0</v>
      </c>
      <c r="AR152" s="139" t="s">
        <v>253</v>
      </c>
      <c r="AT152" s="139" t="s">
        <v>212</v>
      </c>
      <c r="AU152" s="139" t="s">
        <v>86</v>
      </c>
      <c r="AY152" s="17" t="s">
        <v>211</v>
      </c>
      <c r="BE152" s="140">
        <f t="shared" si="14"/>
        <v>0</v>
      </c>
      <c r="BF152" s="140">
        <f t="shared" si="15"/>
        <v>0</v>
      </c>
      <c r="BG152" s="140">
        <f t="shared" si="16"/>
        <v>0</v>
      </c>
      <c r="BH152" s="140">
        <f t="shared" si="17"/>
        <v>0</v>
      </c>
      <c r="BI152" s="140">
        <f t="shared" si="18"/>
        <v>0</v>
      </c>
      <c r="BJ152" s="17" t="s">
        <v>84</v>
      </c>
      <c r="BK152" s="140">
        <f t="shared" si="19"/>
        <v>0</v>
      </c>
      <c r="BL152" s="17" t="s">
        <v>253</v>
      </c>
      <c r="BM152" s="139" t="s">
        <v>339</v>
      </c>
    </row>
    <row r="153" spans="2:65" s="1" customFormat="1" ht="16.5" customHeight="1">
      <c r="B153" s="32"/>
      <c r="C153" s="162" t="s">
        <v>346</v>
      </c>
      <c r="D153" s="162" t="s">
        <v>700</v>
      </c>
      <c r="E153" s="163" t="s">
        <v>1944</v>
      </c>
      <c r="F153" s="164" t="s">
        <v>1945</v>
      </c>
      <c r="G153" s="165" t="s">
        <v>289</v>
      </c>
      <c r="H153" s="166">
        <v>3</v>
      </c>
      <c r="I153" s="167"/>
      <c r="J153" s="168">
        <f t="shared" si="10"/>
        <v>0</v>
      </c>
      <c r="K153" s="169"/>
      <c r="L153" s="170"/>
      <c r="M153" s="171" t="s">
        <v>1</v>
      </c>
      <c r="N153" s="172" t="s">
        <v>42</v>
      </c>
      <c r="P153" s="137">
        <f t="shared" si="11"/>
        <v>0</v>
      </c>
      <c r="Q153" s="137">
        <v>0</v>
      </c>
      <c r="R153" s="137">
        <f t="shared" si="12"/>
        <v>0</v>
      </c>
      <c r="S153" s="137">
        <v>0</v>
      </c>
      <c r="T153" s="138">
        <f t="shared" si="13"/>
        <v>0</v>
      </c>
      <c r="AR153" s="139" t="s">
        <v>298</v>
      </c>
      <c r="AT153" s="139" t="s">
        <v>700</v>
      </c>
      <c r="AU153" s="139" t="s">
        <v>86</v>
      </c>
      <c r="AY153" s="17" t="s">
        <v>211</v>
      </c>
      <c r="BE153" s="140">
        <f t="shared" si="14"/>
        <v>0</v>
      </c>
      <c r="BF153" s="140">
        <f t="shared" si="15"/>
        <v>0</v>
      </c>
      <c r="BG153" s="140">
        <f t="shared" si="16"/>
        <v>0</v>
      </c>
      <c r="BH153" s="140">
        <f t="shared" si="17"/>
        <v>0</v>
      </c>
      <c r="BI153" s="140">
        <f t="shared" si="18"/>
        <v>0</v>
      </c>
      <c r="BJ153" s="17" t="s">
        <v>84</v>
      </c>
      <c r="BK153" s="140">
        <f t="shared" si="19"/>
        <v>0</v>
      </c>
      <c r="BL153" s="17" t="s">
        <v>253</v>
      </c>
      <c r="BM153" s="139" t="s">
        <v>349</v>
      </c>
    </row>
    <row r="154" spans="2:65" s="1" customFormat="1" ht="16.5" customHeight="1">
      <c r="B154" s="32"/>
      <c r="C154" s="127" t="s">
        <v>279</v>
      </c>
      <c r="D154" s="127" t="s">
        <v>212</v>
      </c>
      <c r="E154" s="128" t="s">
        <v>1946</v>
      </c>
      <c r="F154" s="129" t="s">
        <v>1947</v>
      </c>
      <c r="G154" s="130" t="s">
        <v>289</v>
      </c>
      <c r="H154" s="131">
        <v>10</v>
      </c>
      <c r="I154" s="132"/>
      <c r="J154" s="133">
        <f t="shared" si="10"/>
        <v>0</v>
      </c>
      <c r="K154" s="134"/>
      <c r="L154" s="32"/>
      <c r="M154" s="135" t="s">
        <v>1</v>
      </c>
      <c r="N154" s="136" t="s">
        <v>42</v>
      </c>
      <c r="P154" s="137">
        <f t="shared" si="11"/>
        <v>0</v>
      </c>
      <c r="Q154" s="137">
        <v>0</v>
      </c>
      <c r="R154" s="137">
        <f t="shared" si="12"/>
        <v>0</v>
      </c>
      <c r="S154" s="137">
        <v>0</v>
      </c>
      <c r="T154" s="138">
        <f t="shared" si="13"/>
        <v>0</v>
      </c>
      <c r="AR154" s="139" t="s">
        <v>253</v>
      </c>
      <c r="AT154" s="139" t="s">
        <v>212</v>
      </c>
      <c r="AU154" s="139" t="s">
        <v>86</v>
      </c>
      <c r="AY154" s="17" t="s">
        <v>211</v>
      </c>
      <c r="BE154" s="140">
        <f t="shared" si="14"/>
        <v>0</v>
      </c>
      <c r="BF154" s="140">
        <f t="shared" si="15"/>
        <v>0</v>
      </c>
      <c r="BG154" s="140">
        <f t="shared" si="16"/>
        <v>0</v>
      </c>
      <c r="BH154" s="140">
        <f t="shared" si="17"/>
        <v>0</v>
      </c>
      <c r="BI154" s="140">
        <f t="shared" si="18"/>
        <v>0</v>
      </c>
      <c r="BJ154" s="17" t="s">
        <v>84</v>
      </c>
      <c r="BK154" s="140">
        <f t="shared" si="19"/>
        <v>0</v>
      </c>
      <c r="BL154" s="17" t="s">
        <v>253</v>
      </c>
      <c r="BM154" s="139" t="s">
        <v>355</v>
      </c>
    </row>
    <row r="155" spans="2:65" s="1" customFormat="1" ht="16.5" customHeight="1">
      <c r="B155" s="32"/>
      <c r="C155" s="127" t="s">
        <v>356</v>
      </c>
      <c r="D155" s="127" t="s">
        <v>212</v>
      </c>
      <c r="E155" s="128" t="s">
        <v>1948</v>
      </c>
      <c r="F155" s="129" t="s">
        <v>1949</v>
      </c>
      <c r="G155" s="130" t="s">
        <v>289</v>
      </c>
      <c r="H155" s="131">
        <v>11</v>
      </c>
      <c r="I155" s="132"/>
      <c r="J155" s="133">
        <f t="shared" si="10"/>
        <v>0</v>
      </c>
      <c r="K155" s="134"/>
      <c r="L155" s="32"/>
      <c r="M155" s="135" t="s">
        <v>1</v>
      </c>
      <c r="N155" s="136" t="s">
        <v>42</v>
      </c>
      <c r="P155" s="137">
        <f t="shared" si="11"/>
        <v>0</v>
      </c>
      <c r="Q155" s="137">
        <v>0</v>
      </c>
      <c r="R155" s="137">
        <f t="shared" si="12"/>
        <v>0</v>
      </c>
      <c r="S155" s="137">
        <v>0</v>
      </c>
      <c r="T155" s="138">
        <f t="shared" si="13"/>
        <v>0</v>
      </c>
      <c r="AR155" s="139" t="s">
        <v>253</v>
      </c>
      <c r="AT155" s="139" t="s">
        <v>212</v>
      </c>
      <c r="AU155" s="139" t="s">
        <v>86</v>
      </c>
      <c r="AY155" s="17" t="s">
        <v>211</v>
      </c>
      <c r="BE155" s="140">
        <f t="shared" si="14"/>
        <v>0</v>
      </c>
      <c r="BF155" s="140">
        <f t="shared" si="15"/>
        <v>0</v>
      </c>
      <c r="BG155" s="140">
        <f t="shared" si="16"/>
        <v>0</v>
      </c>
      <c r="BH155" s="140">
        <f t="shared" si="17"/>
        <v>0</v>
      </c>
      <c r="BI155" s="140">
        <f t="shared" si="18"/>
        <v>0</v>
      </c>
      <c r="BJ155" s="17" t="s">
        <v>84</v>
      </c>
      <c r="BK155" s="140">
        <f t="shared" si="19"/>
        <v>0</v>
      </c>
      <c r="BL155" s="17" t="s">
        <v>253</v>
      </c>
      <c r="BM155" s="139" t="s">
        <v>359</v>
      </c>
    </row>
    <row r="156" spans="2:65" s="1" customFormat="1" ht="21.75" customHeight="1">
      <c r="B156" s="32"/>
      <c r="C156" s="127" t="s">
        <v>290</v>
      </c>
      <c r="D156" s="127" t="s">
        <v>212</v>
      </c>
      <c r="E156" s="128" t="s">
        <v>1950</v>
      </c>
      <c r="F156" s="129" t="s">
        <v>1951</v>
      </c>
      <c r="G156" s="130" t="s">
        <v>289</v>
      </c>
      <c r="H156" s="131">
        <v>10</v>
      </c>
      <c r="I156" s="132"/>
      <c r="J156" s="133">
        <f t="shared" si="10"/>
        <v>0</v>
      </c>
      <c r="K156" s="134"/>
      <c r="L156" s="32"/>
      <c r="M156" s="135" t="s">
        <v>1</v>
      </c>
      <c r="N156" s="136" t="s">
        <v>42</v>
      </c>
      <c r="P156" s="137">
        <f t="shared" si="11"/>
        <v>0</v>
      </c>
      <c r="Q156" s="137">
        <v>0</v>
      </c>
      <c r="R156" s="137">
        <f t="shared" si="12"/>
        <v>0</v>
      </c>
      <c r="S156" s="137">
        <v>0</v>
      </c>
      <c r="T156" s="138">
        <f t="shared" si="13"/>
        <v>0</v>
      </c>
      <c r="AR156" s="139" t="s">
        <v>253</v>
      </c>
      <c r="AT156" s="139" t="s">
        <v>212</v>
      </c>
      <c r="AU156" s="139" t="s">
        <v>86</v>
      </c>
      <c r="AY156" s="17" t="s">
        <v>211</v>
      </c>
      <c r="BE156" s="140">
        <f t="shared" si="14"/>
        <v>0</v>
      </c>
      <c r="BF156" s="140">
        <f t="shared" si="15"/>
        <v>0</v>
      </c>
      <c r="BG156" s="140">
        <f t="shared" si="16"/>
        <v>0</v>
      </c>
      <c r="BH156" s="140">
        <f t="shared" si="17"/>
        <v>0</v>
      </c>
      <c r="BI156" s="140">
        <f t="shared" si="18"/>
        <v>0</v>
      </c>
      <c r="BJ156" s="17" t="s">
        <v>84</v>
      </c>
      <c r="BK156" s="140">
        <f t="shared" si="19"/>
        <v>0</v>
      </c>
      <c r="BL156" s="17" t="s">
        <v>253</v>
      </c>
      <c r="BM156" s="139" t="s">
        <v>365</v>
      </c>
    </row>
    <row r="157" spans="2:65" s="1" customFormat="1" ht="16.5" customHeight="1">
      <c r="B157" s="32"/>
      <c r="C157" s="127" t="s">
        <v>370</v>
      </c>
      <c r="D157" s="127" t="s">
        <v>212</v>
      </c>
      <c r="E157" s="128" t="s">
        <v>1370</v>
      </c>
      <c r="F157" s="129" t="s">
        <v>1371</v>
      </c>
      <c r="G157" s="130" t="s">
        <v>421</v>
      </c>
      <c r="H157" s="131">
        <v>111</v>
      </c>
      <c r="I157" s="132"/>
      <c r="J157" s="133">
        <f t="shared" si="10"/>
        <v>0</v>
      </c>
      <c r="K157" s="134"/>
      <c r="L157" s="32"/>
      <c r="M157" s="135" t="s">
        <v>1</v>
      </c>
      <c r="N157" s="136" t="s">
        <v>42</v>
      </c>
      <c r="P157" s="137">
        <f t="shared" si="11"/>
        <v>0</v>
      </c>
      <c r="Q157" s="137">
        <v>0</v>
      </c>
      <c r="R157" s="137">
        <f t="shared" si="12"/>
        <v>0</v>
      </c>
      <c r="S157" s="137">
        <v>0</v>
      </c>
      <c r="T157" s="138">
        <f t="shared" si="13"/>
        <v>0</v>
      </c>
      <c r="AR157" s="139" t="s">
        <v>253</v>
      </c>
      <c r="AT157" s="139" t="s">
        <v>212</v>
      </c>
      <c r="AU157" s="139" t="s">
        <v>86</v>
      </c>
      <c r="AY157" s="17" t="s">
        <v>211</v>
      </c>
      <c r="BE157" s="140">
        <f t="shared" si="14"/>
        <v>0</v>
      </c>
      <c r="BF157" s="140">
        <f t="shared" si="15"/>
        <v>0</v>
      </c>
      <c r="BG157" s="140">
        <f t="shared" si="16"/>
        <v>0</v>
      </c>
      <c r="BH157" s="140">
        <f t="shared" si="17"/>
        <v>0</v>
      </c>
      <c r="BI157" s="140">
        <f t="shared" si="18"/>
        <v>0</v>
      </c>
      <c r="BJ157" s="17" t="s">
        <v>84</v>
      </c>
      <c r="BK157" s="140">
        <f t="shared" si="19"/>
        <v>0</v>
      </c>
      <c r="BL157" s="17" t="s">
        <v>253</v>
      </c>
      <c r="BM157" s="139" t="s">
        <v>373</v>
      </c>
    </row>
    <row r="158" spans="2:65" s="1" customFormat="1" ht="24.2" customHeight="1">
      <c r="B158" s="32"/>
      <c r="C158" s="127" t="s">
        <v>294</v>
      </c>
      <c r="D158" s="127" t="s">
        <v>212</v>
      </c>
      <c r="E158" s="128" t="s">
        <v>1372</v>
      </c>
      <c r="F158" s="129" t="s">
        <v>1373</v>
      </c>
      <c r="G158" s="130" t="s">
        <v>775</v>
      </c>
      <c r="H158" s="180"/>
      <c r="I158" s="132"/>
      <c r="J158" s="133">
        <f t="shared" si="10"/>
        <v>0</v>
      </c>
      <c r="K158" s="134"/>
      <c r="L158" s="32"/>
      <c r="M158" s="135" t="s">
        <v>1</v>
      </c>
      <c r="N158" s="136" t="s">
        <v>42</v>
      </c>
      <c r="P158" s="137">
        <f t="shared" si="11"/>
        <v>0</v>
      </c>
      <c r="Q158" s="137">
        <v>0</v>
      </c>
      <c r="R158" s="137">
        <f t="shared" si="12"/>
        <v>0</v>
      </c>
      <c r="S158" s="137">
        <v>0</v>
      </c>
      <c r="T158" s="138">
        <f t="shared" si="13"/>
        <v>0</v>
      </c>
      <c r="AR158" s="139" t="s">
        <v>253</v>
      </c>
      <c r="AT158" s="139" t="s">
        <v>212</v>
      </c>
      <c r="AU158" s="139" t="s">
        <v>86</v>
      </c>
      <c r="AY158" s="17" t="s">
        <v>211</v>
      </c>
      <c r="BE158" s="140">
        <f t="shared" si="14"/>
        <v>0</v>
      </c>
      <c r="BF158" s="140">
        <f t="shared" si="15"/>
        <v>0</v>
      </c>
      <c r="BG158" s="140">
        <f t="shared" si="16"/>
        <v>0</v>
      </c>
      <c r="BH158" s="140">
        <f t="shared" si="17"/>
        <v>0</v>
      </c>
      <c r="BI158" s="140">
        <f t="shared" si="18"/>
        <v>0</v>
      </c>
      <c r="BJ158" s="17" t="s">
        <v>84</v>
      </c>
      <c r="BK158" s="140">
        <f t="shared" si="19"/>
        <v>0</v>
      </c>
      <c r="BL158" s="17" t="s">
        <v>253</v>
      </c>
      <c r="BM158" s="139" t="s">
        <v>389</v>
      </c>
    </row>
    <row r="159" spans="2:65" s="10" customFormat="1" ht="22.9" customHeight="1">
      <c r="B159" s="117"/>
      <c r="D159" s="118" t="s">
        <v>76</v>
      </c>
      <c r="E159" s="193" t="s">
        <v>1374</v>
      </c>
      <c r="F159" s="193" t="s">
        <v>1375</v>
      </c>
      <c r="I159" s="120"/>
      <c r="J159" s="194">
        <f>BK159</f>
        <v>0</v>
      </c>
      <c r="L159" s="117"/>
      <c r="M159" s="122"/>
      <c r="P159" s="123">
        <f>SUM(P160:P189)</f>
        <v>0</v>
      </c>
      <c r="R159" s="123">
        <f>SUM(R160:R189)</f>
        <v>0</v>
      </c>
      <c r="T159" s="124">
        <f>SUM(T160:T189)</f>
        <v>0</v>
      </c>
      <c r="AR159" s="118" t="s">
        <v>86</v>
      </c>
      <c r="AT159" s="125" t="s">
        <v>76</v>
      </c>
      <c r="AU159" s="125" t="s">
        <v>84</v>
      </c>
      <c r="AY159" s="118" t="s">
        <v>211</v>
      </c>
      <c r="BK159" s="126">
        <f>SUM(BK160:BK189)</f>
        <v>0</v>
      </c>
    </row>
    <row r="160" spans="2:65" s="1" customFormat="1" ht="24.2" customHeight="1">
      <c r="B160" s="32"/>
      <c r="C160" s="127" t="s">
        <v>391</v>
      </c>
      <c r="D160" s="127" t="s">
        <v>212</v>
      </c>
      <c r="E160" s="128" t="s">
        <v>1952</v>
      </c>
      <c r="F160" s="129" t="s">
        <v>1953</v>
      </c>
      <c r="G160" s="130" t="s">
        <v>421</v>
      </c>
      <c r="H160" s="131">
        <v>66</v>
      </c>
      <c r="I160" s="132"/>
      <c r="J160" s="133">
        <f t="shared" ref="J160:J189" si="20">ROUND(I160*H160,2)</f>
        <v>0</v>
      </c>
      <c r="K160" s="134"/>
      <c r="L160" s="32"/>
      <c r="M160" s="135" t="s">
        <v>1</v>
      </c>
      <c r="N160" s="136" t="s">
        <v>42</v>
      </c>
      <c r="P160" s="137">
        <f t="shared" ref="P160:P189" si="21">O160*H160</f>
        <v>0</v>
      </c>
      <c r="Q160" s="137">
        <v>0</v>
      </c>
      <c r="R160" s="137">
        <f t="shared" ref="R160:R189" si="22">Q160*H160</f>
        <v>0</v>
      </c>
      <c r="S160" s="137">
        <v>0</v>
      </c>
      <c r="T160" s="138">
        <f t="shared" ref="T160:T189" si="23">S160*H160</f>
        <v>0</v>
      </c>
      <c r="AR160" s="139" t="s">
        <v>253</v>
      </c>
      <c r="AT160" s="139" t="s">
        <v>212</v>
      </c>
      <c r="AU160" s="139" t="s">
        <v>86</v>
      </c>
      <c r="AY160" s="17" t="s">
        <v>211</v>
      </c>
      <c r="BE160" s="140">
        <f t="shared" ref="BE160:BE189" si="24">IF(N160="základní",J160,0)</f>
        <v>0</v>
      </c>
      <c r="BF160" s="140">
        <f t="shared" ref="BF160:BF189" si="25">IF(N160="snížená",J160,0)</f>
        <v>0</v>
      </c>
      <c r="BG160" s="140">
        <f t="shared" ref="BG160:BG189" si="26">IF(N160="zákl. přenesená",J160,0)</f>
        <v>0</v>
      </c>
      <c r="BH160" s="140">
        <f t="shared" ref="BH160:BH189" si="27">IF(N160="sníž. přenesená",J160,0)</f>
        <v>0</v>
      </c>
      <c r="BI160" s="140">
        <f t="shared" ref="BI160:BI189" si="28">IF(N160="nulová",J160,0)</f>
        <v>0</v>
      </c>
      <c r="BJ160" s="17" t="s">
        <v>84</v>
      </c>
      <c r="BK160" s="140">
        <f t="shared" ref="BK160:BK189" si="29">ROUND(I160*H160,2)</f>
        <v>0</v>
      </c>
      <c r="BL160" s="17" t="s">
        <v>253</v>
      </c>
      <c r="BM160" s="139" t="s">
        <v>394</v>
      </c>
    </row>
    <row r="161" spans="2:65" s="1" customFormat="1" ht="24.2" customHeight="1">
      <c r="B161" s="32"/>
      <c r="C161" s="127" t="s">
        <v>298</v>
      </c>
      <c r="D161" s="127" t="s">
        <v>212</v>
      </c>
      <c r="E161" s="128" t="s">
        <v>1954</v>
      </c>
      <c r="F161" s="129" t="s">
        <v>1955</v>
      </c>
      <c r="G161" s="130" t="s">
        <v>421</v>
      </c>
      <c r="H161" s="131">
        <v>56</v>
      </c>
      <c r="I161" s="132"/>
      <c r="J161" s="133">
        <f t="shared" si="20"/>
        <v>0</v>
      </c>
      <c r="K161" s="134"/>
      <c r="L161" s="32"/>
      <c r="M161" s="135" t="s">
        <v>1</v>
      </c>
      <c r="N161" s="136" t="s">
        <v>42</v>
      </c>
      <c r="P161" s="137">
        <f t="shared" si="21"/>
        <v>0</v>
      </c>
      <c r="Q161" s="137">
        <v>0</v>
      </c>
      <c r="R161" s="137">
        <f t="shared" si="22"/>
        <v>0</v>
      </c>
      <c r="S161" s="137">
        <v>0</v>
      </c>
      <c r="T161" s="138">
        <f t="shared" si="23"/>
        <v>0</v>
      </c>
      <c r="AR161" s="139" t="s">
        <v>253</v>
      </c>
      <c r="AT161" s="139" t="s">
        <v>212</v>
      </c>
      <c r="AU161" s="139" t="s">
        <v>86</v>
      </c>
      <c r="AY161" s="17" t="s">
        <v>211</v>
      </c>
      <c r="BE161" s="140">
        <f t="shared" si="24"/>
        <v>0</v>
      </c>
      <c r="BF161" s="140">
        <f t="shared" si="25"/>
        <v>0</v>
      </c>
      <c r="BG161" s="140">
        <f t="shared" si="26"/>
        <v>0</v>
      </c>
      <c r="BH161" s="140">
        <f t="shared" si="27"/>
        <v>0</v>
      </c>
      <c r="BI161" s="140">
        <f t="shared" si="28"/>
        <v>0</v>
      </c>
      <c r="BJ161" s="17" t="s">
        <v>84</v>
      </c>
      <c r="BK161" s="140">
        <f t="shared" si="29"/>
        <v>0</v>
      </c>
      <c r="BL161" s="17" t="s">
        <v>253</v>
      </c>
      <c r="BM161" s="139" t="s">
        <v>399</v>
      </c>
    </row>
    <row r="162" spans="2:65" s="1" customFormat="1" ht="24.2" customHeight="1">
      <c r="B162" s="32"/>
      <c r="C162" s="127" t="s">
        <v>401</v>
      </c>
      <c r="D162" s="127" t="s">
        <v>212</v>
      </c>
      <c r="E162" s="128" t="s">
        <v>1956</v>
      </c>
      <c r="F162" s="129" t="s">
        <v>1957</v>
      </c>
      <c r="G162" s="130" t="s">
        <v>421</v>
      </c>
      <c r="H162" s="131">
        <v>50</v>
      </c>
      <c r="I162" s="132"/>
      <c r="J162" s="133">
        <f t="shared" si="20"/>
        <v>0</v>
      </c>
      <c r="K162" s="134"/>
      <c r="L162" s="32"/>
      <c r="M162" s="135" t="s">
        <v>1</v>
      </c>
      <c r="N162" s="136" t="s">
        <v>42</v>
      </c>
      <c r="P162" s="137">
        <f t="shared" si="21"/>
        <v>0</v>
      </c>
      <c r="Q162" s="137">
        <v>0</v>
      </c>
      <c r="R162" s="137">
        <f t="shared" si="22"/>
        <v>0</v>
      </c>
      <c r="S162" s="137">
        <v>0</v>
      </c>
      <c r="T162" s="138">
        <f t="shared" si="23"/>
        <v>0</v>
      </c>
      <c r="AR162" s="139" t="s">
        <v>253</v>
      </c>
      <c r="AT162" s="139" t="s">
        <v>212</v>
      </c>
      <c r="AU162" s="139" t="s">
        <v>86</v>
      </c>
      <c r="AY162" s="17" t="s">
        <v>211</v>
      </c>
      <c r="BE162" s="140">
        <f t="shared" si="24"/>
        <v>0</v>
      </c>
      <c r="BF162" s="140">
        <f t="shared" si="25"/>
        <v>0</v>
      </c>
      <c r="BG162" s="140">
        <f t="shared" si="26"/>
        <v>0</v>
      </c>
      <c r="BH162" s="140">
        <f t="shared" si="27"/>
        <v>0</v>
      </c>
      <c r="BI162" s="140">
        <f t="shared" si="28"/>
        <v>0</v>
      </c>
      <c r="BJ162" s="17" t="s">
        <v>84</v>
      </c>
      <c r="BK162" s="140">
        <f t="shared" si="29"/>
        <v>0</v>
      </c>
      <c r="BL162" s="17" t="s">
        <v>253</v>
      </c>
      <c r="BM162" s="139" t="s">
        <v>404</v>
      </c>
    </row>
    <row r="163" spans="2:65" s="1" customFormat="1" ht="24.2" customHeight="1">
      <c r="B163" s="32"/>
      <c r="C163" s="127" t="s">
        <v>303</v>
      </c>
      <c r="D163" s="127" t="s">
        <v>212</v>
      </c>
      <c r="E163" s="128" t="s">
        <v>1958</v>
      </c>
      <c r="F163" s="129" t="s">
        <v>1959</v>
      </c>
      <c r="G163" s="130" t="s">
        <v>421</v>
      </c>
      <c r="H163" s="131">
        <v>4</v>
      </c>
      <c r="I163" s="132"/>
      <c r="J163" s="133">
        <f t="shared" si="20"/>
        <v>0</v>
      </c>
      <c r="K163" s="134"/>
      <c r="L163" s="32"/>
      <c r="M163" s="135" t="s">
        <v>1</v>
      </c>
      <c r="N163" s="136" t="s">
        <v>42</v>
      </c>
      <c r="P163" s="137">
        <f t="shared" si="21"/>
        <v>0</v>
      </c>
      <c r="Q163" s="137">
        <v>0</v>
      </c>
      <c r="R163" s="137">
        <f t="shared" si="22"/>
        <v>0</v>
      </c>
      <c r="S163" s="137">
        <v>0</v>
      </c>
      <c r="T163" s="138">
        <f t="shared" si="23"/>
        <v>0</v>
      </c>
      <c r="AR163" s="139" t="s">
        <v>253</v>
      </c>
      <c r="AT163" s="139" t="s">
        <v>212</v>
      </c>
      <c r="AU163" s="139" t="s">
        <v>86</v>
      </c>
      <c r="AY163" s="17" t="s">
        <v>211</v>
      </c>
      <c r="BE163" s="140">
        <f t="shared" si="24"/>
        <v>0</v>
      </c>
      <c r="BF163" s="140">
        <f t="shared" si="25"/>
        <v>0</v>
      </c>
      <c r="BG163" s="140">
        <f t="shared" si="26"/>
        <v>0</v>
      </c>
      <c r="BH163" s="140">
        <f t="shared" si="27"/>
        <v>0</v>
      </c>
      <c r="BI163" s="140">
        <f t="shared" si="28"/>
        <v>0</v>
      </c>
      <c r="BJ163" s="17" t="s">
        <v>84</v>
      </c>
      <c r="BK163" s="140">
        <f t="shared" si="29"/>
        <v>0</v>
      </c>
      <c r="BL163" s="17" t="s">
        <v>253</v>
      </c>
      <c r="BM163" s="139" t="s">
        <v>407</v>
      </c>
    </row>
    <row r="164" spans="2:65" s="1" customFormat="1" ht="33" customHeight="1">
      <c r="B164" s="32"/>
      <c r="C164" s="127" t="s">
        <v>409</v>
      </c>
      <c r="D164" s="127" t="s">
        <v>212</v>
      </c>
      <c r="E164" s="128" t="s">
        <v>1960</v>
      </c>
      <c r="F164" s="129" t="s">
        <v>1961</v>
      </c>
      <c r="G164" s="130" t="s">
        <v>421</v>
      </c>
      <c r="H164" s="131">
        <v>66</v>
      </c>
      <c r="I164" s="132"/>
      <c r="J164" s="133">
        <f t="shared" si="20"/>
        <v>0</v>
      </c>
      <c r="K164" s="134"/>
      <c r="L164" s="32"/>
      <c r="M164" s="135" t="s">
        <v>1</v>
      </c>
      <c r="N164" s="136" t="s">
        <v>42</v>
      </c>
      <c r="P164" s="137">
        <f t="shared" si="21"/>
        <v>0</v>
      </c>
      <c r="Q164" s="137">
        <v>0</v>
      </c>
      <c r="R164" s="137">
        <f t="shared" si="22"/>
        <v>0</v>
      </c>
      <c r="S164" s="137">
        <v>0</v>
      </c>
      <c r="T164" s="138">
        <f t="shared" si="23"/>
        <v>0</v>
      </c>
      <c r="AR164" s="139" t="s">
        <v>253</v>
      </c>
      <c r="AT164" s="139" t="s">
        <v>212</v>
      </c>
      <c r="AU164" s="139" t="s">
        <v>86</v>
      </c>
      <c r="AY164" s="17" t="s">
        <v>211</v>
      </c>
      <c r="BE164" s="140">
        <f t="shared" si="24"/>
        <v>0</v>
      </c>
      <c r="BF164" s="140">
        <f t="shared" si="25"/>
        <v>0</v>
      </c>
      <c r="BG164" s="140">
        <f t="shared" si="26"/>
        <v>0</v>
      </c>
      <c r="BH164" s="140">
        <f t="shared" si="27"/>
        <v>0</v>
      </c>
      <c r="BI164" s="140">
        <f t="shared" si="28"/>
        <v>0</v>
      </c>
      <c r="BJ164" s="17" t="s">
        <v>84</v>
      </c>
      <c r="BK164" s="140">
        <f t="shared" si="29"/>
        <v>0</v>
      </c>
      <c r="BL164" s="17" t="s">
        <v>253</v>
      </c>
      <c r="BM164" s="139" t="s">
        <v>413</v>
      </c>
    </row>
    <row r="165" spans="2:65" s="1" customFormat="1" ht="33" customHeight="1">
      <c r="B165" s="32"/>
      <c r="C165" s="127" t="s">
        <v>308</v>
      </c>
      <c r="D165" s="127" t="s">
        <v>212</v>
      </c>
      <c r="E165" s="128" t="s">
        <v>1962</v>
      </c>
      <c r="F165" s="129" t="s">
        <v>1963</v>
      </c>
      <c r="G165" s="130" t="s">
        <v>421</v>
      </c>
      <c r="H165" s="131">
        <v>110</v>
      </c>
      <c r="I165" s="132"/>
      <c r="J165" s="133">
        <f t="shared" si="20"/>
        <v>0</v>
      </c>
      <c r="K165" s="134"/>
      <c r="L165" s="32"/>
      <c r="M165" s="135" t="s">
        <v>1</v>
      </c>
      <c r="N165" s="136" t="s">
        <v>42</v>
      </c>
      <c r="P165" s="137">
        <f t="shared" si="21"/>
        <v>0</v>
      </c>
      <c r="Q165" s="137">
        <v>0</v>
      </c>
      <c r="R165" s="137">
        <f t="shared" si="22"/>
        <v>0</v>
      </c>
      <c r="S165" s="137">
        <v>0</v>
      </c>
      <c r="T165" s="138">
        <f t="shared" si="23"/>
        <v>0</v>
      </c>
      <c r="AR165" s="139" t="s">
        <v>253</v>
      </c>
      <c r="AT165" s="139" t="s">
        <v>212</v>
      </c>
      <c r="AU165" s="139" t="s">
        <v>86</v>
      </c>
      <c r="AY165" s="17" t="s">
        <v>211</v>
      </c>
      <c r="BE165" s="140">
        <f t="shared" si="24"/>
        <v>0</v>
      </c>
      <c r="BF165" s="140">
        <f t="shared" si="25"/>
        <v>0</v>
      </c>
      <c r="BG165" s="140">
        <f t="shared" si="26"/>
        <v>0</v>
      </c>
      <c r="BH165" s="140">
        <f t="shared" si="27"/>
        <v>0</v>
      </c>
      <c r="BI165" s="140">
        <f t="shared" si="28"/>
        <v>0</v>
      </c>
      <c r="BJ165" s="17" t="s">
        <v>84</v>
      </c>
      <c r="BK165" s="140">
        <f t="shared" si="29"/>
        <v>0</v>
      </c>
      <c r="BL165" s="17" t="s">
        <v>253</v>
      </c>
      <c r="BM165" s="139" t="s">
        <v>422</v>
      </c>
    </row>
    <row r="166" spans="2:65" s="1" customFormat="1" ht="16.5" customHeight="1">
      <c r="B166" s="32"/>
      <c r="C166" s="127" t="s">
        <v>425</v>
      </c>
      <c r="D166" s="127" t="s">
        <v>212</v>
      </c>
      <c r="E166" s="128" t="s">
        <v>2310</v>
      </c>
      <c r="F166" s="129" t="s">
        <v>2311</v>
      </c>
      <c r="G166" s="130" t="s">
        <v>2000</v>
      </c>
      <c r="H166" s="131">
        <v>1</v>
      </c>
      <c r="I166" s="132"/>
      <c r="J166" s="133">
        <f t="shared" si="20"/>
        <v>0</v>
      </c>
      <c r="K166" s="134"/>
      <c r="L166" s="32"/>
      <c r="M166" s="135" t="s">
        <v>1</v>
      </c>
      <c r="N166" s="136" t="s">
        <v>42</v>
      </c>
      <c r="P166" s="137">
        <f t="shared" si="21"/>
        <v>0</v>
      </c>
      <c r="Q166" s="137">
        <v>0</v>
      </c>
      <c r="R166" s="137">
        <f t="shared" si="22"/>
        <v>0</v>
      </c>
      <c r="S166" s="137">
        <v>0</v>
      </c>
      <c r="T166" s="138">
        <f t="shared" si="23"/>
        <v>0</v>
      </c>
      <c r="AR166" s="139" t="s">
        <v>253</v>
      </c>
      <c r="AT166" s="139" t="s">
        <v>212</v>
      </c>
      <c r="AU166" s="139" t="s">
        <v>86</v>
      </c>
      <c r="AY166" s="17" t="s">
        <v>211</v>
      </c>
      <c r="BE166" s="140">
        <f t="shared" si="24"/>
        <v>0</v>
      </c>
      <c r="BF166" s="140">
        <f t="shared" si="25"/>
        <v>0</v>
      </c>
      <c r="BG166" s="140">
        <f t="shared" si="26"/>
        <v>0</v>
      </c>
      <c r="BH166" s="140">
        <f t="shared" si="27"/>
        <v>0</v>
      </c>
      <c r="BI166" s="140">
        <f t="shared" si="28"/>
        <v>0</v>
      </c>
      <c r="BJ166" s="17" t="s">
        <v>84</v>
      </c>
      <c r="BK166" s="140">
        <f t="shared" si="29"/>
        <v>0</v>
      </c>
      <c r="BL166" s="17" t="s">
        <v>253</v>
      </c>
      <c r="BM166" s="139" t="s">
        <v>428</v>
      </c>
    </row>
    <row r="167" spans="2:65" s="1" customFormat="1" ht="24.2" customHeight="1">
      <c r="B167" s="32"/>
      <c r="C167" s="127" t="s">
        <v>314</v>
      </c>
      <c r="D167" s="127" t="s">
        <v>212</v>
      </c>
      <c r="E167" s="128" t="s">
        <v>1964</v>
      </c>
      <c r="F167" s="129" t="s">
        <v>1965</v>
      </c>
      <c r="G167" s="130" t="s">
        <v>289</v>
      </c>
      <c r="H167" s="131">
        <v>2</v>
      </c>
      <c r="I167" s="132"/>
      <c r="J167" s="133">
        <f t="shared" si="20"/>
        <v>0</v>
      </c>
      <c r="K167" s="134"/>
      <c r="L167" s="32"/>
      <c r="M167" s="135" t="s">
        <v>1</v>
      </c>
      <c r="N167" s="136" t="s">
        <v>42</v>
      </c>
      <c r="P167" s="137">
        <f t="shared" si="21"/>
        <v>0</v>
      </c>
      <c r="Q167" s="137">
        <v>0</v>
      </c>
      <c r="R167" s="137">
        <f t="shared" si="22"/>
        <v>0</v>
      </c>
      <c r="S167" s="137">
        <v>0</v>
      </c>
      <c r="T167" s="138">
        <f t="shared" si="23"/>
        <v>0</v>
      </c>
      <c r="AR167" s="139" t="s">
        <v>253</v>
      </c>
      <c r="AT167" s="139" t="s">
        <v>212</v>
      </c>
      <c r="AU167" s="139" t="s">
        <v>86</v>
      </c>
      <c r="AY167" s="17" t="s">
        <v>211</v>
      </c>
      <c r="BE167" s="140">
        <f t="shared" si="24"/>
        <v>0</v>
      </c>
      <c r="BF167" s="140">
        <f t="shared" si="25"/>
        <v>0</v>
      </c>
      <c r="BG167" s="140">
        <f t="shared" si="26"/>
        <v>0</v>
      </c>
      <c r="BH167" s="140">
        <f t="shared" si="27"/>
        <v>0</v>
      </c>
      <c r="BI167" s="140">
        <f t="shared" si="28"/>
        <v>0</v>
      </c>
      <c r="BJ167" s="17" t="s">
        <v>84</v>
      </c>
      <c r="BK167" s="140">
        <f t="shared" si="29"/>
        <v>0</v>
      </c>
      <c r="BL167" s="17" t="s">
        <v>253</v>
      </c>
      <c r="BM167" s="139" t="s">
        <v>437</v>
      </c>
    </row>
    <row r="168" spans="2:65" s="1" customFormat="1" ht="21.75" customHeight="1">
      <c r="B168" s="32"/>
      <c r="C168" s="127" t="s">
        <v>442</v>
      </c>
      <c r="D168" s="127" t="s">
        <v>212</v>
      </c>
      <c r="E168" s="128" t="s">
        <v>1968</v>
      </c>
      <c r="F168" s="129" t="s">
        <v>1969</v>
      </c>
      <c r="G168" s="130" t="s">
        <v>289</v>
      </c>
      <c r="H168" s="131">
        <v>2</v>
      </c>
      <c r="I168" s="132"/>
      <c r="J168" s="133">
        <f t="shared" si="20"/>
        <v>0</v>
      </c>
      <c r="K168" s="134"/>
      <c r="L168" s="32"/>
      <c r="M168" s="135" t="s">
        <v>1</v>
      </c>
      <c r="N168" s="136" t="s">
        <v>42</v>
      </c>
      <c r="P168" s="137">
        <f t="shared" si="21"/>
        <v>0</v>
      </c>
      <c r="Q168" s="137">
        <v>0</v>
      </c>
      <c r="R168" s="137">
        <f t="shared" si="22"/>
        <v>0</v>
      </c>
      <c r="S168" s="137">
        <v>0</v>
      </c>
      <c r="T168" s="138">
        <f t="shared" si="23"/>
        <v>0</v>
      </c>
      <c r="AR168" s="139" t="s">
        <v>253</v>
      </c>
      <c r="AT168" s="139" t="s">
        <v>212</v>
      </c>
      <c r="AU168" s="139" t="s">
        <v>86</v>
      </c>
      <c r="AY168" s="17" t="s">
        <v>211</v>
      </c>
      <c r="BE168" s="140">
        <f t="shared" si="24"/>
        <v>0</v>
      </c>
      <c r="BF168" s="140">
        <f t="shared" si="25"/>
        <v>0</v>
      </c>
      <c r="BG168" s="140">
        <f t="shared" si="26"/>
        <v>0</v>
      </c>
      <c r="BH168" s="140">
        <f t="shared" si="27"/>
        <v>0</v>
      </c>
      <c r="BI168" s="140">
        <f t="shared" si="28"/>
        <v>0</v>
      </c>
      <c r="BJ168" s="17" t="s">
        <v>84</v>
      </c>
      <c r="BK168" s="140">
        <f t="shared" si="29"/>
        <v>0</v>
      </c>
      <c r="BL168" s="17" t="s">
        <v>253</v>
      </c>
      <c r="BM168" s="139" t="s">
        <v>445</v>
      </c>
    </row>
    <row r="169" spans="2:65" s="1" customFormat="1" ht="21.75" customHeight="1">
      <c r="B169" s="32"/>
      <c r="C169" s="127" t="s">
        <v>318</v>
      </c>
      <c r="D169" s="127" t="s">
        <v>212</v>
      </c>
      <c r="E169" s="128" t="s">
        <v>1970</v>
      </c>
      <c r="F169" s="129" t="s">
        <v>1971</v>
      </c>
      <c r="G169" s="130" t="s">
        <v>289</v>
      </c>
      <c r="H169" s="131">
        <v>1</v>
      </c>
      <c r="I169" s="132"/>
      <c r="J169" s="133">
        <f t="shared" si="20"/>
        <v>0</v>
      </c>
      <c r="K169" s="134"/>
      <c r="L169" s="32"/>
      <c r="M169" s="135" t="s">
        <v>1</v>
      </c>
      <c r="N169" s="136" t="s">
        <v>42</v>
      </c>
      <c r="P169" s="137">
        <f t="shared" si="21"/>
        <v>0</v>
      </c>
      <c r="Q169" s="137">
        <v>0</v>
      </c>
      <c r="R169" s="137">
        <f t="shared" si="22"/>
        <v>0</v>
      </c>
      <c r="S169" s="137">
        <v>0</v>
      </c>
      <c r="T169" s="138">
        <f t="shared" si="23"/>
        <v>0</v>
      </c>
      <c r="AR169" s="139" t="s">
        <v>253</v>
      </c>
      <c r="AT169" s="139" t="s">
        <v>212</v>
      </c>
      <c r="AU169" s="139" t="s">
        <v>86</v>
      </c>
      <c r="AY169" s="17" t="s">
        <v>211</v>
      </c>
      <c r="BE169" s="140">
        <f t="shared" si="24"/>
        <v>0</v>
      </c>
      <c r="BF169" s="140">
        <f t="shared" si="25"/>
        <v>0</v>
      </c>
      <c r="BG169" s="140">
        <f t="shared" si="26"/>
        <v>0</v>
      </c>
      <c r="BH169" s="140">
        <f t="shared" si="27"/>
        <v>0</v>
      </c>
      <c r="BI169" s="140">
        <f t="shared" si="28"/>
        <v>0</v>
      </c>
      <c r="BJ169" s="17" t="s">
        <v>84</v>
      </c>
      <c r="BK169" s="140">
        <f t="shared" si="29"/>
        <v>0</v>
      </c>
      <c r="BL169" s="17" t="s">
        <v>253</v>
      </c>
      <c r="BM169" s="139" t="s">
        <v>448</v>
      </c>
    </row>
    <row r="170" spans="2:65" s="1" customFormat="1" ht="24.2" customHeight="1">
      <c r="B170" s="32"/>
      <c r="C170" s="127" t="s">
        <v>450</v>
      </c>
      <c r="D170" s="127" t="s">
        <v>212</v>
      </c>
      <c r="E170" s="128" t="s">
        <v>1974</v>
      </c>
      <c r="F170" s="129" t="s">
        <v>2312</v>
      </c>
      <c r="G170" s="130" t="s">
        <v>289</v>
      </c>
      <c r="H170" s="131">
        <v>1</v>
      </c>
      <c r="I170" s="132"/>
      <c r="J170" s="133">
        <f t="shared" si="20"/>
        <v>0</v>
      </c>
      <c r="K170" s="134"/>
      <c r="L170" s="32"/>
      <c r="M170" s="135" t="s">
        <v>1</v>
      </c>
      <c r="N170" s="136" t="s">
        <v>42</v>
      </c>
      <c r="P170" s="137">
        <f t="shared" si="21"/>
        <v>0</v>
      </c>
      <c r="Q170" s="137">
        <v>0</v>
      </c>
      <c r="R170" s="137">
        <f t="shared" si="22"/>
        <v>0</v>
      </c>
      <c r="S170" s="137">
        <v>0</v>
      </c>
      <c r="T170" s="138">
        <f t="shared" si="23"/>
        <v>0</v>
      </c>
      <c r="AR170" s="139" t="s">
        <v>253</v>
      </c>
      <c r="AT170" s="139" t="s">
        <v>212</v>
      </c>
      <c r="AU170" s="139" t="s">
        <v>86</v>
      </c>
      <c r="AY170" s="17" t="s">
        <v>211</v>
      </c>
      <c r="BE170" s="140">
        <f t="shared" si="24"/>
        <v>0</v>
      </c>
      <c r="BF170" s="140">
        <f t="shared" si="25"/>
        <v>0</v>
      </c>
      <c r="BG170" s="140">
        <f t="shared" si="26"/>
        <v>0</v>
      </c>
      <c r="BH170" s="140">
        <f t="shared" si="27"/>
        <v>0</v>
      </c>
      <c r="BI170" s="140">
        <f t="shared" si="28"/>
        <v>0</v>
      </c>
      <c r="BJ170" s="17" t="s">
        <v>84</v>
      </c>
      <c r="BK170" s="140">
        <f t="shared" si="29"/>
        <v>0</v>
      </c>
      <c r="BL170" s="17" t="s">
        <v>253</v>
      </c>
      <c r="BM170" s="139" t="s">
        <v>453</v>
      </c>
    </row>
    <row r="171" spans="2:65" s="1" customFormat="1" ht="21.75" customHeight="1">
      <c r="B171" s="32"/>
      <c r="C171" s="127" t="s">
        <v>323</v>
      </c>
      <c r="D171" s="127" t="s">
        <v>212</v>
      </c>
      <c r="E171" s="128" t="s">
        <v>2313</v>
      </c>
      <c r="F171" s="129" t="s">
        <v>2314</v>
      </c>
      <c r="G171" s="130" t="s">
        <v>289</v>
      </c>
      <c r="H171" s="131">
        <v>1</v>
      </c>
      <c r="I171" s="132"/>
      <c r="J171" s="133">
        <f t="shared" si="20"/>
        <v>0</v>
      </c>
      <c r="K171" s="134"/>
      <c r="L171" s="32"/>
      <c r="M171" s="135" t="s">
        <v>1</v>
      </c>
      <c r="N171" s="136" t="s">
        <v>42</v>
      </c>
      <c r="P171" s="137">
        <f t="shared" si="21"/>
        <v>0</v>
      </c>
      <c r="Q171" s="137">
        <v>0</v>
      </c>
      <c r="R171" s="137">
        <f t="shared" si="22"/>
        <v>0</v>
      </c>
      <c r="S171" s="137">
        <v>0</v>
      </c>
      <c r="T171" s="138">
        <f t="shared" si="23"/>
        <v>0</v>
      </c>
      <c r="AR171" s="139" t="s">
        <v>253</v>
      </c>
      <c r="AT171" s="139" t="s">
        <v>212</v>
      </c>
      <c r="AU171" s="139" t="s">
        <v>86</v>
      </c>
      <c r="AY171" s="17" t="s">
        <v>211</v>
      </c>
      <c r="BE171" s="140">
        <f t="shared" si="24"/>
        <v>0</v>
      </c>
      <c r="BF171" s="140">
        <f t="shared" si="25"/>
        <v>0</v>
      </c>
      <c r="BG171" s="140">
        <f t="shared" si="26"/>
        <v>0</v>
      </c>
      <c r="BH171" s="140">
        <f t="shared" si="27"/>
        <v>0</v>
      </c>
      <c r="BI171" s="140">
        <f t="shared" si="28"/>
        <v>0</v>
      </c>
      <c r="BJ171" s="17" t="s">
        <v>84</v>
      </c>
      <c r="BK171" s="140">
        <f t="shared" si="29"/>
        <v>0</v>
      </c>
      <c r="BL171" s="17" t="s">
        <v>253</v>
      </c>
      <c r="BM171" s="139" t="s">
        <v>457</v>
      </c>
    </row>
    <row r="172" spans="2:65" s="1" customFormat="1" ht="21.75" customHeight="1">
      <c r="B172" s="32"/>
      <c r="C172" s="127" t="s">
        <v>458</v>
      </c>
      <c r="D172" s="127" t="s">
        <v>212</v>
      </c>
      <c r="E172" s="128" t="s">
        <v>1976</v>
      </c>
      <c r="F172" s="129" t="s">
        <v>1977</v>
      </c>
      <c r="G172" s="130" t="s">
        <v>289</v>
      </c>
      <c r="H172" s="131">
        <v>2</v>
      </c>
      <c r="I172" s="132"/>
      <c r="J172" s="133">
        <f t="shared" si="20"/>
        <v>0</v>
      </c>
      <c r="K172" s="134"/>
      <c r="L172" s="32"/>
      <c r="M172" s="135" t="s">
        <v>1</v>
      </c>
      <c r="N172" s="136" t="s">
        <v>42</v>
      </c>
      <c r="P172" s="137">
        <f t="shared" si="21"/>
        <v>0</v>
      </c>
      <c r="Q172" s="137">
        <v>0</v>
      </c>
      <c r="R172" s="137">
        <f t="shared" si="22"/>
        <v>0</v>
      </c>
      <c r="S172" s="137">
        <v>0</v>
      </c>
      <c r="T172" s="138">
        <f t="shared" si="23"/>
        <v>0</v>
      </c>
      <c r="AR172" s="139" t="s">
        <v>253</v>
      </c>
      <c r="AT172" s="139" t="s">
        <v>212</v>
      </c>
      <c r="AU172" s="139" t="s">
        <v>86</v>
      </c>
      <c r="AY172" s="17" t="s">
        <v>211</v>
      </c>
      <c r="BE172" s="140">
        <f t="shared" si="24"/>
        <v>0</v>
      </c>
      <c r="BF172" s="140">
        <f t="shared" si="25"/>
        <v>0</v>
      </c>
      <c r="BG172" s="140">
        <f t="shared" si="26"/>
        <v>0</v>
      </c>
      <c r="BH172" s="140">
        <f t="shared" si="27"/>
        <v>0</v>
      </c>
      <c r="BI172" s="140">
        <f t="shared" si="28"/>
        <v>0</v>
      </c>
      <c r="BJ172" s="17" t="s">
        <v>84</v>
      </c>
      <c r="BK172" s="140">
        <f t="shared" si="29"/>
        <v>0</v>
      </c>
      <c r="BL172" s="17" t="s">
        <v>253</v>
      </c>
      <c r="BM172" s="139" t="s">
        <v>461</v>
      </c>
    </row>
    <row r="173" spans="2:65" s="1" customFormat="1" ht="16.5" customHeight="1">
      <c r="B173" s="32"/>
      <c r="C173" s="127" t="s">
        <v>329</v>
      </c>
      <c r="D173" s="127" t="s">
        <v>212</v>
      </c>
      <c r="E173" s="128" t="s">
        <v>1980</v>
      </c>
      <c r="F173" s="129" t="s">
        <v>1981</v>
      </c>
      <c r="G173" s="130" t="s">
        <v>289</v>
      </c>
      <c r="H173" s="131">
        <v>1</v>
      </c>
      <c r="I173" s="132"/>
      <c r="J173" s="133">
        <f t="shared" si="20"/>
        <v>0</v>
      </c>
      <c r="K173" s="134"/>
      <c r="L173" s="32"/>
      <c r="M173" s="135" t="s">
        <v>1</v>
      </c>
      <c r="N173" s="136" t="s">
        <v>42</v>
      </c>
      <c r="P173" s="137">
        <f t="shared" si="21"/>
        <v>0</v>
      </c>
      <c r="Q173" s="137">
        <v>0</v>
      </c>
      <c r="R173" s="137">
        <f t="shared" si="22"/>
        <v>0</v>
      </c>
      <c r="S173" s="137">
        <v>0</v>
      </c>
      <c r="T173" s="138">
        <f t="shared" si="23"/>
        <v>0</v>
      </c>
      <c r="AR173" s="139" t="s">
        <v>253</v>
      </c>
      <c r="AT173" s="139" t="s">
        <v>212</v>
      </c>
      <c r="AU173" s="139" t="s">
        <v>86</v>
      </c>
      <c r="AY173" s="17" t="s">
        <v>211</v>
      </c>
      <c r="BE173" s="140">
        <f t="shared" si="24"/>
        <v>0</v>
      </c>
      <c r="BF173" s="140">
        <f t="shared" si="25"/>
        <v>0</v>
      </c>
      <c r="BG173" s="140">
        <f t="shared" si="26"/>
        <v>0</v>
      </c>
      <c r="BH173" s="140">
        <f t="shared" si="27"/>
        <v>0</v>
      </c>
      <c r="BI173" s="140">
        <f t="shared" si="28"/>
        <v>0</v>
      </c>
      <c r="BJ173" s="17" t="s">
        <v>84</v>
      </c>
      <c r="BK173" s="140">
        <f t="shared" si="29"/>
        <v>0</v>
      </c>
      <c r="BL173" s="17" t="s">
        <v>253</v>
      </c>
      <c r="BM173" s="139" t="s">
        <v>465</v>
      </c>
    </row>
    <row r="174" spans="2:65" s="1" customFormat="1" ht="16.5" customHeight="1">
      <c r="B174" s="32"/>
      <c r="C174" s="127" t="s">
        <v>467</v>
      </c>
      <c r="D174" s="127" t="s">
        <v>212</v>
      </c>
      <c r="E174" s="128" t="s">
        <v>2315</v>
      </c>
      <c r="F174" s="129" t="s">
        <v>2316</v>
      </c>
      <c r="G174" s="130" t="s">
        <v>289</v>
      </c>
      <c r="H174" s="131">
        <v>1</v>
      </c>
      <c r="I174" s="132"/>
      <c r="J174" s="133">
        <f t="shared" si="20"/>
        <v>0</v>
      </c>
      <c r="K174" s="134"/>
      <c r="L174" s="32"/>
      <c r="M174" s="135" t="s">
        <v>1</v>
      </c>
      <c r="N174" s="136" t="s">
        <v>42</v>
      </c>
      <c r="P174" s="137">
        <f t="shared" si="21"/>
        <v>0</v>
      </c>
      <c r="Q174" s="137">
        <v>0</v>
      </c>
      <c r="R174" s="137">
        <f t="shared" si="22"/>
        <v>0</v>
      </c>
      <c r="S174" s="137">
        <v>0</v>
      </c>
      <c r="T174" s="138">
        <f t="shared" si="23"/>
        <v>0</v>
      </c>
      <c r="AR174" s="139" t="s">
        <v>253</v>
      </c>
      <c r="AT174" s="139" t="s">
        <v>212</v>
      </c>
      <c r="AU174" s="139" t="s">
        <v>86</v>
      </c>
      <c r="AY174" s="17" t="s">
        <v>211</v>
      </c>
      <c r="BE174" s="140">
        <f t="shared" si="24"/>
        <v>0</v>
      </c>
      <c r="BF174" s="140">
        <f t="shared" si="25"/>
        <v>0</v>
      </c>
      <c r="BG174" s="140">
        <f t="shared" si="26"/>
        <v>0</v>
      </c>
      <c r="BH174" s="140">
        <f t="shared" si="27"/>
        <v>0</v>
      </c>
      <c r="BI174" s="140">
        <f t="shared" si="28"/>
        <v>0</v>
      </c>
      <c r="BJ174" s="17" t="s">
        <v>84</v>
      </c>
      <c r="BK174" s="140">
        <f t="shared" si="29"/>
        <v>0</v>
      </c>
      <c r="BL174" s="17" t="s">
        <v>253</v>
      </c>
      <c r="BM174" s="139" t="s">
        <v>470</v>
      </c>
    </row>
    <row r="175" spans="2:65" s="1" customFormat="1" ht="24.2" customHeight="1">
      <c r="B175" s="32"/>
      <c r="C175" s="127" t="s">
        <v>336</v>
      </c>
      <c r="D175" s="127" t="s">
        <v>212</v>
      </c>
      <c r="E175" s="128" t="s">
        <v>1982</v>
      </c>
      <c r="F175" s="129" t="s">
        <v>2317</v>
      </c>
      <c r="G175" s="130" t="s">
        <v>289</v>
      </c>
      <c r="H175" s="131">
        <v>1</v>
      </c>
      <c r="I175" s="132"/>
      <c r="J175" s="133">
        <f t="shared" si="20"/>
        <v>0</v>
      </c>
      <c r="K175" s="134"/>
      <c r="L175" s="32"/>
      <c r="M175" s="135" t="s">
        <v>1</v>
      </c>
      <c r="N175" s="136" t="s">
        <v>42</v>
      </c>
      <c r="P175" s="137">
        <f t="shared" si="21"/>
        <v>0</v>
      </c>
      <c r="Q175" s="137">
        <v>0</v>
      </c>
      <c r="R175" s="137">
        <f t="shared" si="22"/>
        <v>0</v>
      </c>
      <c r="S175" s="137">
        <v>0</v>
      </c>
      <c r="T175" s="138">
        <f t="shared" si="23"/>
        <v>0</v>
      </c>
      <c r="AR175" s="139" t="s">
        <v>253</v>
      </c>
      <c r="AT175" s="139" t="s">
        <v>212</v>
      </c>
      <c r="AU175" s="139" t="s">
        <v>86</v>
      </c>
      <c r="AY175" s="17" t="s">
        <v>211</v>
      </c>
      <c r="BE175" s="140">
        <f t="shared" si="24"/>
        <v>0</v>
      </c>
      <c r="BF175" s="140">
        <f t="shared" si="25"/>
        <v>0</v>
      </c>
      <c r="BG175" s="140">
        <f t="shared" si="26"/>
        <v>0</v>
      </c>
      <c r="BH175" s="140">
        <f t="shared" si="27"/>
        <v>0</v>
      </c>
      <c r="BI175" s="140">
        <f t="shared" si="28"/>
        <v>0</v>
      </c>
      <c r="BJ175" s="17" t="s">
        <v>84</v>
      </c>
      <c r="BK175" s="140">
        <f t="shared" si="29"/>
        <v>0</v>
      </c>
      <c r="BL175" s="17" t="s">
        <v>253</v>
      </c>
      <c r="BM175" s="139" t="s">
        <v>474</v>
      </c>
    </row>
    <row r="176" spans="2:65" s="1" customFormat="1" ht="16.5" customHeight="1">
      <c r="B176" s="32"/>
      <c r="C176" s="162" t="s">
        <v>475</v>
      </c>
      <c r="D176" s="162" t="s">
        <v>700</v>
      </c>
      <c r="E176" s="163" t="s">
        <v>1984</v>
      </c>
      <c r="F176" s="164" t="s">
        <v>2318</v>
      </c>
      <c r="G176" s="165" t="s">
        <v>289</v>
      </c>
      <c r="H176" s="166">
        <v>1</v>
      </c>
      <c r="I176" s="167"/>
      <c r="J176" s="168">
        <f t="shared" si="20"/>
        <v>0</v>
      </c>
      <c r="K176" s="169"/>
      <c r="L176" s="170"/>
      <c r="M176" s="171" t="s">
        <v>1</v>
      </c>
      <c r="N176" s="172" t="s">
        <v>42</v>
      </c>
      <c r="P176" s="137">
        <f t="shared" si="21"/>
        <v>0</v>
      </c>
      <c r="Q176" s="137">
        <v>0</v>
      </c>
      <c r="R176" s="137">
        <f t="shared" si="22"/>
        <v>0</v>
      </c>
      <c r="S176" s="137">
        <v>0</v>
      </c>
      <c r="T176" s="138">
        <f t="shared" si="23"/>
        <v>0</v>
      </c>
      <c r="AR176" s="139" t="s">
        <v>298</v>
      </c>
      <c r="AT176" s="139" t="s">
        <v>700</v>
      </c>
      <c r="AU176" s="139" t="s">
        <v>86</v>
      </c>
      <c r="AY176" s="17" t="s">
        <v>211</v>
      </c>
      <c r="BE176" s="140">
        <f t="shared" si="24"/>
        <v>0</v>
      </c>
      <c r="BF176" s="140">
        <f t="shared" si="25"/>
        <v>0</v>
      </c>
      <c r="BG176" s="140">
        <f t="shared" si="26"/>
        <v>0</v>
      </c>
      <c r="BH176" s="140">
        <f t="shared" si="27"/>
        <v>0</v>
      </c>
      <c r="BI176" s="140">
        <f t="shared" si="28"/>
        <v>0</v>
      </c>
      <c r="BJ176" s="17" t="s">
        <v>84</v>
      </c>
      <c r="BK176" s="140">
        <f t="shared" si="29"/>
        <v>0</v>
      </c>
      <c r="BL176" s="17" t="s">
        <v>253</v>
      </c>
      <c r="BM176" s="139" t="s">
        <v>478</v>
      </c>
    </row>
    <row r="177" spans="2:65" s="1" customFormat="1" ht="16.5" customHeight="1">
      <c r="B177" s="32"/>
      <c r="C177" s="162" t="s">
        <v>339</v>
      </c>
      <c r="D177" s="162" t="s">
        <v>700</v>
      </c>
      <c r="E177" s="163" t="s">
        <v>1986</v>
      </c>
      <c r="F177" s="164" t="s">
        <v>1987</v>
      </c>
      <c r="G177" s="165" t="s">
        <v>289</v>
      </c>
      <c r="H177" s="166">
        <v>1</v>
      </c>
      <c r="I177" s="167"/>
      <c r="J177" s="168">
        <f t="shared" si="20"/>
        <v>0</v>
      </c>
      <c r="K177" s="169"/>
      <c r="L177" s="170"/>
      <c r="M177" s="171" t="s">
        <v>1</v>
      </c>
      <c r="N177" s="172" t="s">
        <v>42</v>
      </c>
      <c r="P177" s="137">
        <f t="shared" si="21"/>
        <v>0</v>
      </c>
      <c r="Q177" s="137">
        <v>0</v>
      </c>
      <c r="R177" s="137">
        <f t="shared" si="22"/>
        <v>0</v>
      </c>
      <c r="S177" s="137">
        <v>0</v>
      </c>
      <c r="T177" s="138">
        <f t="shared" si="23"/>
        <v>0</v>
      </c>
      <c r="AR177" s="139" t="s">
        <v>298</v>
      </c>
      <c r="AT177" s="139" t="s">
        <v>700</v>
      </c>
      <c r="AU177" s="139" t="s">
        <v>86</v>
      </c>
      <c r="AY177" s="17" t="s">
        <v>211</v>
      </c>
      <c r="BE177" s="140">
        <f t="shared" si="24"/>
        <v>0</v>
      </c>
      <c r="BF177" s="140">
        <f t="shared" si="25"/>
        <v>0</v>
      </c>
      <c r="BG177" s="140">
        <f t="shared" si="26"/>
        <v>0</v>
      </c>
      <c r="BH177" s="140">
        <f t="shared" si="27"/>
        <v>0</v>
      </c>
      <c r="BI177" s="140">
        <f t="shared" si="28"/>
        <v>0</v>
      </c>
      <c r="BJ177" s="17" t="s">
        <v>84</v>
      </c>
      <c r="BK177" s="140">
        <f t="shared" si="29"/>
        <v>0</v>
      </c>
      <c r="BL177" s="17" t="s">
        <v>253</v>
      </c>
      <c r="BM177" s="139" t="s">
        <v>481</v>
      </c>
    </row>
    <row r="178" spans="2:65" s="1" customFormat="1" ht="24.2" customHeight="1">
      <c r="B178" s="32"/>
      <c r="C178" s="127" t="s">
        <v>482</v>
      </c>
      <c r="D178" s="127" t="s">
        <v>212</v>
      </c>
      <c r="E178" s="128" t="s">
        <v>1376</v>
      </c>
      <c r="F178" s="129" t="s">
        <v>1377</v>
      </c>
      <c r="G178" s="130" t="s">
        <v>421</v>
      </c>
      <c r="H178" s="131">
        <v>190</v>
      </c>
      <c r="I178" s="132"/>
      <c r="J178" s="133">
        <f t="shared" si="20"/>
        <v>0</v>
      </c>
      <c r="K178" s="134"/>
      <c r="L178" s="32"/>
      <c r="M178" s="135" t="s">
        <v>1</v>
      </c>
      <c r="N178" s="136" t="s">
        <v>42</v>
      </c>
      <c r="P178" s="137">
        <f t="shared" si="21"/>
        <v>0</v>
      </c>
      <c r="Q178" s="137">
        <v>0</v>
      </c>
      <c r="R178" s="137">
        <f t="shared" si="22"/>
        <v>0</v>
      </c>
      <c r="S178" s="137">
        <v>0</v>
      </c>
      <c r="T178" s="138">
        <f t="shared" si="23"/>
        <v>0</v>
      </c>
      <c r="AR178" s="139" t="s">
        <v>253</v>
      </c>
      <c r="AT178" s="139" t="s">
        <v>212</v>
      </c>
      <c r="AU178" s="139" t="s">
        <v>86</v>
      </c>
      <c r="AY178" s="17" t="s">
        <v>211</v>
      </c>
      <c r="BE178" s="140">
        <f t="shared" si="24"/>
        <v>0</v>
      </c>
      <c r="BF178" s="140">
        <f t="shared" si="25"/>
        <v>0</v>
      </c>
      <c r="BG178" s="140">
        <f t="shared" si="26"/>
        <v>0</v>
      </c>
      <c r="BH178" s="140">
        <f t="shared" si="27"/>
        <v>0</v>
      </c>
      <c r="BI178" s="140">
        <f t="shared" si="28"/>
        <v>0</v>
      </c>
      <c r="BJ178" s="17" t="s">
        <v>84</v>
      </c>
      <c r="BK178" s="140">
        <f t="shared" si="29"/>
        <v>0</v>
      </c>
      <c r="BL178" s="17" t="s">
        <v>253</v>
      </c>
      <c r="BM178" s="139" t="s">
        <v>485</v>
      </c>
    </row>
    <row r="179" spans="2:65" s="1" customFormat="1" ht="21.75" customHeight="1">
      <c r="B179" s="32"/>
      <c r="C179" s="127" t="s">
        <v>349</v>
      </c>
      <c r="D179" s="127" t="s">
        <v>212</v>
      </c>
      <c r="E179" s="128" t="s">
        <v>1378</v>
      </c>
      <c r="F179" s="129" t="s">
        <v>1379</v>
      </c>
      <c r="G179" s="130" t="s">
        <v>421</v>
      </c>
      <c r="H179" s="131">
        <v>190</v>
      </c>
      <c r="I179" s="132"/>
      <c r="J179" s="133">
        <f t="shared" si="20"/>
        <v>0</v>
      </c>
      <c r="K179" s="134"/>
      <c r="L179" s="32"/>
      <c r="M179" s="135" t="s">
        <v>1</v>
      </c>
      <c r="N179" s="136" t="s">
        <v>42</v>
      </c>
      <c r="P179" s="137">
        <f t="shared" si="21"/>
        <v>0</v>
      </c>
      <c r="Q179" s="137">
        <v>0</v>
      </c>
      <c r="R179" s="137">
        <f t="shared" si="22"/>
        <v>0</v>
      </c>
      <c r="S179" s="137">
        <v>0</v>
      </c>
      <c r="T179" s="138">
        <f t="shared" si="23"/>
        <v>0</v>
      </c>
      <c r="AR179" s="139" t="s">
        <v>253</v>
      </c>
      <c r="AT179" s="139" t="s">
        <v>212</v>
      </c>
      <c r="AU179" s="139" t="s">
        <v>86</v>
      </c>
      <c r="AY179" s="17" t="s">
        <v>211</v>
      </c>
      <c r="BE179" s="140">
        <f t="shared" si="24"/>
        <v>0</v>
      </c>
      <c r="BF179" s="140">
        <f t="shared" si="25"/>
        <v>0</v>
      </c>
      <c r="BG179" s="140">
        <f t="shared" si="26"/>
        <v>0</v>
      </c>
      <c r="BH179" s="140">
        <f t="shared" si="27"/>
        <v>0</v>
      </c>
      <c r="BI179" s="140">
        <f t="shared" si="28"/>
        <v>0</v>
      </c>
      <c r="BJ179" s="17" t="s">
        <v>84</v>
      </c>
      <c r="BK179" s="140">
        <f t="shared" si="29"/>
        <v>0</v>
      </c>
      <c r="BL179" s="17" t="s">
        <v>253</v>
      </c>
      <c r="BM179" s="139" t="s">
        <v>489</v>
      </c>
    </row>
    <row r="180" spans="2:65" s="1" customFormat="1" ht="16.5" customHeight="1">
      <c r="B180" s="32"/>
      <c r="C180" s="127" t="s">
        <v>492</v>
      </c>
      <c r="D180" s="127" t="s">
        <v>212</v>
      </c>
      <c r="E180" s="128" t="s">
        <v>1988</v>
      </c>
      <c r="F180" s="129" t="s">
        <v>1989</v>
      </c>
      <c r="G180" s="130" t="s">
        <v>421</v>
      </c>
      <c r="H180" s="131">
        <v>14</v>
      </c>
      <c r="I180" s="132"/>
      <c r="J180" s="133">
        <f t="shared" si="20"/>
        <v>0</v>
      </c>
      <c r="K180" s="134"/>
      <c r="L180" s="32"/>
      <c r="M180" s="135" t="s">
        <v>1</v>
      </c>
      <c r="N180" s="136" t="s">
        <v>42</v>
      </c>
      <c r="P180" s="137">
        <f t="shared" si="21"/>
        <v>0</v>
      </c>
      <c r="Q180" s="137">
        <v>0</v>
      </c>
      <c r="R180" s="137">
        <f t="shared" si="22"/>
        <v>0</v>
      </c>
      <c r="S180" s="137">
        <v>0</v>
      </c>
      <c r="T180" s="138">
        <f t="shared" si="23"/>
        <v>0</v>
      </c>
      <c r="AR180" s="139" t="s">
        <v>253</v>
      </c>
      <c r="AT180" s="139" t="s">
        <v>212</v>
      </c>
      <c r="AU180" s="139" t="s">
        <v>86</v>
      </c>
      <c r="AY180" s="17" t="s">
        <v>211</v>
      </c>
      <c r="BE180" s="140">
        <f t="shared" si="24"/>
        <v>0</v>
      </c>
      <c r="BF180" s="140">
        <f t="shared" si="25"/>
        <v>0</v>
      </c>
      <c r="BG180" s="140">
        <f t="shared" si="26"/>
        <v>0</v>
      </c>
      <c r="BH180" s="140">
        <f t="shared" si="27"/>
        <v>0</v>
      </c>
      <c r="BI180" s="140">
        <f t="shared" si="28"/>
        <v>0</v>
      </c>
      <c r="BJ180" s="17" t="s">
        <v>84</v>
      </c>
      <c r="BK180" s="140">
        <f t="shared" si="29"/>
        <v>0</v>
      </c>
      <c r="BL180" s="17" t="s">
        <v>253</v>
      </c>
      <c r="BM180" s="139" t="s">
        <v>495</v>
      </c>
    </row>
    <row r="181" spans="2:65" s="1" customFormat="1" ht="16.5" customHeight="1">
      <c r="B181" s="32"/>
      <c r="C181" s="162" t="s">
        <v>355</v>
      </c>
      <c r="D181" s="162" t="s">
        <v>700</v>
      </c>
      <c r="E181" s="163" t="s">
        <v>1992</v>
      </c>
      <c r="F181" s="164" t="s">
        <v>1993</v>
      </c>
      <c r="G181" s="165" t="s">
        <v>421</v>
      </c>
      <c r="H181" s="166">
        <v>14</v>
      </c>
      <c r="I181" s="167"/>
      <c r="J181" s="168">
        <f t="shared" si="20"/>
        <v>0</v>
      </c>
      <c r="K181" s="169"/>
      <c r="L181" s="170"/>
      <c r="M181" s="171" t="s">
        <v>1</v>
      </c>
      <c r="N181" s="172" t="s">
        <v>42</v>
      </c>
      <c r="P181" s="137">
        <f t="shared" si="21"/>
        <v>0</v>
      </c>
      <c r="Q181" s="137">
        <v>0</v>
      </c>
      <c r="R181" s="137">
        <f t="shared" si="22"/>
        <v>0</v>
      </c>
      <c r="S181" s="137">
        <v>0</v>
      </c>
      <c r="T181" s="138">
        <f t="shared" si="23"/>
        <v>0</v>
      </c>
      <c r="AR181" s="139" t="s">
        <v>298</v>
      </c>
      <c r="AT181" s="139" t="s">
        <v>700</v>
      </c>
      <c r="AU181" s="139" t="s">
        <v>86</v>
      </c>
      <c r="AY181" s="17" t="s">
        <v>211</v>
      </c>
      <c r="BE181" s="140">
        <f t="shared" si="24"/>
        <v>0</v>
      </c>
      <c r="BF181" s="140">
        <f t="shared" si="25"/>
        <v>0</v>
      </c>
      <c r="BG181" s="140">
        <f t="shared" si="26"/>
        <v>0</v>
      </c>
      <c r="BH181" s="140">
        <f t="shared" si="27"/>
        <v>0</v>
      </c>
      <c r="BI181" s="140">
        <f t="shared" si="28"/>
        <v>0</v>
      </c>
      <c r="BJ181" s="17" t="s">
        <v>84</v>
      </c>
      <c r="BK181" s="140">
        <f t="shared" si="29"/>
        <v>0</v>
      </c>
      <c r="BL181" s="17" t="s">
        <v>253</v>
      </c>
      <c r="BM181" s="139" t="s">
        <v>506</v>
      </c>
    </row>
    <row r="182" spans="2:65" s="1" customFormat="1" ht="16.5" customHeight="1">
      <c r="B182" s="32"/>
      <c r="C182" s="162" t="s">
        <v>507</v>
      </c>
      <c r="D182" s="162" t="s">
        <v>700</v>
      </c>
      <c r="E182" s="163" t="s">
        <v>1392</v>
      </c>
      <c r="F182" s="164" t="s">
        <v>1393</v>
      </c>
      <c r="G182" s="165" t="s">
        <v>289</v>
      </c>
      <c r="H182" s="166">
        <v>2</v>
      </c>
      <c r="I182" s="167"/>
      <c r="J182" s="168">
        <f t="shared" si="20"/>
        <v>0</v>
      </c>
      <c r="K182" s="169"/>
      <c r="L182" s="170"/>
      <c r="M182" s="171" t="s">
        <v>1</v>
      </c>
      <c r="N182" s="172" t="s">
        <v>42</v>
      </c>
      <c r="P182" s="137">
        <f t="shared" si="21"/>
        <v>0</v>
      </c>
      <c r="Q182" s="137">
        <v>0</v>
      </c>
      <c r="R182" s="137">
        <f t="shared" si="22"/>
        <v>0</v>
      </c>
      <c r="S182" s="137">
        <v>0</v>
      </c>
      <c r="T182" s="138">
        <f t="shared" si="23"/>
        <v>0</v>
      </c>
      <c r="AR182" s="139" t="s">
        <v>298</v>
      </c>
      <c r="AT182" s="139" t="s">
        <v>700</v>
      </c>
      <c r="AU182" s="139" t="s">
        <v>86</v>
      </c>
      <c r="AY182" s="17" t="s">
        <v>211</v>
      </c>
      <c r="BE182" s="140">
        <f t="shared" si="24"/>
        <v>0</v>
      </c>
      <c r="BF182" s="140">
        <f t="shared" si="25"/>
        <v>0</v>
      </c>
      <c r="BG182" s="140">
        <f t="shared" si="26"/>
        <v>0</v>
      </c>
      <c r="BH182" s="140">
        <f t="shared" si="27"/>
        <v>0</v>
      </c>
      <c r="BI182" s="140">
        <f t="shared" si="28"/>
        <v>0</v>
      </c>
      <c r="BJ182" s="17" t="s">
        <v>84</v>
      </c>
      <c r="BK182" s="140">
        <f t="shared" si="29"/>
        <v>0</v>
      </c>
      <c r="BL182" s="17" t="s">
        <v>253</v>
      </c>
      <c r="BM182" s="139" t="s">
        <v>510</v>
      </c>
    </row>
    <row r="183" spans="2:65" s="1" customFormat="1" ht="16.5" customHeight="1">
      <c r="B183" s="32"/>
      <c r="C183" s="162" t="s">
        <v>359</v>
      </c>
      <c r="D183" s="162" t="s">
        <v>700</v>
      </c>
      <c r="E183" s="163" t="s">
        <v>1396</v>
      </c>
      <c r="F183" s="164" t="s">
        <v>1397</v>
      </c>
      <c r="G183" s="165" t="s">
        <v>421</v>
      </c>
      <c r="H183" s="166">
        <v>18</v>
      </c>
      <c r="I183" s="167"/>
      <c r="J183" s="168">
        <f t="shared" si="20"/>
        <v>0</v>
      </c>
      <c r="K183" s="169"/>
      <c r="L183" s="170"/>
      <c r="M183" s="171" t="s">
        <v>1</v>
      </c>
      <c r="N183" s="172" t="s">
        <v>42</v>
      </c>
      <c r="P183" s="137">
        <f t="shared" si="21"/>
        <v>0</v>
      </c>
      <c r="Q183" s="137">
        <v>0</v>
      </c>
      <c r="R183" s="137">
        <f t="shared" si="22"/>
        <v>0</v>
      </c>
      <c r="S183" s="137">
        <v>0</v>
      </c>
      <c r="T183" s="138">
        <f t="shared" si="23"/>
        <v>0</v>
      </c>
      <c r="AR183" s="139" t="s">
        <v>298</v>
      </c>
      <c r="AT183" s="139" t="s">
        <v>700</v>
      </c>
      <c r="AU183" s="139" t="s">
        <v>86</v>
      </c>
      <c r="AY183" s="17" t="s">
        <v>211</v>
      </c>
      <c r="BE183" s="140">
        <f t="shared" si="24"/>
        <v>0</v>
      </c>
      <c r="BF183" s="140">
        <f t="shared" si="25"/>
        <v>0</v>
      </c>
      <c r="BG183" s="140">
        <f t="shared" si="26"/>
        <v>0</v>
      </c>
      <c r="BH183" s="140">
        <f t="shared" si="27"/>
        <v>0</v>
      </c>
      <c r="BI183" s="140">
        <f t="shared" si="28"/>
        <v>0</v>
      </c>
      <c r="BJ183" s="17" t="s">
        <v>84</v>
      </c>
      <c r="BK183" s="140">
        <f t="shared" si="29"/>
        <v>0</v>
      </c>
      <c r="BL183" s="17" t="s">
        <v>253</v>
      </c>
      <c r="BM183" s="139" t="s">
        <v>516</v>
      </c>
    </row>
    <row r="184" spans="2:65" s="1" customFormat="1" ht="24.2" customHeight="1">
      <c r="B184" s="32"/>
      <c r="C184" s="162" t="s">
        <v>518</v>
      </c>
      <c r="D184" s="162" t="s">
        <v>700</v>
      </c>
      <c r="E184" s="163" t="s">
        <v>1994</v>
      </c>
      <c r="F184" s="164" t="s">
        <v>2319</v>
      </c>
      <c r="G184" s="165" t="s">
        <v>289</v>
      </c>
      <c r="H184" s="166">
        <v>1</v>
      </c>
      <c r="I184" s="167"/>
      <c r="J184" s="168">
        <f t="shared" si="20"/>
        <v>0</v>
      </c>
      <c r="K184" s="169"/>
      <c r="L184" s="170"/>
      <c r="M184" s="171" t="s">
        <v>1</v>
      </c>
      <c r="N184" s="172" t="s">
        <v>42</v>
      </c>
      <c r="P184" s="137">
        <f t="shared" si="21"/>
        <v>0</v>
      </c>
      <c r="Q184" s="137">
        <v>0</v>
      </c>
      <c r="R184" s="137">
        <f t="shared" si="22"/>
        <v>0</v>
      </c>
      <c r="S184" s="137">
        <v>0</v>
      </c>
      <c r="T184" s="138">
        <f t="shared" si="23"/>
        <v>0</v>
      </c>
      <c r="AR184" s="139" t="s">
        <v>298</v>
      </c>
      <c r="AT184" s="139" t="s">
        <v>700</v>
      </c>
      <c r="AU184" s="139" t="s">
        <v>86</v>
      </c>
      <c r="AY184" s="17" t="s">
        <v>211</v>
      </c>
      <c r="BE184" s="140">
        <f t="shared" si="24"/>
        <v>0</v>
      </c>
      <c r="BF184" s="140">
        <f t="shared" si="25"/>
        <v>0</v>
      </c>
      <c r="BG184" s="140">
        <f t="shared" si="26"/>
        <v>0</v>
      </c>
      <c r="BH184" s="140">
        <f t="shared" si="27"/>
        <v>0</v>
      </c>
      <c r="BI184" s="140">
        <f t="shared" si="28"/>
        <v>0</v>
      </c>
      <c r="BJ184" s="17" t="s">
        <v>84</v>
      </c>
      <c r="BK184" s="140">
        <f t="shared" si="29"/>
        <v>0</v>
      </c>
      <c r="BL184" s="17" t="s">
        <v>253</v>
      </c>
      <c r="BM184" s="139" t="s">
        <v>521</v>
      </c>
    </row>
    <row r="185" spans="2:65" s="1" customFormat="1" ht="16.5" customHeight="1">
      <c r="B185" s="32"/>
      <c r="C185" s="127" t="s">
        <v>365</v>
      </c>
      <c r="D185" s="127" t="s">
        <v>212</v>
      </c>
      <c r="E185" s="128" t="s">
        <v>1996</v>
      </c>
      <c r="F185" s="129" t="s">
        <v>1997</v>
      </c>
      <c r="G185" s="130" t="s">
        <v>289</v>
      </c>
      <c r="H185" s="131">
        <v>1</v>
      </c>
      <c r="I185" s="132"/>
      <c r="J185" s="133">
        <f t="shared" si="20"/>
        <v>0</v>
      </c>
      <c r="K185" s="134"/>
      <c r="L185" s="32"/>
      <c r="M185" s="135" t="s">
        <v>1</v>
      </c>
      <c r="N185" s="136" t="s">
        <v>42</v>
      </c>
      <c r="P185" s="137">
        <f t="shared" si="21"/>
        <v>0</v>
      </c>
      <c r="Q185" s="137">
        <v>0</v>
      </c>
      <c r="R185" s="137">
        <f t="shared" si="22"/>
        <v>0</v>
      </c>
      <c r="S185" s="137">
        <v>0</v>
      </c>
      <c r="T185" s="138">
        <f t="shared" si="23"/>
        <v>0</v>
      </c>
      <c r="AR185" s="139" t="s">
        <v>253</v>
      </c>
      <c r="AT185" s="139" t="s">
        <v>212</v>
      </c>
      <c r="AU185" s="139" t="s">
        <v>86</v>
      </c>
      <c r="AY185" s="17" t="s">
        <v>211</v>
      </c>
      <c r="BE185" s="140">
        <f t="shared" si="24"/>
        <v>0</v>
      </c>
      <c r="BF185" s="140">
        <f t="shared" si="25"/>
        <v>0</v>
      </c>
      <c r="BG185" s="140">
        <f t="shared" si="26"/>
        <v>0</v>
      </c>
      <c r="BH185" s="140">
        <f t="shared" si="27"/>
        <v>0</v>
      </c>
      <c r="BI185" s="140">
        <f t="shared" si="28"/>
        <v>0</v>
      </c>
      <c r="BJ185" s="17" t="s">
        <v>84</v>
      </c>
      <c r="BK185" s="140">
        <f t="shared" si="29"/>
        <v>0</v>
      </c>
      <c r="BL185" s="17" t="s">
        <v>253</v>
      </c>
      <c r="BM185" s="139" t="s">
        <v>527</v>
      </c>
    </row>
    <row r="186" spans="2:65" s="1" customFormat="1" ht="24.2" customHeight="1">
      <c r="B186" s="32"/>
      <c r="C186" s="127" t="s">
        <v>531</v>
      </c>
      <c r="D186" s="127" t="s">
        <v>212</v>
      </c>
      <c r="E186" s="128" t="s">
        <v>1998</v>
      </c>
      <c r="F186" s="129" t="s">
        <v>2320</v>
      </c>
      <c r="G186" s="130" t="s">
        <v>2000</v>
      </c>
      <c r="H186" s="131">
        <v>1</v>
      </c>
      <c r="I186" s="132"/>
      <c r="J186" s="133">
        <f t="shared" si="20"/>
        <v>0</v>
      </c>
      <c r="K186" s="134"/>
      <c r="L186" s="32"/>
      <c r="M186" s="135" t="s">
        <v>1</v>
      </c>
      <c r="N186" s="136" t="s">
        <v>42</v>
      </c>
      <c r="P186" s="137">
        <f t="shared" si="21"/>
        <v>0</v>
      </c>
      <c r="Q186" s="137">
        <v>0</v>
      </c>
      <c r="R186" s="137">
        <f t="shared" si="22"/>
        <v>0</v>
      </c>
      <c r="S186" s="137">
        <v>0</v>
      </c>
      <c r="T186" s="138">
        <f t="shared" si="23"/>
        <v>0</v>
      </c>
      <c r="AR186" s="139" t="s">
        <v>253</v>
      </c>
      <c r="AT186" s="139" t="s">
        <v>212</v>
      </c>
      <c r="AU186" s="139" t="s">
        <v>86</v>
      </c>
      <c r="AY186" s="17" t="s">
        <v>211</v>
      </c>
      <c r="BE186" s="140">
        <f t="shared" si="24"/>
        <v>0</v>
      </c>
      <c r="BF186" s="140">
        <f t="shared" si="25"/>
        <v>0</v>
      </c>
      <c r="BG186" s="140">
        <f t="shared" si="26"/>
        <v>0</v>
      </c>
      <c r="BH186" s="140">
        <f t="shared" si="27"/>
        <v>0</v>
      </c>
      <c r="BI186" s="140">
        <f t="shared" si="28"/>
        <v>0</v>
      </c>
      <c r="BJ186" s="17" t="s">
        <v>84</v>
      </c>
      <c r="BK186" s="140">
        <f t="shared" si="29"/>
        <v>0</v>
      </c>
      <c r="BL186" s="17" t="s">
        <v>253</v>
      </c>
      <c r="BM186" s="139" t="s">
        <v>534</v>
      </c>
    </row>
    <row r="187" spans="2:65" s="1" customFormat="1" ht="24.2" customHeight="1">
      <c r="B187" s="32"/>
      <c r="C187" s="127" t="s">
        <v>373</v>
      </c>
      <c r="D187" s="127" t="s">
        <v>212</v>
      </c>
      <c r="E187" s="128" t="s">
        <v>2001</v>
      </c>
      <c r="F187" s="129" t="s">
        <v>2002</v>
      </c>
      <c r="G187" s="130" t="s">
        <v>289</v>
      </c>
      <c r="H187" s="131">
        <v>1</v>
      </c>
      <c r="I187" s="132"/>
      <c r="J187" s="133">
        <f t="shared" si="20"/>
        <v>0</v>
      </c>
      <c r="K187" s="134"/>
      <c r="L187" s="32"/>
      <c r="M187" s="135" t="s">
        <v>1</v>
      </c>
      <c r="N187" s="136" t="s">
        <v>42</v>
      </c>
      <c r="P187" s="137">
        <f t="shared" si="21"/>
        <v>0</v>
      </c>
      <c r="Q187" s="137">
        <v>0</v>
      </c>
      <c r="R187" s="137">
        <f t="shared" si="22"/>
        <v>0</v>
      </c>
      <c r="S187" s="137">
        <v>0</v>
      </c>
      <c r="T187" s="138">
        <f t="shared" si="23"/>
        <v>0</v>
      </c>
      <c r="AR187" s="139" t="s">
        <v>253</v>
      </c>
      <c r="AT187" s="139" t="s">
        <v>212</v>
      </c>
      <c r="AU187" s="139" t="s">
        <v>86</v>
      </c>
      <c r="AY187" s="17" t="s">
        <v>211</v>
      </c>
      <c r="BE187" s="140">
        <f t="shared" si="24"/>
        <v>0</v>
      </c>
      <c r="BF187" s="140">
        <f t="shared" si="25"/>
        <v>0</v>
      </c>
      <c r="BG187" s="140">
        <f t="shared" si="26"/>
        <v>0</v>
      </c>
      <c r="BH187" s="140">
        <f t="shared" si="27"/>
        <v>0</v>
      </c>
      <c r="BI187" s="140">
        <f t="shared" si="28"/>
        <v>0</v>
      </c>
      <c r="BJ187" s="17" t="s">
        <v>84</v>
      </c>
      <c r="BK187" s="140">
        <f t="shared" si="29"/>
        <v>0</v>
      </c>
      <c r="BL187" s="17" t="s">
        <v>253</v>
      </c>
      <c r="BM187" s="139" t="s">
        <v>537</v>
      </c>
    </row>
    <row r="188" spans="2:65" s="1" customFormat="1" ht="24.2" customHeight="1">
      <c r="B188" s="32"/>
      <c r="C188" s="127" t="s">
        <v>538</v>
      </c>
      <c r="D188" s="127" t="s">
        <v>212</v>
      </c>
      <c r="E188" s="128" t="s">
        <v>2003</v>
      </c>
      <c r="F188" s="129" t="s">
        <v>2004</v>
      </c>
      <c r="G188" s="130" t="s">
        <v>289</v>
      </c>
      <c r="H188" s="131">
        <v>1</v>
      </c>
      <c r="I188" s="132"/>
      <c r="J188" s="133">
        <f t="shared" si="20"/>
        <v>0</v>
      </c>
      <c r="K188" s="134"/>
      <c r="L188" s="32"/>
      <c r="M188" s="135" t="s">
        <v>1</v>
      </c>
      <c r="N188" s="136" t="s">
        <v>42</v>
      </c>
      <c r="P188" s="137">
        <f t="shared" si="21"/>
        <v>0</v>
      </c>
      <c r="Q188" s="137">
        <v>0</v>
      </c>
      <c r="R188" s="137">
        <f t="shared" si="22"/>
        <v>0</v>
      </c>
      <c r="S188" s="137">
        <v>0</v>
      </c>
      <c r="T188" s="138">
        <f t="shared" si="23"/>
        <v>0</v>
      </c>
      <c r="AR188" s="139" t="s">
        <v>253</v>
      </c>
      <c r="AT188" s="139" t="s">
        <v>212</v>
      </c>
      <c r="AU188" s="139" t="s">
        <v>86</v>
      </c>
      <c r="AY188" s="17" t="s">
        <v>211</v>
      </c>
      <c r="BE188" s="140">
        <f t="shared" si="24"/>
        <v>0</v>
      </c>
      <c r="BF188" s="140">
        <f t="shared" si="25"/>
        <v>0</v>
      </c>
      <c r="BG188" s="140">
        <f t="shared" si="26"/>
        <v>0</v>
      </c>
      <c r="BH188" s="140">
        <f t="shared" si="27"/>
        <v>0</v>
      </c>
      <c r="BI188" s="140">
        <f t="shared" si="28"/>
        <v>0</v>
      </c>
      <c r="BJ188" s="17" t="s">
        <v>84</v>
      </c>
      <c r="BK188" s="140">
        <f t="shared" si="29"/>
        <v>0</v>
      </c>
      <c r="BL188" s="17" t="s">
        <v>253</v>
      </c>
      <c r="BM188" s="139" t="s">
        <v>541</v>
      </c>
    </row>
    <row r="189" spans="2:65" s="1" customFormat="1" ht="21.75" customHeight="1">
      <c r="B189" s="32"/>
      <c r="C189" s="127" t="s">
        <v>389</v>
      </c>
      <c r="D189" s="127" t="s">
        <v>212</v>
      </c>
      <c r="E189" s="128" t="s">
        <v>1406</v>
      </c>
      <c r="F189" s="129" t="s">
        <v>1407</v>
      </c>
      <c r="G189" s="130" t="s">
        <v>775</v>
      </c>
      <c r="H189" s="180"/>
      <c r="I189" s="132"/>
      <c r="J189" s="133">
        <f t="shared" si="20"/>
        <v>0</v>
      </c>
      <c r="K189" s="134"/>
      <c r="L189" s="32"/>
      <c r="M189" s="135" t="s">
        <v>1</v>
      </c>
      <c r="N189" s="136" t="s">
        <v>42</v>
      </c>
      <c r="P189" s="137">
        <f t="shared" si="21"/>
        <v>0</v>
      </c>
      <c r="Q189" s="137">
        <v>0</v>
      </c>
      <c r="R189" s="137">
        <f t="shared" si="22"/>
        <v>0</v>
      </c>
      <c r="S189" s="137">
        <v>0</v>
      </c>
      <c r="T189" s="138">
        <f t="shared" si="23"/>
        <v>0</v>
      </c>
      <c r="AR189" s="139" t="s">
        <v>253</v>
      </c>
      <c r="AT189" s="139" t="s">
        <v>212</v>
      </c>
      <c r="AU189" s="139" t="s">
        <v>86</v>
      </c>
      <c r="AY189" s="17" t="s">
        <v>211</v>
      </c>
      <c r="BE189" s="140">
        <f t="shared" si="24"/>
        <v>0</v>
      </c>
      <c r="BF189" s="140">
        <f t="shared" si="25"/>
        <v>0</v>
      </c>
      <c r="BG189" s="140">
        <f t="shared" si="26"/>
        <v>0</v>
      </c>
      <c r="BH189" s="140">
        <f t="shared" si="27"/>
        <v>0</v>
      </c>
      <c r="BI189" s="140">
        <f t="shared" si="28"/>
        <v>0</v>
      </c>
      <c r="BJ189" s="17" t="s">
        <v>84</v>
      </c>
      <c r="BK189" s="140">
        <f t="shared" si="29"/>
        <v>0</v>
      </c>
      <c r="BL189" s="17" t="s">
        <v>253</v>
      </c>
      <c r="BM189" s="139" t="s">
        <v>544</v>
      </c>
    </row>
    <row r="190" spans="2:65" s="10" customFormat="1" ht="22.9" customHeight="1">
      <c r="B190" s="117"/>
      <c r="D190" s="118" t="s">
        <v>76</v>
      </c>
      <c r="E190" s="193" t="s">
        <v>2005</v>
      </c>
      <c r="F190" s="193" t="s">
        <v>2006</v>
      </c>
      <c r="I190" s="120"/>
      <c r="J190" s="194">
        <f>BK190</f>
        <v>0</v>
      </c>
      <c r="L190" s="117"/>
      <c r="M190" s="122"/>
      <c r="P190" s="123">
        <f>SUM(P191:P218)</f>
        <v>0</v>
      </c>
      <c r="R190" s="123">
        <f>SUM(R191:R218)</f>
        <v>0</v>
      </c>
      <c r="T190" s="124">
        <f>SUM(T191:T218)</f>
        <v>0</v>
      </c>
      <c r="AR190" s="118" t="s">
        <v>86</v>
      </c>
      <c r="AT190" s="125" t="s">
        <v>76</v>
      </c>
      <c r="AU190" s="125" t="s">
        <v>84</v>
      </c>
      <c r="AY190" s="118" t="s">
        <v>211</v>
      </c>
      <c r="BK190" s="126">
        <f>SUM(BK191:BK218)</f>
        <v>0</v>
      </c>
    </row>
    <row r="191" spans="2:65" s="1" customFormat="1" ht="16.5" customHeight="1">
      <c r="B191" s="32"/>
      <c r="C191" s="127" t="s">
        <v>545</v>
      </c>
      <c r="D191" s="127" t="s">
        <v>212</v>
      </c>
      <c r="E191" s="128" t="s">
        <v>2007</v>
      </c>
      <c r="F191" s="129" t="s">
        <v>2008</v>
      </c>
      <c r="G191" s="130" t="s">
        <v>289</v>
      </c>
      <c r="H191" s="131">
        <v>9</v>
      </c>
      <c r="I191" s="132"/>
      <c r="J191" s="133">
        <f t="shared" ref="J191:J218" si="30">ROUND(I191*H191,2)</f>
        <v>0</v>
      </c>
      <c r="K191" s="134"/>
      <c r="L191" s="32"/>
      <c r="M191" s="135" t="s">
        <v>1</v>
      </c>
      <c r="N191" s="136" t="s">
        <v>42</v>
      </c>
      <c r="P191" s="137">
        <f t="shared" ref="P191:P218" si="31">O191*H191</f>
        <v>0</v>
      </c>
      <c r="Q191" s="137">
        <v>0</v>
      </c>
      <c r="R191" s="137">
        <f t="shared" ref="R191:R218" si="32">Q191*H191</f>
        <v>0</v>
      </c>
      <c r="S191" s="137">
        <v>0</v>
      </c>
      <c r="T191" s="138">
        <f t="shared" ref="T191:T218" si="33">S191*H191</f>
        <v>0</v>
      </c>
      <c r="AR191" s="139" t="s">
        <v>253</v>
      </c>
      <c r="AT191" s="139" t="s">
        <v>212</v>
      </c>
      <c r="AU191" s="139" t="s">
        <v>86</v>
      </c>
      <c r="AY191" s="17" t="s">
        <v>211</v>
      </c>
      <c r="BE191" s="140">
        <f t="shared" ref="BE191:BE218" si="34">IF(N191="základní",J191,0)</f>
        <v>0</v>
      </c>
      <c r="BF191" s="140">
        <f t="shared" ref="BF191:BF218" si="35">IF(N191="snížená",J191,0)</f>
        <v>0</v>
      </c>
      <c r="BG191" s="140">
        <f t="shared" ref="BG191:BG218" si="36">IF(N191="zákl. přenesená",J191,0)</f>
        <v>0</v>
      </c>
      <c r="BH191" s="140">
        <f t="shared" ref="BH191:BH218" si="37">IF(N191="sníž. přenesená",J191,0)</f>
        <v>0</v>
      </c>
      <c r="BI191" s="140">
        <f t="shared" ref="BI191:BI218" si="38">IF(N191="nulová",J191,0)</f>
        <v>0</v>
      </c>
      <c r="BJ191" s="17" t="s">
        <v>84</v>
      </c>
      <c r="BK191" s="140">
        <f t="shared" ref="BK191:BK218" si="39">ROUND(I191*H191,2)</f>
        <v>0</v>
      </c>
      <c r="BL191" s="17" t="s">
        <v>253</v>
      </c>
      <c r="BM191" s="139" t="s">
        <v>548</v>
      </c>
    </row>
    <row r="192" spans="2:65" s="1" customFormat="1" ht="21.75" customHeight="1">
      <c r="B192" s="32"/>
      <c r="C192" s="162" t="s">
        <v>394</v>
      </c>
      <c r="D192" s="162" t="s">
        <v>700</v>
      </c>
      <c r="E192" s="163" t="s">
        <v>2009</v>
      </c>
      <c r="F192" s="164" t="s">
        <v>2010</v>
      </c>
      <c r="G192" s="165" t="s">
        <v>1173</v>
      </c>
      <c r="H192" s="166">
        <v>9</v>
      </c>
      <c r="I192" s="167"/>
      <c r="J192" s="168">
        <f t="shared" si="30"/>
        <v>0</v>
      </c>
      <c r="K192" s="169"/>
      <c r="L192" s="170"/>
      <c r="M192" s="171" t="s">
        <v>1</v>
      </c>
      <c r="N192" s="172" t="s">
        <v>42</v>
      </c>
      <c r="P192" s="137">
        <f t="shared" si="31"/>
        <v>0</v>
      </c>
      <c r="Q192" s="137">
        <v>0</v>
      </c>
      <c r="R192" s="137">
        <f t="shared" si="32"/>
        <v>0</v>
      </c>
      <c r="S192" s="137">
        <v>0</v>
      </c>
      <c r="T192" s="138">
        <f t="shared" si="33"/>
        <v>0</v>
      </c>
      <c r="AR192" s="139" t="s">
        <v>298</v>
      </c>
      <c r="AT192" s="139" t="s">
        <v>700</v>
      </c>
      <c r="AU192" s="139" t="s">
        <v>86</v>
      </c>
      <c r="AY192" s="17" t="s">
        <v>211</v>
      </c>
      <c r="BE192" s="140">
        <f t="shared" si="34"/>
        <v>0</v>
      </c>
      <c r="BF192" s="140">
        <f t="shared" si="35"/>
        <v>0</v>
      </c>
      <c r="BG192" s="140">
        <f t="shared" si="36"/>
        <v>0</v>
      </c>
      <c r="BH192" s="140">
        <f t="shared" si="37"/>
        <v>0</v>
      </c>
      <c r="BI192" s="140">
        <f t="shared" si="38"/>
        <v>0</v>
      </c>
      <c r="BJ192" s="17" t="s">
        <v>84</v>
      </c>
      <c r="BK192" s="140">
        <f t="shared" si="39"/>
        <v>0</v>
      </c>
      <c r="BL192" s="17" t="s">
        <v>253</v>
      </c>
      <c r="BM192" s="139" t="s">
        <v>551</v>
      </c>
    </row>
    <row r="193" spans="2:65" s="1" customFormat="1" ht="16.5" customHeight="1">
      <c r="B193" s="32"/>
      <c r="C193" s="127" t="s">
        <v>523</v>
      </c>
      <c r="D193" s="127" t="s">
        <v>212</v>
      </c>
      <c r="E193" s="128" t="s">
        <v>2011</v>
      </c>
      <c r="F193" s="129" t="s">
        <v>2012</v>
      </c>
      <c r="G193" s="130" t="s">
        <v>289</v>
      </c>
      <c r="H193" s="131">
        <v>9</v>
      </c>
      <c r="I193" s="132"/>
      <c r="J193" s="133">
        <f t="shared" si="30"/>
        <v>0</v>
      </c>
      <c r="K193" s="134"/>
      <c r="L193" s="32"/>
      <c r="M193" s="135" t="s">
        <v>1</v>
      </c>
      <c r="N193" s="136" t="s">
        <v>42</v>
      </c>
      <c r="P193" s="137">
        <f t="shared" si="31"/>
        <v>0</v>
      </c>
      <c r="Q193" s="137">
        <v>0</v>
      </c>
      <c r="R193" s="137">
        <f t="shared" si="32"/>
        <v>0</v>
      </c>
      <c r="S193" s="137">
        <v>0</v>
      </c>
      <c r="T193" s="138">
        <f t="shared" si="33"/>
        <v>0</v>
      </c>
      <c r="AR193" s="139" t="s">
        <v>253</v>
      </c>
      <c r="AT193" s="139" t="s">
        <v>212</v>
      </c>
      <c r="AU193" s="139" t="s">
        <v>86</v>
      </c>
      <c r="AY193" s="17" t="s">
        <v>211</v>
      </c>
      <c r="BE193" s="140">
        <f t="shared" si="34"/>
        <v>0</v>
      </c>
      <c r="BF193" s="140">
        <f t="shared" si="35"/>
        <v>0</v>
      </c>
      <c r="BG193" s="140">
        <f t="shared" si="36"/>
        <v>0</v>
      </c>
      <c r="BH193" s="140">
        <f t="shared" si="37"/>
        <v>0</v>
      </c>
      <c r="BI193" s="140">
        <f t="shared" si="38"/>
        <v>0</v>
      </c>
      <c r="BJ193" s="17" t="s">
        <v>84</v>
      </c>
      <c r="BK193" s="140">
        <f t="shared" si="39"/>
        <v>0</v>
      </c>
      <c r="BL193" s="17" t="s">
        <v>253</v>
      </c>
      <c r="BM193" s="139" t="s">
        <v>554</v>
      </c>
    </row>
    <row r="194" spans="2:65" s="1" customFormat="1" ht="16.5" customHeight="1">
      <c r="B194" s="32"/>
      <c r="C194" s="162" t="s">
        <v>399</v>
      </c>
      <c r="D194" s="162" t="s">
        <v>700</v>
      </c>
      <c r="E194" s="163" t="s">
        <v>2013</v>
      </c>
      <c r="F194" s="164" t="s">
        <v>2014</v>
      </c>
      <c r="G194" s="165" t="s">
        <v>289</v>
      </c>
      <c r="H194" s="166">
        <v>7</v>
      </c>
      <c r="I194" s="167"/>
      <c r="J194" s="168">
        <f t="shared" si="30"/>
        <v>0</v>
      </c>
      <c r="K194" s="169"/>
      <c r="L194" s="170"/>
      <c r="M194" s="171" t="s">
        <v>1</v>
      </c>
      <c r="N194" s="172" t="s">
        <v>42</v>
      </c>
      <c r="P194" s="137">
        <f t="shared" si="31"/>
        <v>0</v>
      </c>
      <c r="Q194" s="137">
        <v>0</v>
      </c>
      <c r="R194" s="137">
        <f t="shared" si="32"/>
        <v>0</v>
      </c>
      <c r="S194" s="137">
        <v>0</v>
      </c>
      <c r="T194" s="138">
        <f t="shared" si="33"/>
        <v>0</v>
      </c>
      <c r="AR194" s="139" t="s">
        <v>298</v>
      </c>
      <c r="AT194" s="139" t="s">
        <v>700</v>
      </c>
      <c r="AU194" s="139" t="s">
        <v>86</v>
      </c>
      <c r="AY194" s="17" t="s">
        <v>211</v>
      </c>
      <c r="BE194" s="140">
        <f t="shared" si="34"/>
        <v>0</v>
      </c>
      <c r="BF194" s="140">
        <f t="shared" si="35"/>
        <v>0</v>
      </c>
      <c r="BG194" s="140">
        <f t="shared" si="36"/>
        <v>0</v>
      </c>
      <c r="BH194" s="140">
        <f t="shared" si="37"/>
        <v>0</v>
      </c>
      <c r="BI194" s="140">
        <f t="shared" si="38"/>
        <v>0</v>
      </c>
      <c r="BJ194" s="17" t="s">
        <v>84</v>
      </c>
      <c r="BK194" s="140">
        <f t="shared" si="39"/>
        <v>0</v>
      </c>
      <c r="BL194" s="17" t="s">
        <v>253</v>
      </c>
      <c r="BM194" s="139" t="s">
        <v>559</v>
      </c>
    </row>
    <row r="195" spans="2:65" s="1" customFormat="1" ht="24.2" customHeight="1">
      <c r="B195" s="32"/>
      <c r="C195" s="162" t="s">
        <v>560</v>
      </c>
      <c r="D195" s="162" t="s">
        <v>700</v>
      </c>
      <c r="E195" s="163" t="s">
        <v>2015</v>
      </c>
      <c r="F195" s="164" t="s">
        <v>2016</v>
      </c>
      <c r="G195" s="165" t="s">
        <v>289</v>
      </c>
      <c r="H195" s="166">
        <v>2</v>
      </c>
      <c r="I195" s="167"/>
      <c r="J195" s="168">
        <f t="shared" si="30"/>
        <v>0</v>
      </c>
      <c r="K195" s="169"/>
      <c r="L195" s="170"/>
      <c r="M195" s="171" t="s">
        <v>1</v>
      </c>
      <c r="N195" s="172" t="s">
        <v>42</v>
      </c>
      <c r="P195" s="137">
        <f t="shared" si="31"/>
        <v>0</v>
      </c>
      <c r="Q195" s="137">
        <v>0</v>
      </c>
      <c r="R195" s="137">
        <f t="shared" si="32"/>
        <v>0</v>
      </c>
      <c r="S195" s="137">
        <v>0</v>
      </c>
      <c r="T195" s="138">
        <f t="shared" si="33"/>
        <v>0</v>
      </c>
      <c r="AR195" s="139" t="s">
        <v>298</v>
      </c>
      <c r="AT195" s="139" t="s">
        <v>700</v>
      </c>
      <c r="AU195" s="139" t="s">
        <v>86</v>
      </c>
      <c r="AY195" s="17" t="s">
        <v>211</v>
      </c>
      <c r="BE195" s="140">
        <f t="shared" si="34"/>
        <v>0</v>
      </c>
      <c r="BF195" s="140">
        <f t="shared" si="35"/>
        <v>0</v>
      </c>
      <c r="BG195" s="140">
        <f t="shared" si="36"/>
        <v>0</v>
      </c>
      <c r="BH195" s="140">
        <f t="shared" si="37"/>
        <v>0</v>
      </c>
      <c r="BI195" s="140">
        <f t="shared" si="38"/>
        <v>0</v>
      </c>
      <c r="BJ195" s="17" t="s">
        <v>84</v>
      </c>
      <c r="BK195" s="140">
        <f t="shared" si="39"/>
        <v>0</v>
      </c>
      <c r="BL195" s="17" t="s">
        <v>253</v>
      </c>
      <c r="BM195" s="139" t="s">
        <v>563</v>
      </c>
    </row>
    <row r="196" spans="2:65" s="1" customFormat="1" ht="24.2" customHeight="1">
      <c r="B196" s="32"/>
      <c r="C196" s="127" t="s">
        <v>404</v>
      </c>
      <c r="D196" s="127" t="s">
        <v>212</v>
      </c>
      <c r="E196" s="128" t="s">
        <v>2017</v>
      </c>
      <c r="F196" s="129" t="s">
        <v>2018</v>
      </c>
      <c r="G196" s="130" t="s">
        <v>2000</v>
      </c>
      <c r="H196" s="131">
        <v>4</v>
      </c>
      <c r="I196" s="132"/>
      <c r="J196" s="133">
        <f t="shared" si="30"/>
        <v>0</v>
      </c>
      <c r="K196" s="134"/>
      <c r="L196" s="32"/>
      <c r="M196" s="135" t="s">
        <v>1</v>
      </c>
      <c r="N196" s="136" t="s">
        <v>42</v>
      </c>
      <c r="P196" s="137">
        <f t="shared" si="31"/>
        <v>0</v>
      </c>
      <c r="Q196" s="137">
        <v>0</v>
      </c>
      <c r="R196" s="137">
        <f t="shared" si="32"/>
        <v>0</v>
      </c>
      <c r="S196" s="137">
        <v>0</v>
      </c>
      <c r="T196" s="138">
        <f t="shared" si="33"/>
        <v>0</v>
      </c>
      <c r="AR196" s="139" t="s">
        <v>253</v>
      </c>
      <c r="AT196" s="139" t="s">
        <v>212</v>
      </c>
      <c r="AU196" s="139" t="s">
        <v>86</v>
      </c>
      <c r="AY196" s="17" t="s">
        <v>211</v>
      </c>
      <c r="BE196" s="140">
        <f t="shared" si="34"/>
        <v>0</v>
      </c>
      <c r="BF196" s="140">
        <f t="shared" si="35"/>
        <v>0</v>
      </c>
      <c r="BG196" s="140">
        <f t="shared" si="36"/>
        <v>0</v>
      </c>
      <c r="BH196" s="140">
        <f t="shared" si="37"/>
        <v>0</v>
      </c>
      <c r="BI196" s="140">
        <f t="shared" si="38"/>
        <v>0</v>
      </c>
      <c r="BJ196" s="17" t="s">
        <v>84</v>
      </c>
      <c r="BK196" s="140">
        <f t="shared" si="39"/>
        <v>0</v>
      </c>
      <c r="BL196" s="17" t="s">
        <v>253</v>
      </c>
      <c r="BM196" s="139" t="s">
        <v>566</v>
      </c>
    </row>
    <row r="197" spans="2:65" s="1" customFormat="1" ht="21.75" customHeight="1">
      <c r="B197" s="32"/>
      <c r="C197" s="127" t="s">
        <v>567</v>
      </c>
      <c r="D197" s="127" t="s">
        <v>212</v>
      </c>
      <c r="E197" s="128" t="s">
        <v>2019</v>
      </c>
      <c r="F197" s="129" t="s">
        <v>2020</v>
      </c>
      <c r="G197" s="130" t="s">
        <v>2000</v>
      </c>
      <c r="H197" s="131">
        <v>10</v>
      </c>
      <c r="I197" s="132"/>
      <c r="J197" s="133">
        <f t="shared" si="30"/>
        <v>0</v>
      </c>
      <c r="K197" s="134"/>
      <c r="L197" s="32"/>
      <c r="M197" s="135" t="s">
        <v>1</v>
      </c>
      <c r="N197" s="136" t="s">
        <v>42</v>
      </c>
      <c r="P197" s="137">
        <f t="shared" si="31"/>
        <v>0</v>
      </c>
      <c r="Q197" s="137">
        <v>0</v>
      </c>
      <c r="R197" s="137">
        <f t="shared" si="32"/>
        <v>0</v>
      </c>
      <c r="S197" s="137">
        <v>0</v>
      </c>
      <c r="T197" s="138">
        <f t="shared" si="33"/>
        <v>0</v>
      </c>
      <c r="AR197" s="139" t="s">
        <v>253</v>
      </c>
      <c r="AT197" s="139" t="s">
        <v>212</v>
      </c>
      <c r="AU197" s="139" t="s">
        <v>86</v>
      </c>
      <c r="AY197" s="17" t="s">
        <v>211</v>
      </c>
      <c r="BE197" s="140">
        <f t="shared" si="34"/>
        <v>0</v>
      </c>
      <c r="BF197" s="140">
        <f t="shared" si="35"/>
        <v>0</v>
      </c>
      <c r="BG197" s="140">
        <f t="shared" si="36"/>
        <v>0</v>
      </c>
      <c r="BH197" s="140">
        <f t="shared" si="37"/>
        <v>0</v>
      </c>
      <c r="BI197" s="140">
        <f t="shared" si="38"/>
        <v>0</v>
      </c>
      <c r="BJ197" s="17" t="s">
        <v>84</v>
      </c>
      <c r="BK197" s="140">
        <f t="shared" si="39"/>
        <v>0</v>
      </c>
      <c r="BL197" s="17" t="s">
        <v>253</v>
      </c>
      <c r="BM197" s="139" t="s">
        <v>570</v>
      </c>
    </row>
    <row r="198" spans="2:65" s="1" customFormat="1" ht="16.5" customHeight="1">
      <c r="B198" s="32"/>
      <c r="C198" s="162" t="s">
        <v>407</v>
      </c>
      <c r="D198" s="162" t="s">
        <v>700</v>
      </c>
      <c r="E198" s="163" t="s">
        <v>2021</v>
      </c>
      <c r="F198" s="164" t="s">
        <v>2022</v>
      </c>
      <c r="G198" s="165" t="s">
        <v>1173</v>
      </c>
      <c r="H198" s="166">
        <v>8</v>
      </c>
      <c r="I198" s="167"/>
      <c r="J198" s="168">
        <f t="shared" si="30"/>
        <v>0</v>
      </c>
      <c r="K198" s="169"/>
      <c r="L198" s="170"/>
      <c r="M198" s="171" t="s">
        <v>1</v>
      </c>
      <c r="N198" s="172" t="s">
        <v>42</v>
      </c>
      <c r="P198" s="137">
        <f t="shared" si="31"/>
        <v>0</v>
      </c>
      <c r="Q198" s="137">
        <v>0</v>
      </c>
      <c r="R198" s="137">
        <f t="shared" si="32"/>
        <v>0</v>
      </c>
      <c r="S198" s="137">
        <v>0</v>
      </c>
      <c r="T198" s="138">
        <f t="shared" si="33"/>
        <v>0</v>
      </c>
      <c r="AR198" s="139" t="s">
        <v>298</v>
      </c>
      <c r="AT198" s="139" t="s">
        <v>700</v>
      </c>
      <c r="AU198" s="139" t="s">
        <v>86</v>
      </c>
      <c r="AY198" s="17" t="s">
        <v>211</v>
      </c>
      <c r="BE198" s="140">
        <f t="shared" si="34"/>
        <v>0</v>
      </c>
      <c r="BF198" s="140">
        <f t="shared" si="35"/>
        <v>0</v>
      </c>
      <c r="BG198" s="140">
        <f t="shared" si="36"/>
        <v>0</v>
      </c>
      <c r="BH198" s="140">
        <f t="shared" si="37"/>
        <v>0</v>
      </c>
      <c r="BI198" s="140">
        <f t="shared" si="38"/>
        <v>0</v>
      </c>
      <c r="BJ198" s="17" t="s">
        <v>84</v>
      </c>
      <c r="BK198" s="140">
        <f t="shared" si="39"/>
        <v>0</v>
      </c>
      <c r="BL198" s="17" t="s">
        <v>253</v>
      </c>
      <c r="BM198" s="139" t="s">
        <v>573</v>
      </c>
    </row>
    <row r="199" spans="2:65" s="1" customFormat="1" ht="16.5" customHeight="1">
      <c r="B199" s="32"/>
      <c r="C199" s="162" t="s">
        <v>574</v>
      </c>
      <c r="D199" s="162" t="s">
        <v>700</v>
      </c>
      <c r="E199" s="163" t="s">
        <v>2023</v>
      </c>
      <c r="F199" s="164" t="s">
        <v>2024</v>
      </c>
      <c r="G199" s="165" t="s">
        <v>1173</v>
      </c>
      <c r="H199" s="166">
        <v>0</v>
      </c>
      <c r="I199" s="167"/>
      <c r="J199" s="168">
        <f t="shared" si="30"/>
        <v>0</v>
      </c>
      <c r="K199" s="169"/>
      <c r="L199" s="170"/>
      <c r="M199" s="171" t="s">
        <v>1</v>
      </c>
      <c r="N199" s="172" t="s">
        <v>42</v>
      </c>
      <c r="P199" s="137">
        <f t="shared" si="31"/>
        <v>0</v>
      </c>
      <c r="Q199" s="137">
        <v>0</v>
      </c>
      <c r="R199" s="137">
        <f t="shared" si="32"/>
        <v>0</v>
      </c>
      <c r="S199" s="137">
        <v>0</v>
      </c>
      <c r="T199" s="138">
        <f t="shared" si="33"/>
        <v>0</v>
      </c>
      <c r="AR199" s="139" t="s">
        <v>298</v>
      </c>
      <c r="AT199" s="139" t="s">
        <v>700</v>
      </c>
      <c r="AU199" s="139" t="s">
        <v>86</v>
      </c>
      <c r="AY199" s="17" t="s">
        <v>211</v>
      </c>
      <c r="BE199" s="140">
        <f t="shared" si="34"/>
        <v>0</v>
      </c>
      <c r="BF199" s="140">
        <f t="shared" si="35"/>
        <v>0</v>
      </c>
      <c r="BG199" s="140">
        <f t="shared" si="36"/>
        <v>0</v>
      </c>
      <c r="BH199" s="140">
        <f t="shared" si="37"/>
        <v>0</v>
      </c>
      <c r="BI199" s="140">
        <f t="shared" si="38"/>
        <v>0</v>
      </c>
      <c r="BJ199" s="17" t="s">
        <v>84</v>
      </c>
      <c r="BK199" s="140">
        <f t="shared" si="39"/>
        <v>0</v>
      </c>
      <c r="BL199" s="17" t="s">
        <v>253</v>
      </c>
      <c r="BM199" s="139" t="s">
        <v>578</v>
      </c>
    </row>
    <row r="200" spans="2:65" s="1" customFormat="1" ht="16.5" customHeight="1">
      <c r="B200" s="32"/>
      <c r="C200" s="162" t="s">
        <v>413</v>
      </c>
      <c r="D200" s="162" t="s">
        <v>700</v>
      </c>
      <c r="E200" s="163" t="s">
        <v>2025</v>
      </c>
      <c r="F200" s="164" t="s">
        <v>2026</v>
      </c>
      <c r="G200" s="165" t="s">
        <v>1173</v>
      </c>
      <c r="H200" s="166">
        <v>2</v>
      </c>
      <c r="I200" s="167"/>
      <c r="J200" s="168">
        <f t="shared" si="30"/>
        <v>0</v>
      </c>
      <c r="K200" s="169"/>
      <c r="L200" s="170"/>
      <c r="M200" s="171" t="s">
        <v>1</v>
      </c>
      <c r="N200" s="172" t="s">
        <v>42</v>
      </c>
      <c r="P200" s="137">
        <f t="shared" si="31"/>
        <v>0</v>
      </c>
      <c r="Q200" s="137">
        <v>0</v>
      </c>
      <c r="R200" s="137">
        <f t="shared" si="32"/>
        <v>0</v>
      </c>
      <c r="S200" s="137">
        <v>0</v>
      </c>
      <c r="T200" s="138">
        <f t="shared" si="33"/>
        <v>0</v>
      </c>
      <c r="AR200" s="139" t="s">
        <v>298</v>
      </c>
      <c r="AT200" s="139" t="s">
        <v>700</v>
      </c>
      <c r="AU200" s="139" t="s">
        <v>86</v>
      </c>
      <c r="AY200" s="17" t="s">
        <v>211</v>
      </c>
      <c r="BE200" s="140">
        <f t="shared" si="34"/>
        <v>0</v>
      </c>
      <c r="BF200" s="140">
        <f t="shared" si="35"/>
        <v>0</v>
      </c>
      <c r="BG200" s="140">
        <f t="shared" si="36"/>
        <v>0</v>
      </c>
      <c r="BH200" s="140">
        <f t="shared" si="37"/>
        <v>0</v>
      </c>
      <c r="BI200" s="140">
        <f t="shared" si="38"/>
        <v>0</v>
      </c>
      <c r="BJ200" s="17" t="s">
        <v>84</v>
      </c>
      <c r="BK200" s="140">
        <f t="shared" si="39"/>
        <v>0</v>
      </c>
      <c r="BL200" s="17" t="s">
        <v>253</v>
      </c>
      <c r="BM200" s="139" t="s">
        <v>581</v>
      </c>
    </row>
    <row r="201" spans="2:65" s="1" customFormat="1" ht="16.5" customHeight="1">
      <c r="B201" s="32"/>
      <c r="C201" s="127" t="s">
        <v>582</v>
      </c>
      <c r="D201" s="127" t="s">
        <v>212</v>
      </c>
      <c r="E201" s="128" t="s">
        <v>2027</v>
      </c>
      <c r="F201" s="129" t="s">
        <v>2028</v>
      </c>
      <c r="G201" s="130" t="s">
        <v>2000</v>
      </c>
      <c r="H201" s="131">
        <v>2</v>
      </c>
      <c r="I201" s="132"/>
      <c r="J201" s="133">
        <f t="shared" si="30"/>
        <v>0</v>
      </c>
      <c r="K201" s="134"/>
      <c r="L201" s="32"/>
      <c r="M201" s="135" t="s">
        <v>1</v>
      </c>
      <c r="N201" s="136" t="s">
        <v>42</v>
      </c>
      <c r="P201" s="137">
        <f t="shared" si="31"/>
        <v>0</v>
      </c>
      <c r="Q201" s="137">
        <v>0</v>
      </c>
      <c r="R201" s="137">
        <f t="shared" si="32"/>
        <v>0</v>
      </c>
      <c r="S201" s="137">
        <v>0</v>
      </c>
      <c r="T201" s="138">
        <f t="shared" si="33"/>
        <v>0</v>
      </c>
      <c r="AR201" s="139" t="s">
        <v>253</v>
      </c>
      <c r="AT201" s="139" t="s">
        <v>212</v>
      </c>
      <c r="AU201" s="139" t="s">
        <v>86</v>
      </c>
      <c r="AY201" s="17" t="s">
        <v>211</v>
      </c>
      <c r="BE201" s="140">
        <f t="shared" si="34"/>
        <v>0</v>
      </c>
      <c r="BF201" s="140">
        <f t="shared" si="35"/>
        <v>0</v>
      </c>
      <c r="BG201" s="140">
        <f t="shared" si="36"/>
        <v>0</v>
      </c>
      <c r="BH201" s="140">
        <f t="shared" si="37"/>
        <v>0</v>
      </c>
      <c r="BI201" s="140">
        <f t="shared" si="38"/>
        <v>0</v>
      </c>
      <c r="BJ201" s="17" t="s">
        <v>84</v>
      </c>
      <c r="BK201" s="140">
        <f t="shared" si="39"/>
        <v>0</v>
      </c>
      <c r="BL201" s="17" t="s">
        <v>253</v>
      </c>
      <c r="BM201" s="139" t="s">
        <v>585</v>
      </c>
    </row>
    <row r="202" spans="2:65" s="1" customFormat="1" ht="16.5" customHeight="1">
      <c r="B202" s="32"/>
      <c r="C202" s="162" t="s">
        <v>422</v>
      </c>
      <c r="D202" s="162" t="s">
        <v>700</v>
      </c>
      <c r="E202" s="163" t="s">
        <v>2029</v>
      </c>
      <c r="F202" s="164" t="s">
        <v>2030</v>
      </c>
      <c r="G202" s="165" t="s">
        <v>1173</v>
      </c>
      <c r="H202" s="166">
        <v>2</v>
      </c>
      <c r="I202" s="167"/>
      <c r="J202" s="168">
        <f t="shared" si="30"/>
        <v>0</v>
      </c>
      <c r="K202" s="169"/>
      <c r="L202" s="170"/>
      <c r="M202" s="171" t="s">
        <v>1</v>
      </c>
      <c r="N202" s="172" t="s">
        <v>42</v>
      </c>
      <c r="P202" s="137">
        <f t="shared" si="31"/>
        <v>0</v>
      </c>
      <c r="Q202" s="137">
        <v>0</v>
      </c>
      <c r="R202" s="137">
        <f t="shared" si="32"/>
        <v>0</v>
      </c>
      <c r="S202" s="137">
        <v>0</v>
      </c>
      <c r="T202" s="138">
        <f t="shared" si="33"/>
        <v>0</v>
      </c>
      <c r="AR202" s="139" t="s">
        <v>298</v>
      </c>
      <c r="AT202" s="139" t="s">
        <v>700</v>
      </c>
      <c r="AU202" s="139" t="s">
        <v>86</v>
      </c>
      <c r="AY202" s="17" t="s">
        <v>211</v>
      </c>
      <c r="BE202" s="140">
        <f t="shared" si="34"/>
        <v>0</v>
      </c>
      <c r="BF202" s="140">
        <f t="shared" si="35"/>
        <v>0</v>
      </c>
      <c r="BG202" s="140">
        <f t="shared" si="36"/>
        <v>0</v>
      </c>
      <c r="BH202" s="140">
        <f t="shared" si="37"/>
        <v>0</v>
      </c>
      <c r="BI202" s="140">
        <f t="shared" si="38"/>
        <v>0</v>
      </c>
      <c r="BJ202" s="17" t="s">
        <v>84</v>
      </c>
      <c r="BK202" s="140">
        <f t="shared" si="39"/>
        <v>0</v>
      </c>
      <c r="BL202" s="17" t="s">
        <v>253</v>
      </c>
      <c r="BM202" s="139" t="s">
        <v>588</v>
      </c>
    </row>
    <row r="203" spans="2:65" s="1" customFormat="1" ht="16.5" customHeight="1">
      <c r="B203" s="32"/>
      <c r="C203" s="127" t="s">
        <v>589</v>
      </c>
      <c r="D203" s="127" t="s">
        <v>212</v>
      </c>
      <c r="E203" s="128" t="s">
        <v>2031</v>
      </c>
      <c r="F203" s="129" t="s">
        <v>2032</v>
      </c>
      <c r="G203" s="130" t="s">
        <v>2000</v>
      </c>
      <c r="H203" s="131">
        <v>2</v>
      </c>
      <c r="I203" s="132"/>
      <c r="J203" s="133">
        <f t="shared" si="30"/>
        <v>0</v>
      </c>
      <c r="K203" s="134"/>
      <c r="L203" s="32"/>
      <c r="M203" s="135" t="s">
        <v>1</v>
      </c>
      <c r="N203" s="136" t="s">
        <v>42</v>
      </c>
      <c r="P203" s="137">
        <f t="shared" si="31"/>
        <v>0</v>
      </c>
      <c r="Q203" s="137">
        <v>0</v>
      </c>
      <c r="R203" s="137">
        <f t="shared" si="32"/>
        <v>0</v>
      </c>
      <c r="S203" s="137">
        <v>0</v>
      </c>
      <c r="T203" s="138">
        <f t="shared" si="33"/>
        <v>0</v>
      </c>
      <c r="AR203" s="139" t="s">
        <v>253</v>
      </c>
      <c r="AT203" s="139" t="s">
        <v>212</v>
      </c>
      <c r="AU203" s="139" t="s">
        <v>86</v>
      </c>
      <c r="AY203" s="17" t="s">
        <v>211</v>
      </c>
      <c r="BE203" s="140">
        <f t="shared" si="34"/>
        <v>0</v>
      </c>
      <c r="BF203" s="140">
        <f t="shared" si="35"/>
        <v>0</v>
      </c>
      <c r="BG203" s="140">
        <f t="shared" si="36"/>
        <v>0</v>
      </c>
      <c r="BH203" s="140">
        <f t="shared" si="37"/>
        <v>0</v>
      </c>
      <c r="BI203" s="140">
        <f t="shared" si="38"/>
        <v>0</v>
      </c>
      <c r="BJ203" s="17" t="s">
        <v>84</v>
      </c>
      <c r="BK203" s="140">
        <f t="shared" si="39"/>
        <v>0</v>
      </c>
      <c r="BL203" s="17" t="s">
        <v>253</v>
      </c>
      <c r="BM203" s="139" t="s">
        <v>592</v>
      </c>
    </row>
    <row r="204" spans="2:65" s="1" customFormat="1" ht="16.5" customHeight="1">
      <c r="B204" s="32"/>
      <c r="C204" s="162" t="s">
        <v>428</v>
      </c>
      <c r="D204" s="162" t="s">
        <v>700</v>
      </c>
      <c r="E204" s="163" t="s">
        <v>2033</v>
      </c>
      <c r="F204" s="164" t="s">
        <v>2034</v>
      </c>
      <c r="G204" s="165" t="s">
        <v>1173</v>
      </c>
      <c r="H204" s="166">
        <v>2</v>
      </c>
      <c r="I204" s="167"/>
      <c r="J204" s="168">
        <f t="shared" si="30"/>
        <v>0</v>
      </c>
      <c r="K204" s="169"/>
      <c r="L204" s="170"/>
      <c r="M204" s="171" t="s">
        <v>1</v>
      </c>
      <c r="N204" s="172" t="s">
        <v>42</v>
      </c>
      <c r="P204" s="137">
        <f t="shared" si="31"/>
        <v>0</v>
      </c>
      <c r="Q204" s="137">
        <v>0</v>
      </c>
      <c r="R204" s="137">
        <f t="shared" si="32"/>
        <v>0</v>
      </c>
      <c r="S204" s="137">
        <v>0</v>
      </c>
      <c r="T204" s="138">
        <f t="shared" si="33"/>
        <v>0</v>
      </c>
      <c r="AR204" s="139" t="s">
        <v>298</v>
      </c>
      <c r="AT204" s="139" t="s">
        <v>700</v>
      </c>
      <c r="AU204" s="139" t="s">
        <v>86</v>
      </c>
      <c r="AY204" s="17" t="s">
        <v>211</v>
      </c>
      <c r="BE204" s="140">
        <f t="shared" si="34"/>
        <v>0</v>
      </c>
      <c r="BF204" s="140">
        <f t="shared" si="35"/>
        <v>0</v>
      </c>
      <c r="BG204" s="140">
        <f t="shared" si="36"/>
        <v>0</v>
      </c>
      <c r="BH204" s="140">
        <f t="shared" si="37"/>
        <v>0</v>
      </c>
      <c r="BI204" s="140">
        <f t="shared" si="38"/>
        <v>0</v>
      </c>
      <c r="BJ204" s="17" t="s">
        <v>84</v>
      </c>
      <c r="BK204" s="140">
        <f t="shared" si="39"/>
        <v>0</v>
      </c>
      <c r="BL204" s="17" t="s">
        <v>253</v>
      </c>
      <c r="BM204" s="139" t="s">
        <v>595</v>
      </c>
    </row>
    <row r="205" spans="2:65" s="1" customFormat="1" ht="33" customHeight="1">
      <c r="B205" s="32"/>
      <c r="C205" s="127" t="s">
        <v>596</v>
      </c>
      <c r="D205" s="127" t="s">
        <v>212</v>
      </c>
      <c r="E205" s="128" t="s">
        <v>2321</v>
      </c>
      <c r="F205" s="129" t="s">
        <v>2322</v>
      </c>
      <c r="G205" s="130" t="s">
        <v>2000</v>
      </c>
      <c r="H205" s="131">
        <v>3</v>
      </c>
      <c r="I205" s="132"/>
      <c r="J205" s="133">
        <f t="shared" si="30"/>
        <v>0</v>
      </c>
      <c r="K205" s="134"/>
      <c r="L205" s="32"/>
      <c r="M205" s="135" t="s">
        <v>1</v>
      </c>
      <c r="N205" s="136" t="s">
        <v>42</v>
      </c>
      <c r="P205" s="137">
        <f t="shared" si="31"/>
        <v>0</v>
      </c>
      <c r="Q205" s="137">
        <v>0</v>
      </c>
      <c r="R205" s="137">
        <f t="shared" si="32"/>
        <v>0</v>
      </c>
      <c r="S205" s="137">
        <v>0</v>
      </c>
      <c r="T205" s="138">
        <f t="shared" si="33"/>
        <v>0</v>
      </c>
      <c r="AR205" s="139" t="s">
        <v>253</v>
      </c>
      <c r="AT205" s="139" t="s">
        <v>212</v>
      </c>
      <c r="AU205" s="139" t="s">
        <v>86</v>
      </c>
      <c r="AY205" s="17" t="s">
        <v>211</v>
      </c>
      <c r="BE205" s="140">
        <f t="shared" si="34"/>
        <v>0</v>
      </c>
      <c r="BF205" s="140">
        <f t="shared" si="35"/>
        <v>0</v>
      </c>
      <c r="BG205" s="140">
        <f t="shared" si="36"/>
        <v>0</v>
      </c>
      <c r="BH205" s="140">
        <f t="shared" si="37"/>
        <v>0</v>
      </c>
      <c r="BI205" s="140">
        <f t="shared" si="38"/>
        <v>0</v>
      </c>
      <c r="BJ205" s="17" t="s">
        <v>84</v>
      </c>
      <c r="BK205" s="140">
        <f t="shared" si="39"/>
        <v>0</v>
      </c>
      <c r="BL205" s="17" t="s">
        <v>253</v>
      </c>
      <c r="BM205" s="139" t="s">
        <v>599</v>
      </c>
    </row>
    <row r="206" spans="2:65" s="1" customFormat="1" ht="24.2" customHeight="1">
      <c r="B206" s="32"/>
      <c r="C206" s="127" t="s">
        <v>437</v>
      </c>
      <c r="D206" s="127" t="s">
        <v>212</v>
      </c>
      <c r="E206" s="128" t="s">
        <v>2035</v>
      </c>
      <c r="F206" s="129" t="s">
        <v>2036</v>
      </c>
      <c r="G206" s="130" t="s">
        <v>2000</v>
      </c>
      <c r="H206" s="131">
        <v>1</v>
      </c>
      <c r="I206" s="132"/>
      <c r="J206" s="133">
        <f t="shared" si="30"/>
        <v>0</v>
      </c>
      <c r="K206" s="134"/>
      <c r="L206" s="32"/>
      <c r="M206" s="135" t="s">
        <v>1</v>
      </c>
      <c r="N206" s="136" t="s">
        <v>42</v>
      </c>
      <c r="P206" s="137">
        <f t="shared" si="31"/>
        <v>0</v>
      </c>
      <c r="Q206" s="137">
        <v>0</v>
      </c>
      <c r="R206" s="137">
        <f t="shared" si="32"/>
        <v>0</v>
      </c>
      <c r="S206" s="137">
        <v>0</v>
      </c>
      <c r="T206" s="138">
        <f t="shared" si="33"/>
        <v>0</v>
      </c>
      <c r="AR206" s="139" t="s">
        <v>253</v>
      </c>
      <c r="AT206" s="139" t="s">
        <v>212</v>
      </c>
      <c r="AU206" s="139" t="s">
        <v>86</v>
      </c>
      <c r="AY206" s="17" t="s">
        <v>211</v>
      </c>
      <c r="BE206" s="140">
        <f t="shared" si="34"/>
        <v>0</v>
      </c>
      <c r="BF206" s="140">
        <f t="shared" si="35"/>
        <v>0</v>
      </c>
      <c r="BG206" s="140">
        <f t="shared" si="36"/>
        <v>0</v>
      </c>
      <c r="BH206" s="140">
        <f t="shared" si="37"/>
        <v>0</v>
      </c>
      <c r="BI206" s="140">
        <f t="shared" si="38"/>
        <v>0</v>
      </c>
      <c r="BJ206" s="17" t="s">
        <v>84</v>
      </c>
      <c r="BK206" s="140">
        <f t="shared" si="39"/>
        <v>0</v>
      </c>
      <c r="BL206" s="17" t="s">
        <v>253</v>
      </c>
      <c r="BM206" s="139" t="s">
        <v>602</v>
      </c>
    </row>
    <row r="207" spans="2:65" s="1" customFormat="1" ht="21.75" customHeight="1">
      <c r="B207" s="32"/>
      <c r="C207" s="127" t="s">
        <v>603</v>
      </c>
      <c r="D207" s="127" t="s">
        <v>212</v>
      </c>
      <c r="E207" s="128" t="s">
        <v>2037</v>
      </c>
      <c r="F207" s="129" t="s">
        <v>2038</v>
      </c>
      <c r="G207" s="130" t="s">
        <v>2000</v>
      </c>
      <c r="H207" s="131">
        <v>31</v>
      </c>
      <c r="I207" s="132"/>
      <c r="J207" s="133">
        <f t="shared" si="30"/>
        <v>0</v>
      </c>
      <c r="K207" s="134"/>
      <c r="L207" s="32"/>
      <c r="M207" s="135" t="s">
        <v>1</v>
      </c>
      <c r="N207" s="136" t="s">
        <v>42</v>
      </c>
      <c r="P207" s="137">
        <f t="shared" si="31"/>
        <v>0</v>
      </c>
      <c r="Q207" s="137">
        <v>0</v>
      </c>
      <c r="R207" s="137">
        <f t="shared" si="32"/>
        <v>0</v>
      </c>
      <c r="S207" s="137">
        <v>0</v>
      </c>
      <c r="T207" s="138">
        <f t="shared" si="33"/>
        <v>0</v>
      </c>
      <c r="AR207" s="139" t="s">
        <v>253</v>
      </c>
      <c r="AT207" s="139" t="s">
        <v>212</v>
      </c>
      <c r="AU207" s="139" t="s">
        <v>86</v>
      </c>
      <c r="AY207" s="17" t="s">
        <v>211</v>
      </c>
      <c r="BE207" s="140">
        <f t="shared" si="34"/>
        <v>0</v>
      </c>
      <c r="BF207" s="140">
        <f t="shared" si="35"/>
        <v>0</v>
      </c>
      <c r="BG207" s="140">
        <f t="shared" si="36"/>
        <v>0</v>
      </c>
      <c r="BH207" s="140">
        <f t="shared" si="37"/>
        <v>0</v>
      </c>
      <c r="BI207" s="140">
        <f t="shared" si="38"/>
        <v>0</v>
      </c>
      <c r="BJ207" s="17" t="s">
        <v>84</v>
      </c>
      <c r="BK207" s="140">
        <f t="shared" si="39"/>
        <v>0</v>
      </c>
      <c r="BL207" s="17" t="s">
        <v>253</v>
      </c>
      <c r="BM207" s="139" t="s">
        <v>606</v>
      </c>
    </row>
    <row r="208" spans="2:65" s="1" customFormat="1" ht="16.5" customHeight="1">
      <c r="B208" s="32"/>
      <c r="C208" s="162" t="s">
        <v>445</v>
      </c>
      <c r="D208" s="162" t="s">
        <v>700</v>
      </c>
      <c r="E208" s="163" t="s">
        <v>2039</v>
      </c>
      <c r="F208" s="164" t="s">
        <v>2040</v>
      </c>
      <c r="G208" s="165" t="s">
        <v>289</v>
      </c>
      <c r="H208" s="166">
        <v>31</v>
      </c>
      <c r="I208" s="167"/>
      <c r="J208" s="168">
        <f t="shared" si="30"/>
        <v>0</v>
      </c>
      <c r="K208" s="169"/>
      <c r="L208" s="170"/>
      <c r="M208" s="171" t="s">
        <v>1</v>
      </c>
      <c r="N208" s="172" t="s">
        <v>42</v>
      </c>
      <c r="P208" s="137">
        <f t="shared" si="31"/>
        <v>0</v>
      </c>
      <c r="Q208" s="137">
        <v>0</v>
      </c>
      <c r="R208" s="137">
        <f t="shared" si="32"/>
        <v>0</v>
      </c>
      <c r="S208" s="137">
        <v>0</v>
      </c>
      <c r="T208" s="138">
        <f t="shared" si="33"/>
        <v>0</v>
      </c>
      <c r="AR208" s="139" t="s">
        <v>298</v>
      </c>
      <c r="AT208" s="139" t="s">
        <v>700</v>
      </c>
      <c r="AU208" s="139" t="s">
        <v>86</v>
      </c>
      <c r="AY208" s="17" t="s">
        <v>211</v>
      </c>
      <c r="BE208" s="140">
        <f t="shared" si="34"/>
        <v>0</v>
      </c>
      <c r="BF208" s="140">
        <f t="shared" si="35"/>
        <v>0</v>
      </c>
      <c r="BG208" s="140">
        <f t="shared" si="36"/>
        <v>0</v>
      </c>
      <c r="BH208" s="140">
        <f t="shared" si="37"/>
        <v>0</v>
      </c>
      <c r="BI208" s="140">
        <f t="shared" si="38"/>
        <v>0</v>
      </c>
      <c r="BJ208" s="17" t="s">
        <v>84</v>
      </c>
      <c r="BK208" s="140">
        <f t="shared" si="39"/>
        <v>0</v>
      </c>
      <c r="BL208" s="17" t="s">
        <v>253</v>
      </c>
      <c r="BM208" s="139" t="s">
        <v>609</v>
      </c>
    </row>
    <row r="209" spans="2:65" s="1" customFormat="1" ht="16.5" customHeight="1">
      <c r="B209" s="32"/>
      <c r="C209" s="127" t="s">
        <v>610</v>
      </c>
      <c r="D209" s="127" t="s">
        <v>212</v>
      </c>
      <c r="E209" s="128" t="s">
        <v>2041</v>
      </c>
      <c r="F209" s="129" t="s">
        <v>2042</v>
      </c>
      <c r="G209" s="130" t="s">
        <v>289</v>
      </c>
      <c r="H209" s="131">
        <v>10</v>
      </c>
      <c r="I209" s="132"/>
      <c r="J209" s="133">
        <f t="shared" si="30"/>
        <v>0</v>
      </c>
      <c r="K209" s="134"/>
      <c r="L209" s="32"/>
      <c r="M209" s="135" t="s">
        <v>1</v>
      </c>
      <c r="N209" s="136" t="s">
        <v>42</v>
      </c>
      <c r="P209" s="137">
        <f t="shared" si="31"/>
        <v>0</v>
      </c>
      <c r="Q209" s="137">
        <v>0</v>
      </c>
      <c r="R209" s="137">
        <f t="shared" si="32"/>
        <v>0</v>
      </c>
      <c r="S209" s="137">
        <v>0</v>
      </c>
      <c r="T209" s="138">
        <f t="shared" si="33"/>
        <v>0</v>
      </c>
      <c r="AR209" s="139" t="s">
        <v>253</v>
      </c>
      <c r="AT209" s="139" t="s">
        <v>212</v>
      </c>
      <c r="AU209" s="139" t="s">
        <v>86</v>
      </c>
      <c r="AY209" s="17" t="s">
        <v>211</v>
      </c>
      <c r="BE209" s="140">
        <f t="shared" si="34"/>
        <v>0</v>
      </c>
      <c r="BF209" s="140">
        <f t="shared" si="35"/>
        <v>0</v>
      </c>
      <c r="BG209" s="140">
        <f t="shared" si="36"/>
        <v>0</v>
      </c>
      <c r="BH209" s="140">
        <f t="shared" si="37"/>
        <v>0</v>
      </c>
      <c r="BI209" s="140">
        <f t="shared" si="38"/>
        <v>0</v>
      </c>
      <c r="BJ209" s="17" t="s">
        <v>84</v>
      </c>
      <c r="BK209" s="140">
        <f t="shared" si="39"/>
        <v>0</v>
      </c>
      <c r="BL209" s="17" t="s">
        <v>253</v>
      </c>
      <c r="BM209" s="139" t="s">
        <v>613</v>
      </c>
    </row>
    <row r="210" spans="2:65" s="1" customFormat="1" ht="16.5" customHeight="1">
      <c r="B210" s="32"/>
      <c r="C210" s="162" t="s">
        <v>448</v>
      </c>
      <c r="D210" s="162" t="s">
        <v>700</v>
      </c>
      <c r="E210" s="163" t="s">
        <v>2043</v>
      </c>
      <c r="F210" s="164" t="s">
        <v>2044</v>
      </c>
      <c r="G210" s="165" t="s">
        <v>289</v>
      </c>
      <c r="H210" s="166">
        <v>8</v>
      </c>
      <c r="I210" s="167"/>
      <c r="J210" s="168">
        <f t="shared" si="30"/>
        <v>0</v>
      </c>
      <c r="K210" s="169"/>
      <c r="L210" s="170"/>
      <c r="M210" s="171" t="s">
        <v>1</v>
      </c>
      <c r="N210" s="172" t="s">
        <v>42</v>
      </c>
      <c r="P210" s="137">
        <f t="shared" si="31"/>
        <v>0</v>
      </c>
      <c r="Q210" s="137">
        <v>0</v>
      </c>
      <c r="R210" s="137">
        <f t="shared" si="32"/>
        <v>0</v>
      </c>
      <c r="S210" s="137">
        <v>0</v>
      </c>
      <c r="T210" s="138">
        <f t="shared" si="33"/>
        <v>0</v>
      </c>
      <c r="AR210" s="139" t="s">
        <v>298</v>
      </c>
      <c r="AT210" s="139" t="s">
        <v>700</v>
      </c>
      <c r="AU210" s="139" t="s">
        <v>86</v>
      </c>
      <c r="AY210" s="17" t="s">
        <v>211</v>
      </c>
      <c r="BE210" s="140">
        <f t="shared" si="34"/>
        <v>0</v>
      </c>
      <c r="BF210" s="140">
        <f t="shared" si="35"/>
        <v>0</v>
      </c>
      <c r="BG210" s="140">
        <f t="shared" si="36"/>
        <v>0</v>
      </c>
      <c r="BH210" s="140">
        <f t="shared" si="37"/>
        <v>0</v>
      </c>
      <c r="BI210" s="140">
        <f t="shared" si="38"/>
        <v>0</v>
      </c>
      <c r="BJ210" s="17" t="s">
        <v>84</v>
      </c>
      <c r="BK210" s="140">
        <f t="shared" si="39"/>
        <v>0</v>
      </c>
      <c r="BL210" s="17" t="s">
        <v>253</v>
      </c>
      <c r="BM210" s="139" t="s">
        <v>616</v>
      </c>
    </row>
    <row r="211" spans="2:65" s="1" customFormat="1" ht="16.5" customHeight="1">
      <c r="B211" s="32"/>
      <c r="C211" s="162" t="s">
        <v>617</v>
      </c>
      <c r="D211" s="162" t="s">
        <v>700</v>
      </c>
      <c r="E211" s="163" t="s">
        <v>2045</v>
      </c>
      <c r="F211" s="164" t="s">
        <v>2046</v>
      </c>
      <c r="G211" s="165" t="s">
        <v>289</v>
      </c>
      <c r="H211" s="166">
        <v>2</v>
      </c>
      <c r="I211" s="167"/>
      <c r="J211" s="168">
        <f t="shared" si="30"/>
        <v>0</v>
      </c>
      <c r="K211" s="169"/>
      <c r="L211" s="170"/>
      <c r="M211" s="171" t="s">
        <v>1</v>
      </c>
      <c r="N211" s="172" t="s">
        <v>42</v>
      </c>
      <c r="P211" s="137">
        <f t="shared" si="31"/>
        <v>0</v>
      </c>
      <c r="Q211" s="137">
        <v>0</v>
      </c>
      <c r="R211" s="137">
        <f t="shared" si="32"/>
        <v>0</v>
      </c>
      <c r="S211" s="137">
        <v>0</v>
      </c>
      <c r="T211" s="138">
        <f t="shared" si="33"/>
        <v>0</v>
      </c>
      <c r="AR211" s="139" t="s">
        <v>298</v>
      </c>
      <c r="AT211" s="139" t="s">
        <v>700</v>
      </c>
      <c r="AU211" s="139" t="s">
        <v>86</v>
      </c>
      <c r="AY211" s="17" t="s">
        <v>211</v>
      </c>
      <c r="BE211" s="140">
        <f t="shared" si="34"/>
        <v>0</v>
      </c>
      <c r="BF211" s="140">
        <f t="shared" si="35"/>
        <v>0</v>
      </c>
      <c r="BG211" s="140">
        <f t="shared" si="36"/>
        <v>0</v>
      </c>
      <c r="BH211" s="140">
        <f t="shared" si="37"/>
        <v>0</v>
      </c>
      <c r="BI211" s="140">
        <f t="shared" si="38"/>
        <v>0</v>
      </c>
      <c r="BJ211" s="17" t="s">
        <v>84</v>
      </c>
      <c r="BK211" s="140">
        <f t="shared" si="39"/>
        <v>0</v>
      </c>
      <c r="BL211" s="17" t="s">
        <v>253</v>
      </c>
      <c r="BM211" s="139" t="s">
        <v>620</v>
      </c>
    </row>
    <row r="212" spans="2:65" s="1" customFormat="1" ht="16.5" customHeight="1">
      <c r="B212" s="32"/>
      <c r="C212" s="127" t="s">
        <v>453</v>
      </c>
      <c r="D212" s="127" t="s">
        <v>212</v>
      </c>
      <c r="E212" s="128" t="s">
        <v>2047</v>
      </c>
      <c r="F212" s="129" t="s">
        <v>2048</v>
      </c>
      <c r="G212" s="130" t="s">
        <v>2000</v>
      </c>
      <c r="H212" s="131">
        <v>1</v>
      </c>
      <c r="I212" s="132"/>
      <c r="J212" s="133">
        <f t="shared" si="30"/>
        <v>0</v>
      </c>
      <c r="K212" s="134"/>
      <c r="L212" s="32"/>
      <c r="M212" s="135" t="s">
        <v>1</v>
      </c>
      <c r="N212" s="136" t="s">
        <v>42</v>
      </c>
      <c r="P212" s="137">
        <f t="shared" si="31"/>
        <v>0</v>
      </c>
      <c r="Q212" s="137">
        <v>0</v>
      </c>
      <c r="R212" s="137">
        <f t="shared" si="32"/>
        <v>0</v>
      </c>
      <c r="S212" s="137">
        <v>0</v>
      </c>
      <c r="T212" s="138">
        <f t="shared" si="33"/>
        <v>0</v>
      </c>
      <c r="AR212" s="139" t="s">
        <v>253</v>
      </c>
      <c r="AT212" s="139" t="s">
        <v>212</v>
      </c>
      <c r="AU212" s="139" t="s">
        <v>86</v>
      </c>
      <c r="AY212" s="17" t="s">
        <v>211</v>
      </c>
      <c r="BE212" s="140">
        <f t="shared" si="34"/>
        <v>0</v>
      </c>
      <c r="BF212" s="140">
        <f t="shared" si="35"/>
        <v>0</v>
      </c>
      <c r="BG212" s="140">
        <f t="shared" si="36"/>
        <v>0</v>
      </c>
      <c r="BH212" s="140">
        <f t="shared" si="37"/>
        <v>0</v>
      </c>
      <c r="BI212" s="140">
        <f t="shared" si="38"/>
        <v>0</v>
      </c>
      <c r="BJ212" s="17" t="s">
        <v>84</v>
      </c>
      <c r="BK212" s="140">
        <f t="shared" si="39"/>
        <v>0</v>
      </c>
      <c r="BL212" s="17" t="s">
        <v>253</v>
      </c>
      <c r="BM212" s="139" t="s">
        <v>623</v>
      </c>
    </row>
    <row r="213" spans="2:65" s="1" customFormat="1" ht="16.5" customHeight="1">
      <c r="B213" s="32"/>
      <c r="C213" s="162" t="s">
        <v>624</v>
      </c>
      <c r="D213" s="162" t="s">
        <v>700</v>
      </c>
      <c r="E213" s="163" t="s">
        <v>2049</v>
      </c>
      <c r="F213" s="164" t="s">
        <v>2050</v>
      </c>
      <c r="G213" s="165" t="s">
        <v>289</v>
      </c>
      <c r="H213" s="166">
        <v>1</v>
      </c>
      <c r="I213" s="167"/>
      <c r="J213" s="168">
        <f t="shared" si="30"/>
        <v>0</v>
      </c>
      <c r="K213" s="169"/>
      <c r="L213" s="170"/>
      <c r="M213" s="171" t="s">
        <v>1</v>
      </c>
      <c r="N213" s="172" t="s">
        <v>42</v>
      </c>
      <c r="P213" s="137">
        <f t="shared" si="31"/>
        <v>0</v>
      </c>
      <c r="Q213" s="137">
        <v>0</v>
      </c>
      <c r="R213" s="137">
        <f t="shared" si="32"/>
        <v>0</v>
      </c>
      <c r="S213" s="137">
        <v>0</v>
      </c>
      <c r="T213" s="138">
        <f t="shared" si="33"/>
        <v>0</v>
      </c>
      <c r="AR213" s="139" t="s">
        <v>298</v>
      </c>
      <c r="AT213" s="139" t="s">
        <v>700</v>
      </c>
      <c r="AU213" s="139" t="s">
        <v>86</v>
      </c>
      <c r="AY213" s="17" t="s">
        <v>211</v>
      </c>
      <c r="BE213" s="140">
        <f t="shared" si="34"/>
        <v>0</v>
      </c>
      <c r="BF213" s="140">
        <f t="shared" si="35"/>
        <v>0</v>
      </c>
      <c r="BG213" s="140">
        <f t="shared" si="36"/>
        <v>0</v>
      </c>
      <c r="BH213" s="140">
        <f t="shared" si="37"/>
        <v>0</v>
      </c>
      <c r="BI213" s="140">
        <f t="shared" si="38"/>
        <v>0</v>
      </c>
      <c r="BJ213" s="17" t="s">
        <v>84</v>
      </c>
      <c r="BK213" s="140">
        <f t="shared" si="39"/>
        <v>0</v>
      </c>
      <c r="BL213" s="17" t="s">
        <v>253</v>
      </c>
      <c r="BM213" s="139" t="s">
        <v>627</v>
      </c>
    </row>
    <row r="214" spans="2:65" s="1" customFormat="1" ht="16.5" customHeight="1">
      <c r="B214" s="32"/>
      <c r="C214" s="127" t="s">
        <v>457</v>
      </c>
      <c r="D214" s="127" t="s">
        <v>212</v>
      </c>
      <c r="E214" s="128" t="s">
        <v>2051</v>
      </c>
      <c r="F214" s="129" t="s">
        <v>2052</v>
      </c>
      <c r="G214" s="130" t="s">
        <v>289</v>
      </c>
      <c r="H214" s="131">
        <v>2</v>
      </c>
      <c r="I214" s="132"/>
      <c r="J214" s="133">
        <f t="shared" si="30"/>
        <v>0</v>
      </c>
      <c r="K214" s="134"/>
      <c r="L214" s="32"/>
      <c r="M214" s="135" t="s">
        <v>1</v>
      </c>
      <c r="N214" s="136" t="s">
        <v>42</v>
      </c>
      <c r="P214" s="137">
        <f t="shared" si="31"/>
        <v>0</v>
      </c>
      <c r="Q214" s="137">
        <v>0</v>
      </c>
      <c r="R214" s="137">
        <f t="shared" si="32"/>
        <v>0</v>
      </c>
      <c r="S214" s="137">
        <v>0</v>
      </c>
      <c r="T214" s="138">
        <f t="shared" si="33"/>
        <v>0</v>
      </c>
      <c r="AR214" s="139" t="s">
        <v>253</v>
      </c>
      <c r="AT214" s="139" t="s">
        <v>212</v>
      </c>
      <c r="AU214" s="139" t="s">
        <v>86</v>
      </c>
      <c r="AY214" s="17" t="s">
        <v>211</v>
      </c>
      <c r="BE214" s="140">
        <f t="shared" si="34"/>
        <v>0</v>
      </c>
      <c r="BF214" s="140">
        <f t="shared" si="35"/>
        <v>0</v>
      </c>
      <c r="BG214" s="140">
        <f t="shared" si="36"/>
        <v>0</v>
      </c>
      <c r="BH214" s="140">
        <f t="shared" si="37"/>
        <v>0</v>
      </c>
      <c r="BI214" s="140">
        <f t="shared" si="38"/>
        <v>0</v>
      </c>
      <c r="BJ214" s="17" t="s">
        <v>84</v>
      </c>
      <c r="BK214" s="140">
        <f t="shared" si="39"/>
        <v>0</v>
      </c>
      <c r="BL214" s="17" t="s">
        <v>253</v>
      </c>
      <c r="BM214" s="139" t="s">
        <v>630</v>
      </c>
    </row>
    <row r="215" spans="2:65" s="1" customFormat="1" ht="16.5" customHeight="1">
      <c r="B215" s="32"/>
      <c r="C215" s="162" t="s">
        <v>631</v>
      </c>
      <c r="D215" s="162" t="s">
        <v>700</v>
      </c>
      <c r="E215" s="163" t="s">
        <v>2053</v>
      </c>
      <c r="F215" s="164" t="s">
        <v>2054</v>
      </c>
      <c r="G215" s="165" t="s">
        <v>289</v>
      </c>
      <c r="H215" s="166">
        <v>2</v>
      </c>
      <c r="I215" s="167"/>
      <c r="J215" s="168">
        <f t="shared" si="30"/>
        <v>0</v>
      </c>
      <c r="K215" s="169"/>
      <c r="L215" s="170"/>
      <c r="M215" s="171" t="s">
        <v>1</v>
      </c>
      <c r="N215" s="172" t="s">
        <v>42</v>
      </c>
      <c r="P215" s="137">
        <f t="shared" si="31"/>
        <v>0</v>
      </c>
      <c r="Q215" s="137">
        <v>0</v>
      </c>
      <c r="R215" s="137">
        <f t="shared" si="32"/>
        <v>0</v>
      </c>
      <c r="S215" s="137">
        <v>0</v>
      </c>
      <c r="T215" s="138">
        <f t="shared" si="33"/>
        <v>0</v>
      </c>
      <c r="AR215" s="139" t="s">
        <v>298</v>
      </c>
      <c r="AT215" s="139" t="s">
        <v>700</v>
      </c>
      <c r="AU215" s="139" t="s">
        <v>86</v>
      </c>
      <c r="AY215" s="17" t="s">
        <v>211</v>
      </c>
      <c r="BE215" s="140">
        <f t="shared" si="34"/>
        <v>0</v>
      </c>
      <c r="BF215" s="140">
        <f t="shared" si="35"/>
        <v>0</v>
      </c>
      <c r="BG215" s="140">
        <f t="shared" si="36"/>
        <v>0</v>
      </c>
      <c r="BH215" s="140">
        <f t="shared" si="37"/>
        <v>0</v>
      </c>
      <c r="BI215" s="140">
        <f t="shared" si="38"/>
        <v>0</v>
      </c>
      <c r="BJ215" s="17" t="s">
        <v>84</v>
      </c>
      <c r="BK215" s="140">
        <f t="shared" si="39"/>
        <v>0</v>
      </c>
      <c r="BL215" s="17" t="s">
        <v>253</v>
      </c>
      <c r="BM215" s="139" t="s">
        <v>634</v>
      </c>
    </row>
    <row r="216" spans="2:65" s="1" customFormat="1" ht="16.5" customHeight="1">
      <c r="B216" s="32"/>
      <c r="C216" s="162" t="s">
        <v>461</v>
      </c>
      <c r="D216" s="162" t="s">
        <v>700</v>
      </c>
      <c r="E216" s="163" t="s">
        <v>2055</v>
      </c>
      <c r="F216" s="164" t="s">
        <v>2056</v>
      </c>
      <c r="G216" s="165" t="s">
        <v>289</v>
      </c>
      <c r="H216" s="166">
        <v>3</v>
      </c>
      <c r="I216" s="167"/>
      <c r="J216" s="168">
        <f t="shared" si="30"/>
        <v>0</v>
      </c>
      <c r="K216" s="169"/>
      <c r="L216" s="170"/>
      <c r="M216" s="171" t="s">
        <v>1</v>
      </c>
      <c r="N216" s="172" t="s">
        <v>42</v>
      </c>
      <c r="P216" s="137">
        <f t="shared" si="31"/>
        <v>0</v>
      </c>
      <c r="Q216" s="137">
        <v>0</v>
      </c>
      <c r="R216" s="137">
        <f t="shared" si="32"/>
        <v>0</v>
      </c>
      <c r="S216" s="137">
        <v>0</v>
      </c>
      <c r="T216" s="138">
        <f t="shared" si="33"/>
        <v>0</v>
      </c>
      <c r="AR216" s="139" t="s">
        <v>298</v>
      </c>
      <c r="AT216" s="139" t="s">
        <v>700</v>
      </c>
      <c r="AU216" s="139" t="s">
        <v>86</v>
      </c>
      <c r="AY216" s="17" t="s">
        <v>211</v>
      </c>
      <c r="BE216" s="140">
        <f t="shared" si="34"/>
        <v>0</v>
      </c>
      <c r="BF216" s="140">
        <f t="shared" si="35"/>
        <v>0</v>
      </c>
      <c r="BG216" s="140">
        <f t="shared" si="36"/>
        <v>0</v>
      </c>
      <c r="BH216" s="140">
        <f t="shared" si="37"/>
        <v>0</v>
      </c>
      <c r="BI216" s="140">
        <f t="shared" si="38"/>
        <v>0</v>
      </c>
      <c r="BJ216" s="17" t="s">
        <v>84</v>
      </c>
      <c r="BK216" s="140">
        <f t="shared" si="39"/>
        <v>0</v>
      </c>
      <c r="BL216" s="17" t="s">
        <v>253</v>
      </c>
      <c r="BM216" s="139" t="s">
        <v>639</v>
      </c>
    </row>
    <row r="217" spans="2:65" s="1" customFormat="1" ht="16.5" customHeight="1">
      <c r="B217" s="32"/>
      <c r="C217" s="127" t="s">
        <v>642</v>
      </c>
      <c r="D217" s="127" t="s">
        <v>212</v>
      </c>
      <c r="E217" s="128" t="s">
        <v>2057</v>
      </c>
      <c r="F217" s="129" t="s">
        <v>2058</v>
      </c>
      <c r="G217" s="130" t="s">
        <v>289</v>
      </c>
      <c r="H217" s="131">
        <v>3</v>
      </c>
      <c r="I217" s="132"/>
      <c r="J217" s="133">
        <f t="shared" si="30"/>
        <v>0</v>
      </c>
      <c r="K217" s="134"/>
      <c r="L217" s="32"/>
      <c r="M217" s="135" t="s">
        <v>1</v>
      </c>
      <c r="N217" s="136" t="s">
        <v>42</v>
      </c>
      <c r="P217" s="137">
        <f t="shared" si="31"/>
        <v>0</v>
      </c>
      <c r="Q217" s="137">
        <v>0</v>
      </c>
      <c r="R217" s="137">
        <f t="shared" si="32"/>
        <v>0</v>
      </c>
      <c r="S217" s="137">
        <v>0</v>
      </c>
      <c r="T217" s="138">
        <f t="shared" si="33"/>
        <v>0</v>
      </c>
      <c r="AR217" s="139" t="s">
        <v>253</v>
      </c>
      <c r="AT217" s="139" t="s">
        <v>212</v>
      </c>
      <c r="AU217" s="139" t="s">
        <v>86</v>
      </c>
      <c r="AY217" s="17" t="s">
        <v>211</v>
      </c>
      <c r="BE217" s="140">
        <f t="shared" si="34"/>
        <v>0</v>
      </c>
      <c r="BF217" s="140">
        <f t="shared" si="35"/>
        <v>0</v>
      </c>
      <c r="BG217" s="140">
        <f t="shared" si="36"/>
        <v>0</v>
      </c>
      <c r="BH217" s="140">
        <f t="shared" si="37"/>
        <v>0</v>
      </c>
      <c r="BI217" s="140">
        <f t="shared" si="38"/>
        <v>0</v>
      </c>
      <c r="BJ217" s="17" t="s">
        <v>84</v>
      </c>
      <c r="BK217" s="140">
        <f t="shared" si="39"/>
        <v>0</v>
      </c>
      <c r="BL217" s="17" t="s">
        <v>253</v>
      </c>
      <c r="BM217" s="139" t="s">
        <v>645</v>
      </c>
    </row>
    <row r="218" spans="2:65" s="1" customFormat="1" ht="24.2" customHeight="1">
      <c r="B218" s="32"/>
      <c r="C218" s="127" t="s">
        <v>465</v>
      </c>
      <c r="D218" s="127" t="s">
        <v>212</v>
      </c>
      <c r="E218" s="128" t="s">
        <v>2059</v>
      </c>
      <c r="F218" s="129" t="s">
        <v>2060</v>
      </c>
      <c r="G218" s="130" t="s">
        <v>775</v>
      </c>
      <c r="H218" s="180"/>
      <c r="I218" s="132"/>
      <c r="J218" s="133">
        <f t="shared" si="30"/>
        <v>0</v>
      </c>
      <c r="K218" s="134"/>
      <c r="L218" s="32"/>
      <c r="M218" s="135" t="s">
        <v>1</v>
      </c>
      <c r="N218" s="136" t="s">
        <v>42</v>
      </c>
      <c r="P218" s="137">
        <f t="shared" si="31"/>
        <v>0</v>
      </c>
      <c r="Q218" s="137">
        <v>0</v>
      </c>
      <c r="R218" s="137">
        <f t="shared" si="32"/>
        <v>0</v>
      </c>
      <c r="S218" s="137">
        <v>0</v>
      </c>
      <c r="T218" s="138">
        <f t="shared" si="33"/>
        <v>0</v>
      </c>
      <c r="AR218" s="139" t="s">
        <v>253</v>
      </c>
      <c r="AT218" s="139" t="s">
        <v>212</v>
      </c>
      <c r="AU218" s="139" t="s">
        <v>86</v>
      </c>
      <c r="AY218" s="17" t="s">
        <v>211</v>
      </c>
      <c r="BE218" s="140">
        <f t="shared" si="34"/>
        <v>0</v>
      </c>
      <c r="BF218" s="140">
        <f t="shared" si="35"/>
        <v>0</v>
      </c>
      <c r="BG218" s="140">
        <f t="shared" si="36"/>
        <v>0</v>
      </c>
      <c r="BH218" s="140">
        <f t="shared" si="37"/>
        <v>0</v>
      </c>
      <c r="BI218" s="140">
        <f t="shared" si="38"/>
        <v>0</v>
      </c>
      <c r="BJ218" s="17" t="s">
        <v>84</v>
      </c>
      <c r="BK218" s="140">
        <f t="shared" si="39"/>
        <v>0</v>
      </c>
      <c r="BL218" s="17" t="s">
        <v>253</v>
      </c>
      <c r="BM218" s="139" t="s">
        <v>648</v>
      </c>
    </row>
    <row r="219" spans="2:65" s="10" customFormat="1" ht="25.9" customHeight="1">
      <c r="B219" s="117"/>
      <c r="D219" s="118" t="s">
        <v>76</v>
      </c>
      <c r="E219" s="119" t="s">
        <v>1408</v>
      </c>
      <c r="F219" s="119" t="s">
        <v>1409</v>
      </c>
      <c r="I219" s="120"/>
      <c r="J219" s="121">
        <f>BK219</f>
        <v>0</v>
      </c>
      <c r="L219" s="117"/>
      <c r="M219" s="122"/>
      <c r="P219" s="123">
        <f>P220</f>
        <v>0</v>
      </c>
      <c r="R219" s="123">
        <f>R220</f>
        <v>0</v>
      </c>
      <c r="T219" s="124">
        <f>T220</f>
        <v>0</v>
      </c>
      <c r="AR219" s="118" t="s">
        <v>216</v>
      </c>
      <c r="AT219" s="125" t="s">
        <v>76</v>
      </c>
      <c r="AU219" s="125" t="s">
        <v>77</v>
      </c>
      <c r="AY219" s="118" t="s">
        <v>211</v>
      </c>
      <c r="BK219" s="126">
        <f>BK220</f>
        <v>0</v>
      </c>
    </row>
    <row r="220" spans="2:65" s="10" customFormat="1" ht="22.9" customHeight="1">
      <c r="B220" s="117"/>
      <c r="D220" s="118" t="s">
        <v>76</v>
      </c>
      <c r="E220" s="193" t="s">
        <v>1410</v>
      </c>
      <c r="F220" s="193" t="s">
        <v>1409</v>
      </c>
      <c r="I220" s="120"/>
      <c r="J220" s="194">
        <f>BK220</f>
        <v>0</v>
      </c>
      <c r="L220" s="117"/>
      <c r="M220" s="122"/>
      <c r="P220" s="123">
        <f>SUM(P221:P227)</f>
        <v>0</v>
      </c>
      <c r="R220" s="123">
        <f>SUM(R221:R227)</f>
        <v>0</v>
      </c>
      <c r="T220" s="124">
        <f>SUM(T221:T227)</f>
        <v>0</v>
      </c>
      <c r="AR220" s="118" t="s">
        <v>84</v>
      </c>
      <c r="AT220" s="125" t="s">
        <v>76</v>
      </c>
      <c r="AU220" s="125" t="s">
        <v>84</v>
      </c>
      <c r="AY220" s="118" t="s">
        <v>211</v>
      </c>
      <c r="BK220" s="126">
        <f>SUM(BK221:BK227)</f>
        <v>0</v>
      </c>
    </row>
    <row r="221" spans="2:65" s="1" customFormat="1" ht="16.5" customHeight="1">
      <c r="B221" s="32"/>
      <c r="C221" s="127" t="s">
        <v>649</v>
      </c>
      <c r="D221" s="127" t="s">
        <v>212</v>
      </c>
      <c r="E221" s="128" t="s">
        <v>1411</v>
      </c>
      <c r="F221" s="129" t="s">
        <v>1412</v>
      </c>
      <c r="G221" s="130" t="s">
        <v>577</v>
      </c>
      <c r="H221" s="131">
        <v>36</v>
      </c>
      <c r="I221" s="132"/>
      <c r="J221" s="133">
        <f t="shared" ref="J221:J227" si="40">ROUND(I221*H221,2)</f>
        <v>0</v>
      </c>
      <c r="K221" s="134"/>
      <c r="L221" s="32"/>
      <c r="M221" s="135" t="s">
        <v>1</v>
      </c>
      <c r="N221" s="136" t="s">
        <v>42</v>
      </c>
      <c r="P221" s="137">
        <f t="shared" ref="P221:P227" si="41">O221*H221</f>
        <v>0</v>
      </c>
      <c r="Q221" s="137">
        <v>0</v>
      </c>
      <c r="R221" s="137">
        <f t="shared" ref="R221:R227" si="42">Q221*H221</f>
        <v>0</v>
      </c>
      <c r="S221" s="137">
        <v>0</v>
      </c>
      <c r="T221" s="138">
        <f t="shared" ref="T221:T227" si="43">S221*H221</f>
        <v>0</v>
      </c>
      <c r="AR221" s="139" t="s">
        <v>216</v>
      </c>
      <c r="AT221" s="139" t="s">
        <v>212</v>
      </c>
      <c r="AU221" s="139" t="s">
        <v>86</v>
      </c>
      <c r="AY221" s="17" t="s">
        <v>211</v>
      </c>
      <c r="BE221" s="140">
        <f t="shared" ref="BE221:BE227" si="44">IF(N221="základní",J221,0)</f>
        <v>0</v>
      </c>
      <c r="BF221" s="140">
        <f t="shared" ref="BF221:BF227" si="45">IF(N221="snížená",J221,0)</f>
        <v>0</v>
      </c>
      <c r="BG221" s="140">
        <f t="shared" ref="BG221:BG227" si="46">IF(N221="zákl. přenesená",J221,0)</f>
        <v>0</v>
      </c>
      <c r="BH221" s="140">
        <f t="shared" ref="BH221:BH227" si="47">IF(N221="sníž. přenesená",J221,0)</f>
        <v>0</v>
      </c>
      <c r="BI221" s="140">
        <f t="shared" ref="BI221:BI227" si="48">IF(N221="nulová",J221,0)</f>
        <v>0</v>
      </c>
      <c r="BJ221" s="17" t="s">
        <v>84</v>
      </c>
      <c r="BK221" s="140">
        <f t="shared" ref="BK221:BK227" si="49">ROUND(I221*H221,2)</f>
        <v>0</v>
      </c>
      <c r="BL221" s="17" t="s">
        <v>216</v>
      </c>
      <c r="BM221" s="139" t="s">
        <v>652</v>
      </c>
    </row>
    <row r="222" spans="2:65" s="1" customFormat="1" ht="16.5" customHeight="1">
      <c r="B222" s="32"/>
      <c r="C222" s="127" t="s">
        <v>470</v>
      </c>
      <c r="D222" s="127" t="s">
        <v>212</v>
      </c>
      <c r="E222" s="128" t="s">
        <v>1413</v>
      </c>
      <c r="F222" s="129" t="s">
        <v>1414</v>
      </c>
      <c r="G222" s="130" t="s">
        <v>577</v>
      </c>
      <c r="H222" s="131">
        <v>24</v>
      </c>
      <c r="I222" s="132"/>
      <c r="J222" s="133">
        <f t="shared" si="40"/>
        <v>0</v>
      </c>
      <c r="K222" s="134"/>
      <c r="L222" s="32"/>
      <c r="M222" s="135" t="s">
        <v>1</v>
      </c>
      <c r="N222" s="136" t="s">
        <v>42</v>
      </c>
      <c r="P222" s="137">
        <f t="shared" si="41"/>
        <v>0</v>
      </c>
      <c r="Q222" s="137">
        <v>0</v>
      </c>
      <c r="R222" s="137">
        <f t="shared" si="42"/>
        <v>0</v>
      </c>
      <c r="S222" s="137">
        <v>0</v>
      </c>
      <c r="T222" s="138">
        <f t="shared" si="43"/>
        <v>0</v>
      </c>
      <c r="AR222" s="139" t="s">
        <v>216</v>
      </c>
      <c r="AT222" s="139" t="s">
        <v>212</v>
      </c>
      <c r="AU222" s="139" t="s">
        <v>86</v>
      </c>
      <c r="AY222" s="17" t="s">
        <v>211</v>
      </c>
      <c r="BE222" s="140">
        <f t="shared" si="44"/>
        <v>0</v>
      </c>
      <c r="BF222" s="140">
        <f t="shared" si="45"/>
        <v>0</v>
      </c>
      <c r="BG222" s="140">
        <f t="shared" si="46"/>
        <v>0</v>
      </c>
      <c r="BH222" s="140">
        <f t="shared" si="47"/>
        <v>0</v>
      </c>
      <c r="BI222" s="140">
        <f t="shared" si="48"/>
        <v>0</v>
      </c>
      <c r="BJ222" s="17" t="s">
        <v>84</v>
      </c>
      <c r="BK222" s="140">
        <f t="shared" si="49"/>
        <v>0</v>
      </c>
      <c r="BL222" s="17" t="s">
        <v>216</v>
      </c>
      <c r="BM222" s="139" t="s">
        <v>657</v>
      </c>
    </row>
    <row r="223" spans="2:65" s="1" customFormat="1" ht="16.5" customHeight="1">
      <c r="B223" s="32"/>
      <c r="C223" s="127" t="s">
        <v>658</v>
      </c>
      <c r="D223" s="127" t="s">
        <v>212</v>
      </c>
      <c r="E223" s="128" t="s">
        <v>2061</v>
      </c>
      <c r="F223" s="129" t="s">
        <v>2062</v>
      </c>
      <c r="G223" s="130" t="s">
        <v>1417</v>
      </c>
      <c r="H223" s="131">
        <v>1</v>
      </c>
      <c r="I223" s="132"/>
      <c r="J223" s="133">
        <f t="shared" si="40"/>
        <v>0</v>
      </c>
      <c r="K223" s="134"/>
      <c r="L223" s="32"/>
      <c r="M223" s="135" t="s">
        <v>1</v>
      </c>
      <c r="N223" s="136" t="s">
        <v>42</v>
      </c>
      <c r="P223" s="137">
        <f t="shared" si="41"/>
        <v>0</v>
      </c>
      <c r="Q223" s="137">
        <v>0</v>
      </c>
      <c r="R223" s="137">
        <f t="shared" si="42"/>
        <v>0</v>
      </c>
      <c r="S223" s="137">
        <v>0</v>
      </c>
      <c r="T223" s="138">
        <f t="shared" si="43"/>
        <v>0</v>
      </c>
      <c r="AR223" s="139" t="s">
        <v>216</v>
      </c>
      <c r="AT223" s="139" t="s">
        <v>212</v>
      </c>
      <c r="AU223" s="139" t="s">
        <v>86</v>
      </c>
      <c r="AY223" s="17" t="s">
        <v>211</v>
      </c>
      <c r="BE223" s="140">
        <f t="shared" si="44"/>
        <v>0</v>
      </c>
      <c r="BF223" s="140">
        <f t="shared" si="45"/>
        <v>0</v>
      </c>
      <c r="BG223" s="140">
        <f t="shared" si="46"/>
        <v>0</v>
      </c>
      <c r="BH223" s="140">
        <f t="shared" si="47"/>
        <v>0</v>
      </c>
      <c r="BI223" s="140">
        <f t="shared" si="48"/>
        <v>0</v>
      </c>
      <c r="BJ223" s="17" t="s">
        <v>84</v>
      </c>
      <c r="BK223" s="140">
        <f t="shared" si="49"/>
        <v>0</v>
      </c>
      <c r="BL223" s="17" t="s">
        <v>216</v>
      </c>
      <c r="BM223" s="139" t="s">
        <v>662</v>
      </c>
    </row>
    <row r="224" spans="2:65" s="1" customFormat="1" ht="16.5" customHeight="1">
      <c r="B224" s="32"/>
      <c r="C224" s="127" t="s">
        <v>474</v>
      </c>
      <c r="D224" s="127" t="s">
        <v>212</v>
      </c>
      <c r="E224" s="128" t="s">
        <v>2063</v>
      </c>
      <c r="F224" s="129" t="s">
        <v>2064</v>
      </c>
      <c r="G224" s="130" t="s">
        <v>1417</v>
      </c>
      <c r="H224" s="131">
        <v>2</v>
      </c>
      <c r="I224" s="132"/>
      <c r="J224" s="133">
        <f t="shared" si="40"/>
        <v>0</v>
      </c>
      <c r="K224" s="134"/>
      <c r="L224" s="32"/>
      <c r="M224" s="135" t="s">
        <v>1</v>
      </c>
      <c r="N224" s="136" t="s">
        <v>42</v>
      </c>
      <c r="P224" s="137">
        <f t="shared" si="41"/>
        <v>0</v>
      </c>
      <c r="Q224" s="137">
        <v>0</v>
      </c>
      <c r="R224" s="137">
        <f t="shared" si="42"/>
        <v>0</v>
      </c>
      <c r="S224" s="137">
        <v>0</v>
      </c>
      <c r="T224" s="138">
        <f t="shared" si="43"/>
        <v>0</v>
      </c>
      <c r="AR224" s="139" t="s">
        <v>216</v>
      </c>
      <c r="AT224" s="139" t="s">
        <v>212</v>
      </c>
      <c r="AU224" s="139" t="s">
        <v>86</v>
      </c>
      <c r="AY224" s="17" t="s">
        <v>211</v>
      </c>
      <c r="BE224" s="140">
        <f t="shared" si="44"/>
        <v>0</v>
      </c>
      <c r="BF224" s="140">
        <f t="shared" si="45"/>
        <v>0</v>
      </c>
      <c r="BG224" s="140">
        <f t="shared" si="46"/>
        <v>0</v>
      </c>
      <c r="BH224" s="140">
        <f t="shared" si="47"/>
        <v>0</v>
      </c>
      <c r="BI224" s="140">
        <f t="shared" si="48"/>
        <v>0</v>
      </c>
      <c r="BJ224" s="17" t="s">
        <v>84</v>
      </c>
      <c r="BK224" s="140">
        <f t="shared" si="49"/>
        <v>0</v>
      </c>
      <c r="BL224" s="17" t="s">
        <v>216</v>
      </c>
      <c r="BM224" s="139" t="s">
        <v>304</v>
      </c>
    </row>
    <row r="225" spans="2:65" s="1" customFormat="1" ht="16.5" customHeight="1">
      <c r="B225" s="32"/>
      <c r="C225" s="127" t="s">
        <v>669</v>
      </c>
      <c r="D225" s="127" t="s">
        <v>212</v>
      </c>
      <c r="E225" s="128" t="s">
        <v>2065</v>
      </c>
      <c r="F225" s="129" t="s">
        <v>2066</v>
      </c>
      <c r="G225" s="130" t="s">
        <v>1417</v>
      </c>
      <c r="H225" s="131">
        <v>2</v>
      </c>
      <c r="I225" s="132"/>
      <c r="J225" s="133">
        <f t="shared" si="40"/>
        <v>0</v>
      </c>
      <c r="K225" s="134"/>
      <c r="L225" s="32"/>
      <c r="M225" s="135" t="s">
        <v>1</v>
      </c>
      <c r="N225" s="136" t="s">
        <v>42</v>
      </c>
      <c r="P225" s="137">
        <f t="shared" si="41"/>
        <v>0</v>
      </c>
      <c r="Q225" s="137">
        <v>0</v>
      </c>
      <c r="R225" s="137">
        <f t="shared" si="42"/>
        <v>0</v>
      </c>
      <c r="S225" s="137">
        <v>0</v>
      </c>
      <c r="T225" s="138">
        <f t="shared" si="43"/>
        <v>0</v>
      </c>
      <c r="AR225" s="139" t="s">
        <v>216</v>
      </c>
      <c r="AT225" s="139" t="s">
        <v>212</v>
      </c>
      <c r="AU225" s="139" t="s">
        <v>86</v>
      </c>
      <c r="AY225" s="17" t="s">
        <v>211</v>
      </c>
      <c r="BE225" s="140">
        <f t="shared" si="44"/>
        <v>0</v>
      </c>
      <c r="BF225" s="140">
        <f t="shared" si="45"/>
        <v>0</v>
      </c>
      <c r="BG225" s="140">
        <f t="shared" si="46"/>
        <v>0</v>
      </c>
      <c r="BH225" s="140">
        <f t="shared" si="47"/>
        <v>0</v>
      </c>
      <c r="BI225" s="140">
        <f t="shared" si="48"/>
        <v>0</v>
      </c>
      <c r="BJ225" s="17" t="s">
        <v>84</v>
      </c>
      <c r="BK225" s="140">
        <f t="shared" si="49"/>
        <v>0</v>
      </c>
      <c r="BL225" s="17" t="s">
        <v>216</v>
      </c>
      <c r="BM225" s="139" t="s">
        <v>672</v>
      </c>
    </row>
    <row r="226" spans="2:65" s="1" customFormat="1" ht="16.5" customHeight="1">
      <c r="B226" s="32"/>
      <c r="C226" s="127" t="s">
        <v>478</v>
      </c>
      <c r="D226" s="127" t="s">
        <v>212</v>
      </c>
      <c r="E226" s="128" t="s">
        <v>2067</v>
      </c>
      <c r="F226" s="129" t="s">
        <v>2068</v>
      </c>
      <c r="G226" s="130" t="s">
        <v>1417</v>
      </c>
      <c r="H226" s="131">
        <v>1</v>
      </c>
      <c r="I226" s="132"/>
      <c r="J226" s="133">
        <f t="shared" si="40"/>
        <v>0</v>
      </c>
      <c r="K226" s="134"/>
      <c r="L226" s="32"/>
      <c r="M226" s="135" t="s">
        <v>1</v>
      </c>
      <c r="N226" s="136" t="s">
        <v>42</v>
      </c>
      <c r="P226" s="137">
        <f t="shared" si="41"/>
        <v>0</v>
      </c>
      <c r="Q226" s="137">
        <v>0</v>
      </c>
      <c r="R226" s="137">
        <f t="shared" si="42"/>
        <v>0</v>
      </c>
      <c r="S226" s="137">
        <v>0</v>
      </c>
      <c r="T226" s="138">
        <f t="shared" si="43"/>
        <v>0</v>
      </c>
      <c r="AR226" s="139" t="s">
        <v>216</v>
      </c>
      <c r="AT226" s="139" t="s">
        <v>212</v>
      </c>
      <c r="AU226" s="139" t="s">
        <v>86</v>
      </c>
      <c r="AY226" s="17" t="s">
        <v>211</v>
      </c>
      <c r="BE226" s="140">
        <f t="shared" si="44"/>
        <v>0</v>
      </c>
      <c r="BF226" s="140">
        <f t="shared" si="45"/>
        <v>0</v>
      </c>
      <c r="BG226" s="140">
        <f t="shared" si="46"/>
        <v>0</v>
      </c>
      <c r="BH226" s="140">
        <f t="shared" si="47"/>
        <v>0</v>
      </c>
      <c r="BI226" s="140">
        <f t="shared" si="48"/>
        <v>0</v>
      </c>
      <c r="BJ226" s="17" t="s">
        <v>84</v>
      </c>
      <c r="BK226" s="140">
        <f t="shared" si="49"/>
        <v>0</v>
      </c>
      <c r="BL226" s="17" t="s">
        <v>216</v>
      </c>
      <c r="BM226" s="139" t="s">
        <v>675</v>
      </c>
    </row>
    <row r="227" spans="2:65" s="1" customFormat="1" ht="16.5" customHeight="1">
      <c r="B227" s="32"/>
      <c r="C227" s="127" t="s">
        <v>667</v>
      </c>
      <c r="D227" s="127" t="s">
        <v>212</v>
      </c>
      <c r="E227" s="128" t="s">
        <v>2069</v>
      </c>
      <c r="F227" s="129" t="s">
        <v>2070</v>
      </c>
      <c r="G227" s="130" t="s">
        <v>1417</v>
      </c>
      <c r="H227" s="131">
        <v>2</v>
      </c>
      <c r="I227" s="132"/>
      <c r="J227" s="133">
        <f t="shared" si="40"/>
        <v>0</v>
      </c>
      <c r="K227" s="134"/>
      <c r="L227" s="32"/>
      <c r="M227" s="181" t="s">
        <v>1</v>
      </c>
      <c r="N227" s="182" t="s">
        <v>42</v>
      </c>
      <c r="O227" s="183"/>
      <c r="P227" s="184">
        <f t="shared" si="41"/>
        <v>0</v>
      </c>
      <c r="Q227" s="184">
        <v>0</v>
      </c>
      <c r="R227" s="184">
        <f t="shared" si="42"/>
        <v>0</v>
      </c>
      <c r="S227" s="184">
        <v>0</v>
      </c>
      <c r="T227" s="185">
        <f t="shared" si="43"/>
        <v>0</v>
      </c>
      <c r="AR227" s="139" t="s">
        <v>216</v>
      </c>
      <c r="AT227" s="139" t="s">
        <v>212</v>
      </c>
      <c r="AU227" s="139" t="s">
        <v>86</v>
      </c>
      <c r="AY227" s="17" t="s">
        <v>211</v>
      </c>
      <c r="BE227" s="140">
        <f t="shared" si="44"/>
        <v>0</v>
      </c>
      <c r="BF227" s="140">
        <f t="shared" si="45"/>
        <v>0</v>
      </c>
      <c r="BG227" s="140">
        <f t="shared" si="46"/>
        <v>0</v>
      </c>
      <c r="BH227" s="140">
        <f t="shared" si="47"/>
        <v>0</v>
      </c>
      <c r="BI227" s="140">
        <f t="shared" si="48"/>
        <v>0</v>
      </c>
      <c r="BJ227" s="17" t="s">
        <v>84</v>
      </c>
      <c r="BK227" s="140">
        <f t="shared" si="49"/>
        <v>0</v>
      </c>
      <c r="BL227" s="17" t="s">
        <v>216</v>
      </c>
      <c r="BM227" s="139" t="s">
        <v>680</v>
      </c>
    </row>
    <row r="228" spans="2:65" s="1" customFormat="1" ht="6.95" customHeight="1">
      <c r="B228" s="44"/>
      <c r="C228" s="45"/>
      <c r="D228" s="45"/>
      <c r="E228" s="45"/>
      <c r="F228" s="45"/>
      <c r="G228" s="45"/>
      <c r="H228" s="45"/>
      <c r="I228" s="45"/>
      <c r="J228" s="45"/>
      <c r="K228" s="45"/>
      <c r="L228" s="32"/>
    </row>
  </sheetData>
  <sheetProtection algorithmName="SHA-512" hashValue="0lhO00ss1zdLM60qe7M0VbZWn5sg2JBfhHwKGknbTB0EsR2vYU3Yun4MMLSmeMaUectwQypiCQ/dzTTkK19J0A==" saltValue="DKxyI9pfYsgFgCp447qEpoGLzDs6raAPsGHRXiISuoR4UQIFOMO9T/IRURcpodPvoEyIDtadkEcd15zj3AZbqg==" spinCount="100000" sheet="1" objects="1" scenarios="1" formatColumns="0" formatRows="0" autoFilter="0"/>
  <autoFilter ref="C123:K227" xr:uid="{00000000-0009-0000-0000-000016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2:BM13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142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44" t="str">
        <f>'Rekapitulace stavby'!K6</f>
        <v>24005 - Prirodni koupaci biotop Jilemnice (zadani) - uprava vyberove rizeni</v>
      </c>
      <c r="F7" s="245"/>
      <c r="G7" s="245"/>
      <c r="H7" s="245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40" t="s">
        <v>2323</v>
      </c>
      <c r="F9" s="246"/>
      <c r="G9" s="246"/>
      <c r="H9" s="246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7" t="str">
        <f>'Rekapitulace stavby'!E14</f>
        <v>Vyplň údaj</v>
      </c>
      <c r="F18" s="209"/>
      <c r="G18" s="209"/>
      <c r="H18" s="209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14" t="s">
        <v>1</v>
      </c>
      <c r="F27" s="214"/>
      <c r="G27" s="214"/>
      <c r="H27" s="21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ROUND(J120,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ROUND((SUM(BE120:BE136)),  2)</f>
        <v>0</v>
      </c>
      <c r="I33" s="92">
        <v>0.21</v>
      </c>
      <c r="J33" s="91">
        <f>ROUND(((SUM(BE120:BE136))*I33),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ROUND((SUM(BF120:BF136)),  2)</f>
        <v>0</v>
      </c>
      <c r="I34" s="92">
        <v>0.12</v>
      </c>
      <c r="J34" s="91">
        <f>ROUND(((SUM(BF120:BF136))*I34),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ROUND((SUM(BG120:BG136)),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ROUND((SUM(BH120:BH136)),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ROUND((SUM(BI120:BI136)),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44" t="str">
        <f>E7</f>
        <v>24005 - Prirodni koupaci biotop Jilemnice (zadani) - uprava vyberove rizeni</v>
      </c>
      <c r="F85" s="245"/>
      <c r="G85" s="245"/>
      <c r="H85" s="245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40" t="str">
        <f>E9</f>
        <v>SO 09.3 - Objekt zázemí -...</v>
      </c>
      <c r="F87" s="246"/>
      <c r="G87" s="246"/>
      <c r="H87" s="246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J120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1315</v>
      </c>
      <c r="E97" s="106"/>
      <c r="F97" s="106"/>
      <c r="G97" s="106"/>
      <c r="H97" s="106"/>
      <c r="I97" s="106"/>
      <c r="J97" s="107">
        <f>J121</f>
        <v>0</v>
      </c>
      <c r="L97" s="104"/>
    </row>
    <row r="98" spans="2:12" s="15" customFormat="1" ht="19.899999999999999" hidden="1" customHeight="1">
      <c r="B98" s="189"/>
      <c r="D98" s="190" t="s">
        <v>2072</v>
      </c>
      <c r="E98" s="191"/>
      <c r="F98" s="191"/>
      <c r="G98" s="191"/>
      <c r="H98" s="191"/>
      <c r="I98" s="191"/>
      <c r="J98" s="192">
        <f>J122</f>
        <v>0</v>
      </c>
      <c r="L98" s="189"/>
    </row>
    <row r="99" spans="2:12" s="8" customFormat="1" ht="24.95" hidden="1" customHeight="1">
      <c r="B99" s="104"/>
      <c r="D99" s="105" t="s">
        <v>1318</v>
      </c>
      <c r="E99" s="106"/>
      <c r="F99" s="106"/>
      <c r="G99" s="106"/>
      <c r="H99" s="106"/>
      <c r="I99" s="106"/>
      <c r="J99" s="107">
        <f>J132</f>
        <v>0</v>
      </c>
      <c r="L99" s="104"/>
    </row>
    <row r="100" spans="2:12" s="15" customFormat="1" ht="19.899999999999999" hidden="1" customHeight="1">
      <c r="B100" s="189"/>
      <c r="D100" s="190" t="s">
        <v>1319</v>
      </c>
      <c r="E100" s="191"/>
      <c r="F100" s="191"/>
      <c r="G100" s="191"/>
      <c r="H100" s="191"/>
      <c r="I100" s="191"/>
      <c r="J100" s="192">
        <f>J133</f>
        <v>0</v>
      </c>
      <c r="L100" s="189"/>
    </row>
    <row r="101" spans="2:12" s="1" customFormat="1" ht="21.75" hidden="1" customHeight="1">
      <c r="B101" s="32"/>
      <c r="L101" s="32"/>
    </row>
    <row r="102" spans="2:12" s="1" customFormat="1" ht="6.95" hidden="1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3" spans="2:12" ht="11.25" hidden="1"/>
    <row r="104" spans="2:12" ht="11.25" hidden="1"/>
    <row r="105" spans="2:12" ht="11.25" hidden="1"/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5" customHeight="1">
      <c r="B107" s="32"/>
      <c r="C107" s="21" t="s">
        <v>197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16</v>
      </c>
      <c r="L109" s="32"/>
    </row>
    <row r="110" spans="2:12" s="1" customFormat="1" ht="26.25" customHeight="1">
      <c r="B110" s="32"/>
      <c r="E110" s="244" t="str">
        <f>E7</f>
        <v>24005 - Prirodni koupaci biotop Jilemnice (zadani) - uprava vyberove rizeni</v>
      </c>
      <c r="F110" s="245"/>
      <c r="G110" s="245"/>
      <c r="H110" s="245"/>
      <c r="L110" s="32"/>
    </row>
    <row r="111" spans="2:12" s="1" customFormat="1" ht="12" customHeight="1">
      <c r="B111" s="32"/>
      <c r="C111" s="27" t="s">
        <v>169</v>
      </c>
      <c r="L111" s="32"/>
    </row>
    <row r="112" spans="2:12" s="1" customFormat="1" ht="16.5" customHeight="1">
      <c r="B112" s="32"/>
      <c r="E112" s="240" t="str">
        <f>E9</f>
        <v>SO 09.3 - Objekt zázemí -...</v>
      </c>
      <c r="F112" s="246"/>
      <c r="G112" s="246"/>
      <c r="H112" s="246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20</v>
      </c>
      <c r="F114" s="25" t="str">
        <f>F12</f>
        <v xml:space="preserve"> </v>
      </c>
      <c r="I114" s="27" t="s">
        <v>22</v>
      </c>
      <c r="J114" s="52" t="str">
        <f>IF(J12="","",J12)</f>
        <v>12. 2. 2024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24</v>
      </c>
      <c r="F116" s="25" t="str">
        <f>E15</f>
        <v>Sportovní centrum Jilemnice</v>
      </c>
      <c r="I116" s="27" t="s">
        <v>31</v>
      </c>
      <c r="J116" s="30" t="str">
        <f>E21</f>
        <v>BAPO s.r.o.</v>
      </c>
      <c r="L116" s="32"/>
    </row>
    <row r="117" spans="2:65" s="1" customFormat="1" ht="15.2" customHeight="1">
      <c r="B117" s="32"/>
      <c r="C117" s="27" t="s">
        <v>29</v>
      </c>
      <c r="F117" s="25" t="str">
        <f>IF(E18="","",E18)</f>
        <v>Vyplň údaj</v>
      </c>
      <c r="I117" s="27" t="s">
        <v>35</v>
      </c>
      <c r="J117" s="30" t="str">
        <f>E24</f>
        <v xml:space="preserve"> </v>
      </c>
      <c r="L117" s="32"/>
    </row>
    <row r="118" spans="2:65" s="1" customFormat="1" ht="10.35" customHeight="1">
      <c r="B118" s="32"/>
      <c r="L118" s="32"/>
    </row>
    <row r="119" spans="2:65" s="9" customFormat="1" ht="29.25" customHeight="1">
      <c r="B119" s="108"/>
      <c r="C119" s="109" t="s">
        <v>198</v>
      </c>
      <c r="D119" s="110" t="s">
        <v>62</v>
      </c>
      <c r="E119" s="110" t="s">
        <v>58</v>
      </c>
      <c r="F119" s="110" t="s">
        <v>59</v>
      </c>
      <c r="G119" s="110" t="s">
        <v>199</v>
      </c>
      <c r="H119" s="110" t="s">
        <v>200</v>
      </c>
      <c r="I119" s="110" t="s">
        <v>201</v>
      </c>
      <c r="J119" s="111" t="s">
        <v>173</v>
      </c>
      <c r="K119" s="112" t="s">
        <v>202</v>
      </c>
      <c r="L119" s="108"/>
      <c r="M119" s="59" t="s">
        <v>1</v>
      </c>
      <c r="N119" s="60" t="s">
        <v>41</v>
      </c>
      <c r="O119" s="60" t="s">
        <v>203</v>
      </c>
      <c r="P119" s="60" t="s">
        <v>204</v>
      </c>
      <c r="Q119" s="60" t="s">
        <v>205</v>
      </c>
      <c r="R119" s="60" t="s">
        <v>206</v>
      </c>
      <c r="S119" s="60" t="s">
        <v>207</v>
      </c>
      <c r="T119" s="61" t="s">
        <v>208</v>
      </c>
    </row>
    <row r="120" spans="2:65" s="1" customFormat="1" ht="22.9" customHeight="1">
      <c r="B120" s="32"/>
      <c r="C120" s="64" t="s">
        <v>209</v>
      </c>
      <c r="J120" s="113">
        <f>BK120</f>
        <v>0</v>
      </c>
      <c r="L120" s="32"/>
      <c r="M120" s="62"/>
      <c r="N120" s="53"/>
      <c r="O120" s="53"/>
      <c r="P120" s="114">
        <f>P121+P132</f>
        <v>0</v>
      </c>
      <c r="Q120" s="53"/>
      <c r="R120" s="114">
        <f>R121+R132</f>
        <v>0</v>
      </c>
      <c r="S120" s="53"/>
      <c r="T120" s="115">
        <f>T121+T132</f>
        <v>0</v>
      </c>
      <c r="AT120" s="17" t="s">
        <v>76</v>
      </c>
      <c r="AU120" s="17" t="s">
        <v>175</v>
      </c>
      <c r="BK120" s="116">
        <f>BK121+BK132</f>
        <v>0</v>
      </c>
    </row>
    <row r="121" spans="2:65" s="10" customFormat="1" ht="25.9" customHeight="1">
      <c r="B121" s="117"/>
      <c r="D121" s="118" t="s">
        <v>76</v>
      </c>
      <c r="E121" s="119" t="s">
        <v>1354</v>
      </c>
      <c r="F121" s="119" t="s">
        <v>1355</v>
      </c>
      <c r="I121" s="120"/>
      <c r="J121" s="121">
        <f>BK121</f>
        <v>0</v>
      </c>
      <c r="L121" s="117"/>
      <c r="M121" s="122"/>
      <c r="P121" s="123">
        <f>P122</f>
        <v>0</v>
      </c>
      <c r="R121" s="123">
        <f>R122</f>
        <v>0</v>
      </c>
      <c r="T121" s="124">
        <f>T122</f>
        <v>0</v>
      </c>
      <c r="AR121" s="118" t="s">
        <v>86</v>
      </c>
      <c r="AT121" s="125" t="s">
        <v>76</v>
      </c>
      <c r="AU121" s="125" t="s">
        <v>77</v>
      </c>
      <c r="AY121" s="118" t="s">
        <v>211</v>
      </c>
      <c r="BK121" s="126">
        <f>BK122</f>
        <v>0</v>
      </c>
    </row>
    <row r="122" spans="2:65" s="10" customFormat="1" ht="22.9" customHeight="1">
      <c r="B122" s="117"/>
      <c r="D122" s="118" t="s">
        <v>76</v>
      </c>
      <c r="E122" s="193" t="s">
        <v>2073</v>
      </c>
      <c r="F122" s="193" t="s">
        <v>2074</v>
      </c>
      <c r="I122" s="120"/>
      <c r="J122" s="194">
        <f>BK122</f>
        <v>0</v>
      </c>
      <c r="L122" s="117"/>
      <c r="M122" s="122"/>
      <c r="P122" s="123">
        <f>SUM(P123:P131)</f>
        <v>0</v>
      </c>
      <c r="R122" s="123">
        <f>SUM(R123:R131)</f>
        <v>0</v>
      </c>
      <c r="T122" s="124">
        <f>SUM(T123:T131)</f>
        <v>0</v>
      </c>
      <c r="AR122" s="118" t="s">
        <v>84</v>
      </c>
      <c r="AT122" s="125" t="s">
        <v>76</v>
      </c>
      <c r="AU122" s="125" t="s">
        <v>84</v>
      </c>
      <c r="AY122" s="118" t="s">
        <v>211</v>
      </c>
      <c r="BK122" s="126">
        <f>SUM(BK123:BK131)</f>
        <v>0</v>
      </c>
    </row>
    <row r="123" spans="2:65" s="1" customFormat="1" ht="24.2" customHeight="1">
      <c r="B123" s="32"/>
      <c r="C123" s="162" t="s">
        <v>84</v>
      </c>
      <c r="D123" s="162" t="s">
        <v>700</v>
      </c>
      <c r="E123" s="163" t="s">
        <v>2075</v>
      </c>
      <c r="F123" s="164" t="s">
        <v>2076</v>
      </c>
      <c r="G123" s="165" t="s">
        <v>289</v>
      </c>
      <c r="H123" s="166">
        <v>1</v>
      </c>
      <c r="I123" s="167"/>
      <c r="J123" s="168">
        <f t="shared" ref="J123:J131" si="0">ROUND(I123*H123,2)</f>
        <v>0</v>
      </c>
      <c r="K123" s="169"/>
      <c r="L123" s="170"/>
      <c r="M123" s="171" t="s">
        <v>1</v>
      </c>
      <c r="N123" s="172" t="s">
        <v>42</v>
      </c>
      <c r="P123" s="137">
        <f t="shared" ref="P123:P131" si="1">O123*H123</f>
        <v>0</v>
      </c>
      <c r="Q123" s="137">
        <v>0</v>
      </c>
      <c r="R123" s="137">
        <f t="shared" ref="R123:R131" si="2">Q123*H123</f>
        <v>0</v>
      </c>
      <c r="S123" s="137">
        <v>0</v>
      </c>
      <c r="T123" s="138">
        <f t="shared" ref="T123:T131" si="3">S123*H123</f>
        <v>0</v>
      </c>
      <c r="AR123" s="139" t="s">
        <v>234</v>
      </c>
      <c r="AT123" s="139" t="s">
        <v>700</v>
      </c>
      <c r="AU123" s="139" t="s">
        <v>86</v>
      </c>
      <c r="AY123" s="17" t="s">
        <v>211</v>
      </c>
      <c r="BE123" s="140">
        <f t="shared" ref="BE123:BE131" si="4">IF(N123="základní",J123,0)</f>
        <v>0</v>
      </c>
      <c r="BF123" s="140">
        <f t="shared" ref="BF123:BF131" si="5">IF(N123="snížená",J123,0)</f>
        <v>0</v>
      </c>
      <c r="BG123" s="140">
        <f t="shared" ref="BG123:BG131" si="6">IF(N123="zákl. přenesená",J123,0)</f>
        <v>0</v>
      </c>
      <c r="BH123" s="140">
        <f t="shared" ref="BH123:BH131" si="7">IF(N123="sníž. přenesená",J123,0)</f>
        <v>0</v>
      </c>
      <c r="BI123" s="140">
        <f t="shared" ref="BI123:BI131" si="8">IF(N123="nulová",J123,0)</f>
        <v>0</v>
      </c>
      <c r="BJ123" s="17" t="s">
        <v>84</v>
      </c>
      <c r="BK123" s="140">
        <f t="shared" ref="BK123:BK131" si="9">ROUND(I123*H123,2)</f>
        <v>0</v>
      </c>
      <c r="BL123" s="17" t="s">
        <v>216</v>
      </c>
      <c r="BM123" s="139" t="s">
        <v>86</v>
      </c>
    </row>
    <row r="124" spans="2:65" s="1" customFormat="1" ht="21.75" customHeight="1">
      <c r="B124" s="32"/>
      <c r="C124" s="162" t="s">
        <v>86</v>
      </c>
      <c r="D124" s="162" t="s">
        <v>700</v>
      </c>
      <c r="E124" s="163" t="s">
        <v>2077</v>
      </c>
      <c r="F124" s="164" t="s">
        <v>2078</v>
      </c>
      <c r="G124" s="165" t="s">
        <v>289</v>
      </c>
      <c r="H124" s="166">
        <v>2</v>
      </c>
      <c r="I124" s="167"/>
      <c r="J124" s="168">
        <f t="shared" si="0"/>
        <v>0</v>
      </c>
      <c r="K124" s="169"/>
      <c r="L124" s="170"/>
      <c r="M124" s="171" t="s">
        <v>1</v>
      </c>
      <c r="N124" s="172" t="s">
        <v>42</v>
      </c>
      <c r="P124" s="137">
        <f t="shared" si="1"/>
        <v>0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234</v>
      </c>
      <c r="AT124" s="139" t="s">
        <v>700</v>
      </c>
      <c r="AU124" s="139" t="s">
        <v>86</v>
      </c>
      <c r="AY124" s="17" t="s">
        <v>211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84</v>
      </c>
      <c r="BK124" s="140">
        <f t="shared" si="9"/>
        <v>0</v>
      </c>
      <c r="BL124" s="17" t="s">
        <v>216</v>
      </c>
      <c r="BM124" s="139" t="s">
        <v>216</v>
      </c>
    </row>
    <row r="125" spans="2:65" s="1" customFormat="1" ht="16.5" customHeight="1">
      <c r="B125" s="32"/>
      <c r="C125" s="162" t="s">
        <v>226</v>
      </c>
      <c r="D125" s="162" t="s">
        <v>700</v>
      </c>
      <c r="E125" s="163" t="s">
        <v>2079</v>
      </c>
      <c r="F125" s="164" t="s">
        <v>2080</v>
      </c>
      <c r="G125" s="165" t="s">
        <v>289</v>
      </c>
      <c r="H125" s="166">
        <v>3</v>
      </c>
      <c r="I125" s="167"/>
      <c r="J125" s="168">
        <f t="shared" si="0"/>
        <v>0</v>
      </c>
      <c r="K125" s="169"/>
      <c r="L125" s="170"/>
      <c r="M125" s="171" t="s">
        <v>1</v>
      </c>
      <c r="N125" s="172" t="s">
        <v>42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234</v>
      </c>
      <c r="AT125" s="139" t="s">
        <v>700</v>
      </c>
      <c r="AU125" s="139" t="s">
        <v>86</v>
      </c>
      <c r="AY125" s="17" t="s">
        <v>211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84</v>
      </c>
      <c r="BK125" s="140">
        <f t="shared" si="9"/>
        <v>0</v>
      </c>
      <c r="BL125" s="17" t="s">
        <v>216</v>
      </c>
      <c r="BM125" s="139" t="s">
        <v>229</v>
      </c>
    </row>
    <row r="126" spans="2:65" s="1" customFormat="1" ht="16.5" customHeight="1">
      <c r="B126" s="32"/>
      <c r="C126" s="162" t="s">
        <v>216</v>
      </c>
      <c r="D126" s="162" t="s">
        <v>700</v>
      </c>
      <c r="E126" s="163" t="s">
        <v>2081</v>
      </c>
      <c r="F126" s="164" t="s">
        <v>2082</v>
      </c>
      <c r="G126" s="165" t="s">
        <v>289</v>
      </c>
      <c r="H126" s="166">
        <v>12</v>
      </c>
      <c r="I126" s="167"/>
      <c r="J126" s="168">
        <f t="shared" si="0"/>
        <v>0</v>
      </c>
      <c r="K126" s="169"/>
      <c r="L126" s="170"/>
      <c r="M126" s="171" t="s">
        <v>1</v>
      </c>
      <c r="N126" s="172" t="s">
        <v>42</v>
      </c>
      <c r="P126" s="137">
        <f t="shared" si="1"/>
        <v>0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234</v>
      </c>
      <c r="AT126" s="139" t="s">
        <v>700</v>
      </c>
      <c r="AU126" s="139" t="s">
        <v>86</v>
      </c>
      <c r="AY126" s="17" t="s">
        <v>211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84</v>
      </c>
      <c r="BK126" s="140">
        <f t="shared" si="9"/>
        <v>0</v>
      </c>
      <c r="BL126" s="17" t="s">
        <v>216</v>
      </c>
      <c r="BM126" s="139" t="s">
        <v>234</v>
      </c>
    </row>
    <row r="127" spans="2:65" s="1" customFormat="1" ht="16.5" customHeight="1">
      <c r="B127" s="32"/>
      <c r="C127" s="127" t="s">
        <v>235</v>
      </c>
      <c r="D127" s="127" t="s">
        <v>212</v>
      </c>
      <c r="E127" s="128" t="s">
        <v>2083</v>
      </c>
      <c r="F127" s="129" t="s">
        <v>2084</v>
      </c>
      <c r="G127" s="130" t="s">
        <v>1173</v>
      </c>
      <c r="H127" s="131">
        <v>3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42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216</v>
      </c>
      <c r="AT127" s="139" t="s">
        <v>212</v>
      </c>
      <c r="AU127" s="139" t="s">
        <v>86</v>
      </c>
      <c r="AY127" s="17" t="s">
        <v>211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84</v>
      </c>
      <c r="BK127" s="140">
        <f t="shared" si="9"/>
        <v>0</v>
      </c>
      <c r="BL127" s="17" t="s">
        <v>216</v>
      </c>
      <c r="BM127" s="139" t="s">
        <v>238</v>
      </c>
    </row>
    <row r="128" spans="2:65" s="1" customFormat="1" ht="16.5" customHeight="1">
      <c r="B128" s="32"/>
      <c r="C128" s="127" t="s">
        <v>229</v>
      </c>
      <c r="D128" s="127" t="s">
        <v>212</v>
      </c>
      <c r="E128" s="128" t="s">
        <v>2085</v>
      </c>
      <c r="F128" s="129" t="s">
        <v>2086</v>
      </c>
      <c r="G128" s="130" t="s">
        <v>1173</v>
      </c>
      <c r="H128" s="131">
        <v>3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42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216</v>
      </c>
      <c r="AT128" s="139" t="s">
        <v>212</v>
      </c>
      <c r="AU128" s="139" t="s">
        <v>86</v>
      </c>
      <c r="AY128" s="17" t="s">
        <v>211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84</v>
      </c>
      <c r="BK128" s="140">
        <f t="shared" si="9"/>
        <v>0</v>
      </c>
      <c r="BL128" s="17" t="s">
        <v>216</v>
      </c>
      <c r="BM128" s="139" t="s">
        <v>8</v>
      </c>
    </row>
    <row r="129" spans="2:65" s="1" customFormat="1" ht="16.5" customHeight="1">
      <c r="B129" s="32"/>
      <c r="C129" s="127" t="s">
        <v>241</v>
      </c>
      <c r="D129" s="127" t="s">
        <v>212</v>
      </c>
      <c r="E129" s="128" t="s">
        <v>2087</v>
      </c>
      <c r="F129" s="129" t="s">
        <v>2088</v>
      </c>
      <c r="G129" s="130" t="s">
        <v>421</v>
      </c>
      <c r="H129" s="131">
        <v>22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42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216</v>
      </c>
      <c r="AT129" s="139" t="s">
        <v>212</v>
      </c>
      <c r="AU129" s="139" t="s">
        <v>86</v>
      </c>
      <c r="AY129" s="17" t="s">
        <v>211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84</v>
      </c>
      <c r="BK129" s="140">
        <f t="shared" si="9"/>
        <v>0</v>
      </c>
      <c r="BL129" s="17" t="s">
        <v>216</v>
      </c>
      <c r="BM129" s="139" t="s">
        <v>244</v>
      </c>
    </row>
    <row r="130" spans="2:65" s="1" customFormat="1" ht="16.5" customHeight="1">
      <c r="B130" s="32"/>
      <c r="C130" s="127" t="s">
        <v>234</v>
      </c>
      <c r="D130" s="127" t="s">
        <v>212</v>
      </c>
      <c r="E130" s="128" t="s">
        <v>2089</v>
      </c>
      <c r="F130" s="129" t="s">
        <v>2090</v>
      </c>
      <c r="G130" s="130" t="s">
        <v>421</v>
      </c>
      <c r="H130" s="131">
        <v>14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42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216</v>
      </c>
      <c r="AT130" s="139" t="s">
        <v>212</v>
      </c>
      <c r="AU130" s="139" t="s">
        <v>86</v>
      </c>
      <c r="AY130" s="17" t="s">
        <v>211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84</v>
      </c>
      <c r="BK130" s="140">
        <f t="shared" si="9"/>
        <v>0</v>
      </c>
      <c r="BL130" s="17" t="s">
        <v>216</v>
      </c>
      <c r="BM130" s="139" t="s">
        <v>253</v>
      </c>
    </row>
    <row r="131" spans="2:65" s="1" customFormat="1" ht="16.5" customHeight="1">
      <c r="B131" s="32"/>
      <c r="C131" s="127" t="s">
        <v>255</v>
      </c>
      <c r="D131" s="127" t="s">
        <v>212</v>
      </c>
      <c r="E131" s="128" t="s">
        <v>2091</v>
      </c>
      <c r="F131" s="129" t="s">
        <v>2092</v>
      </c>
      <c r="G131" s="130" t="s">
        <v>289</v>
      </c>
      <c r="H131" s="131">
        <v>1</v>
      </c>
      <c r="I131" s="132"/>
      <c r="J131" s="133">
        <f t="shared" si="0"/>
        <v>0</v>
      </c>
      <c r="K131" s="134"/>
      <c r="L131" s="32"/>
      <c r="M131" s="135" t="s">
        <v>1</v>
      </c>
      <c r="N131" s="136" t="s">
        <v>42</v>
      </c>
      <c r="P131" s="137">
        <f t="shared" si="1"/>
        <v>0</v>
      </c>
      <c r="Q131" s="137">
        <v>0</v>
      </c>
      <c r="R131" s="137">
        <f t="shared" si="2"/>
        <v>0</v>
      </c>
      <c r="S131" s="137">
        <v>0</v>
      </c>
      <c r="T131" s="138">
        <f t="shared" si="3"/>
        <v>0</v>
      </c>
      <c r="AR131" s="139" t="s">
        <v>216</v>
      </c>
      <c r="AT131" s="139" t="s">
        <v>212</v>
      </c>
      <c r="AU131" s="139" t="s">
        <v>86</v>
      </c>
      <c r="AY131" s="17" t="s">
        <v>211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84</v>
      </c>
      <c r="BK131" s="140">
        <f t="shared" si="9"/>
        <v>0</v>
      </c>
      <c r="BL131" s="17" t="s">
        <v>216</v>
      </c>
      <c r="BM131" s="139" t="s">
        <v>258</v>
      </c>
    </row>
    <row r="132" spans="2:65" s="10" customFormat="1" ht="25.9" customHeight="1">
      <c r="B132" s="117"/>
      <c r="D132" s="118" t="s">
        <v>76</v>
      </c>
      <c r="E132" s="119" t="s">
        <v>1408</v>
      </c>
      <c r="F132" s="119" t="s">
        <v>1409</v>
      </c>
      <c r="I132" s="120"/>
      <c r="J132" s="121">
        <f>BK132</f>
        <v>0</v>
      </c>
      <c r="L132" s="117"/>
      <c r="M132" s="122"/>
      <c r="P132" s="123">
        <f>P133</f>
        <v>0</v>
      </c>
      <c r="R132" s="123">
        <f>R133</f>
        <v>0</v>
      </c>
      <c r="T132" s="124">
        <f>T133</f>
        <v>0</v>
      </c>
      <c r="AR132" s="118" t="s">
        <v>216</v>
      </c>
      <c r="AT132" s="125" t="s">
        <v>76</v>
      </c>
      <c r="AU132" s="125" t="s">
        <v>77</v>
      </c>
      <c r="AY132" s="118" t="s">
        <v>211</v>
      </c>
      <c r="BK132" s="126">
        <f>BK133</f>
        <v>0</v>
      </c>
    </row>
    <row r="133" spans="2:65" s="10" customFormat="1" ht="22.9" customHeight="1">
      <c r="B133" s="117"/>
      <c r="D133" s="118" t="s">
        <v>76</v>
      </c>
      <c r="E133" s="193" t="s">
        <v>1410</v>
      </c>
      <c r="F133" s="193" t="s">
        <v>1409</v>
      </c>
      <c r="I133" s="120"/>
      <c r="J133" s="194">
        <f>BK133</f>
        <v>0</v>
      </c>
      <c r="L133" s="117"/>
      <c r="M133" s="122"/>
      <c r="P133" s="123">
        <f>SUM(P134:P136)</f>
        <v>0</v>
      </c>
      <c r="R133" s="123">
        <f>SUM(R134:R136)</f>
        <v>0</v>
      </c>
      <c r="T133" s="124">
        <f>SUM(T134:T136)</f>
        <v>0</v>
      </c>
      <c r="AR133" s="118" t="s">
        <v>84</v>
      </c>
      <c r="AT133" s="125" t="s">
        <v>76</v>
      </c>
      <c r="AU133" s="125" t="s">
        <v>84</v>
      </c>
      <c r="AY133" s="118" t="s">
        <v>211</v>
      </c>
      <c r="BK133" s="126">
        <f>SUM(BK134:BK136)</f>
        <v>0</v>
      </c>
    </row>
    <row r="134" spans="2:65" s="1" customFormat="1" ht="16.5" customHeight="1">
      <c r="B134" s="32"/>
      <c r="C134" s="127" t="s">
        <v>238</v>
      </c>
      <c r="D134" s="127" t="s">
        <v>212</v>
      </c>
      <c r="E134" s="128" t="s">
        <v>1411</v>
      </c>
      <c r="F134" s="129" t="s">
        <v>1412</v>
      </c>
      <c r="G134" s="130" t="s">
        <v>577</v>
      </c>
      <c r="H134" s="131">
        <v>20</v>
      </c>
      <c r="I134" s="132"/>
      <c r="J134" s="133">
        <f>ROUND(I134*H134,2)</f>
        <v>0</v>
      </c>
      <c r="K134" s="134"/>
      <c r="L134" s="32"/>
      <c r="M134" s="135" t="s">
        <v>1</v>
      </c>
      <c r="N134" s="136" t="s">
        <v>42</v>
      </c>
      <c r="P134" s="137">
        <f>O134*H134</f>
        <v>0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AR134" s="139" t="s">
        <v>216</v>
      </c>
      <c r="AT134" s="139" t="s">
        <v>212</v>
      </c>
      <c r="AU134" s="139" t="s">
        <v>86</v>
      </c>
      <c r="AY134" s="17" t="s">
        <v>211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7" t="s">
        <v>84</v>
      </c>
      <c r="BK134" s="140">
        <f>ROUND(I134*H134,2)</f>
        <v>0</v>
      </c>
      <c r="BL134" s="17" t="s">
        <v>216</v>
      </c>
      <c r="BM134" s="139" t="s">
        <v>262</v>
      </c>
    </row>
    <row r="135" spans="2:65" s="1" customFormat="1" ht="16.5" customHeight="1">
      <c r="B135" s="32"/>
      <c r="C135" s="127" t="s">
        <v>263</v>
      </c>
      <c r="D135" s="127" t="s">
        <v>212</v>
      </c>
      <c r="E135" s="128" t="s">
        <v>1413</v>
      </c>
      <c r="F135" s="129" t="s">
        <v>1414</v>
      </c>
      <c r="G135" s="130" t="s">
        <v>577</v>
      </c>
      <c r="H135" s="131">
        <v>14</v>
      </c>
      <c r="I135" s="132"/>
      <c r="J135" s="133">
        <f>ROUND(I135*H135,2)</f>
        <v>0</v>
      </c>
      <c r="K135" s="134"/>
      <c r="L135" s="32"/>
      <c r="M135" s="135" t="s">
        <v>1</v>
      </c>
      <c r="N135" s="136" t="s">
        <v>42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216</v>
      </c>
      <c r="AT135" s="139" t="s">
        <v>212</v>
      </c>
      <c r="AU135" s="139" t="s">
        <v>86</v>
      </c>
      <c r="AY135" s="17" t="s">
        <v>211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7" t="s">
        <v>84</v>
      </c>
      <c r="BK135" s="140">
        <f>ROUND(I135*H135,2)</f>
        <v>0</v>
      </c>
      <c r="BL135" s="17" t="s">
        <v>216</v>
      </c>
      <c r="BM135" s="139" t="s">
        <v>266</v>
      </c>
    </row>
    <row r="136" spans="2:65" s="1" customFormat="1" ht="16.5" customHeight="1">
      <c r="B136" s="32"/>
      <c r="C136" s="127" t="s">
        <v>8</v>
      </c>
      <c r="D136" s="127" t="s">
        <v>212</v>
      </c>
      <c r="E136" s="128" t="s">
        <v>2061</v>
      </c>
      <c r="F136" s="129" t="s">
        <v>2062</v>
      </c>
      <c r="G136" s="130" t="s">
        <v>1417</v>
      </c>
      <c r="H136" s="131">
        <v>1</v>
      </c>
      <c r="I136" s="132"/>
      <c r="J136" s="133">
        <f>ROUND(I136*H136,2)</f>
        <v>0</v>
      </c>
      <c r="K136" s="134"/>
      <c r="L136" s="32"/>
      <c r="M136" s="181" t="s">
        <v>1</v>
      </c>
      <c r="N136" s="182" t="s">
        <v>42</v>
      </c>
      <c r="O136" s="183"/>
      <c r="P136" s="184">
        <f>O136*H136</f>
        <v>0</v>
      </c>
      <c r="Q136" s="184">
        <v>0</v>
      </c>
      <c r="R136" s="184">
        <f>Q136*H136</f>
        <v>0</v>
      </c>
      <c r="S136" s="184">
        <v>0</v>
      </c>
      <c r="T136" s="185">
        <f>S136*H136</f>
        <v>0</v>
      </c>
      <c r="AR136" s="139" t="s">
        <v>216</v>
      </c>
      <c r="AT136" s="139" t="s">
        <v>212</v>
      </c>
      <c r="AU136" s="139" t="s">
        <v>86</v>
      </c>
      <c r="AY136" s="17" t="s">
        <v>211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7" t="s">
        <v>84</v>
      </c>
      <c r="BK136" s="140">
        <f>ROUND(I136*H136,2)</f>
        <v>0</v>
      </c>
      <c r="BL136" s="17" t="s">
        <v>216</v>
      </c>
      <c r="BM136" s="139" t="s">
        <v>269</v>
      </c>
    </row>
    <row r="137" spans="2:65" s="1" customFormat="1" ht="6.95" customHeight="1">
      <c r="B137" s="44"/>
      <c r="C137" s="45"/>
      <c r="D137" s="45"/>
      <c r="E137" s="45"/>
      <c r="F137" s="45"/>
      <c r="G137" s="45"/>
      <c r="H137" s="45"/>
      <c r="I137" s="45"/>
      <c r="J137" s="45"/>
      <c r="K137" s="45"/>
      <c r="L137" s="32"/>
    </row>
  </sheetData>
  <sheetProtection algorithmName="SHA-512" hashValue="bqlAROmxrKXyqN86H4QinP24ynTq/CWP5ogOZtw07x8oM1fPC1j6z/d1h4p1v3ckOBUQ8jkW7kFSFLl6Ke+nTA==" saltValue="3hUpvUkxg+s0SAtroxvDVBV/F+2YLvFkOaa6Zw7432mIjXtM+zVi8HxCDihRjdoa0uqDz5hWs90geLbMcj/nPw==" spinCount="100000" sheet="1" objects="1" scenarios="1" formatColumns="0" formatRows="0" autoFilter="0"/>
  <autoFilter ref="C119:K136" xr:uid="{00000000-0009-0000-0000-000017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2:BN163"/>
  <sheetViews>
    <sheetView showGridLines="0" workbookViewId="0">
      <selection activeCell="I119" sqref="I11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23.1640625" customWidth="1"/>
    <col min="8" max="8" width="7.5" customWidth="1"/>
    <col min="9" max="9" width="14" customWidth="1"/>
    <col min="10" max="10" width="15.83203125" customWidth="1"/>
    <col min="11" max="11" width="22.33203125" customWidth="1"/>
    <col min="12" max="12" width="22.33203125" hidden="1" customWidth="1"/>
    <col min="13" max="13" width="9.33203125" customWidth="1"/>
    <col min="14" max="14" width="10.83203125" hidden="1" customWidth="1"/>
    <col min="15" max="15" width="9.33203125" hidden="1"/>
    <col min="16" max="21" width="14.1640625" hidden="1" customWidth="1"/>
    <col min="22" max="22" width="16.33203125" hidden="1" customWidth="1"/>
    <col min="23" max="23" width="12.33203125" customWidth="1"/>
    <col min="24" max="24" width="16.33203125" customWidth="1"/>
    <col min="25" max="25" width="12.33203125" customWidth="1"/>
    <col min="26" max="26" width="15" customWidth="1"/>
    <col min="27" max="27" width="11" customWidth="1"/>
    <col min="28" max="28" width="15" customWidth="1"/>
    <col min="29" max="29" width="16.33203125" customWidth="1"/>
    <col min="30" max="30" width="11" customWidth="1"/>
    <col min="31" max="31" width="15" customWidth="1"/>
    <col min="32" max="32" width="16.33203125" customWidth="1"/>
    <col min="45" max="66" width="9.33203125" hidden="1"/>
  </cols>
  <sheetData>
    <row r="2" spans="2:47" ht="36.950000000000003" customHeight="1"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AU2" s="17" t="s">
        <v>144</v>
      </c>
    </row>
    <row r="3" spans="2:47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U3" s="17" t="s">
        <v>86</v>
      </c>
    </row>
    <row r="4" spans="2:47" ht="24.95" hidden="1" customHeight="1">
      <c r="B4" s="20"/>
      <c r="D4" s="21" t="s">
        <v>168</v>
      </c>
      <c r="M4" s="20"/>
      <c r="N4" s="88" t="s">
        <v>10</v>
      </c>
      <c r="AU4" s="17" t="s">
        <v>4</v>
      </c>
    </row>
    <row r="5" spans="2:47" ht="6.95" hidden="1" customHeight="1">
      <c r="B5" s="20"/>
      <c r="M5" s="20"/>
    </row>
    <row r="6" spans="2:47" ht="12" hidden="1" customHeight="1">
      <c r="B6" s="20"/>
      <c r="D6" s="27" t="s">
        <v>16</v>
      </c>
      <c r="M6" s="20"/>
    </row>
    <row r="7" spans="2:47" ht="26.25" hidden="1" customHeight="1">
      <c r="B7" s="20"/>
      <c r="E7" s="244" t="str">
        <f>'Rekapitulace stavby'!K6</f>
        <v>24005 - Prirodni koupaci biotop Jilemnice (zadani) - uprava vyberove rizeni</v>
      </c>
      <c r="F7" s="245"/>
      <c r="G7" s="245"/>
      <c r="H7" s="245"/>
      <c r="I7" s="245"/>
      <c r="M7" s="20"/>
    </row>
    <row r="8" spans="2:47" s="1" customFormat="1" ht="12" hidden="1" customHeight="1">
      <c r="B8" s="32"/>
      <c r="D8" s="27" t="s">
        <v>169</v>
      </c>
      <c r="M8" s="32"/>
    </row>
    <row r="9" spans="2:47" s="1" customFormat="1" ht="16.5" hidden="1" customHeight="1">
      <c r="B9" s="32"/>
      <c r="E9" s="240" t="s">
        <v>2324</v>
      </c>
      <c r="F9" s="246"/>
      <c r="G9" s="246"/>
      <c r="H9" s="246"/>
      <c r="I9" s="246"/>
      <c r="M9" s="32"/>
    </row>
    <row r="10" spans="2:47" s="1" customFormat="1" hidden="1">
      <c r="B10" s="32"/>
      <c r="M10" s="32"/>
    </row>
    <row r="11" spans="2:47" s="1" customFormat="1" ht="12" hidden="1" customHeight="1">
      <c r="B11" s="32"/>
      <c r="D11" s="27" t="s">
        <v>18</v>
      </c>
      <c r="F11" s="25" t="s">
        <v>1</v>
      </c>
      <c r="G11" s="25"/>
      <c r="J11" s="27" t="s">
        <v>19</v>
      </c>
      <c r="K11" s="25" t="s">
        <v>1</v>
      </c>
      <c r="M11" s="32"/>
    </row>
    <row r="12" spans="2:47" s="1" customFormat="1" ht="12" hidden="1" customHeight="1">
      <c r="B12" s="32"/>
      <c r="D12" s="27" t="s">
        <v>20</v>
      </c>
      <c r="F12" s="25" t="s">
        <v>21</v>
      </c>
      <c r="G12" s="25"/>
      <c r="J12" s="27" t="s">
        <v>22</v>
      </c>
      <c r="K12" s="52" t="str">
        <f>'Rekapitulace stavby'!AN8</f>
        <v>12. 2. 2024</v>
      </c>
      <c r="M12" s="32"/>
    </row>
    <row r="13" spans="2:47" s="1" customFormat="1" ht="10.9" hidden="1" customHeight="1">
      <c r="B13" s="32"/>
      <c r="M13" s="32"/>
    </row>
    <row r="14" spans="2:47" s="1" customFormat="1" ht="12" hidden="1" customHeight="1">
      <c r="B14" s="32"/>
      <c r="D14" s="27" t="s">
        <v>24</v>
      </c>
      <c r="J14" s="27" t="s">
        <v>25</v>
      </c>
      <c r="K14" s="25" t="s">
        <v>26</v>
      </c>
      <c r="M14" s="32"/>
    </row>
    <row r="15" spans="2:47" s="1" customFormat="1" ht="18" hidden="1" customHeight="1">
      <c r="B15" s="32"/>
      <c r="E15" s="25" t="s">
        <v>27</v>
      </c>
      <c r="J15" s="27" t="s">
        <v>28</v>
      </c>
      <c r="K15" s="25" t="s">
        <v>1</v>
      </c>
      <c r="M15" s="32"/>
    </row>
    <row r="16" spans="2:47" s="1" customFormat="1" ht="6.95" hidden="1" customHeight="1">
      <c r="B16" s="32"/>
      <c r="M16" s="32"/>
    </row>
    <row r="17" spans="2:13" s="1" customFormat="1" ht="12" hidden="1" customHeight="1">
      <c r="B17" s="32"/>
      <c r="D17" s="27" t="s">
        <v>29</v>
      </c>
      <c r="J17" s="27" t="s">
        <v>25</v>
      </c>
      <c r="K17" s="28" t="str">
        <f>'Rekapitulace stavby'!AN13</f>
        <v>Vyplň údaj</v>
      </c>
      <c r="M17" s="32"/>
    </row>
    <row r="18" spans="2:13" s="1" customFormat="1" ht="18" hidden="1" customHeight="1">
      <c r="B18" s="32"/>
      <c r="E18" s="247" t="str">
        <f>'Rekapitulace stavby'!E14</f>
        <v>Vyplň údaj</v>
      </c>
      <c r="F18" s="209"/>
      <c r="G18" s="209"/>
      <c r="H18" s="209"/>
      <c r="I18" s="209"/>
      <c r="J18" s="27" t="s">
        <v>28</v>
      </c>
      <c r="K18" s="28" t="str">
        <f>'Rekapitulace stavby'!AN14</f>
        <v>Vyplň údaj</v>
      </c>
      <c r="M18" s="32"/>
    </row>
    <row r="19" spans="2:13" s="1" customFormat="1" ht="6.95" hidden="1" customHeight="1">
      <c r="B19" s="32"/>
      <c r="M19" s="32"/>
    </row>
    <row r="20" spans="2:13" s="1" customFormat="1" ht="12" hidden="1" customHeight="1">
      <c r="B20" s="32"/>
      <c r="D20" s="27" t="s">
        <v>31</v>
      </c>
      <c r="J20" s="27" t="s">
        <v>25</v>
      </c>
      <c r="K20" s="25" t="s">
        <v>32</v>
      </c>
      <c r="M20" s="32"/>
    </row>
    <row r="21" spans="2:13" s="1" customFormat="1" ht="18" hidden="1" customHeight="1">
      <c r="B21" s="32"/>
      <c r="E21" s="25" t="s">
        <v>33</v>
      </c>
      <c r="J21" s="27" t="s">
        <v>28</v>
      </c>
      <c r="K21" s="25" t="s">
        <v>1</v>
      </c>
      <c r="M21" s="32"/>
    </row>
    <row r="22" spans="2:13" s="1" customFormat="1" ht="6.95" hidden="1" customHeight="1">
      <c r="B22" s="32"/>
      <c r="M22" s="32"/>
    </row>
    <row r="23" spans="2:13" s="1" customFormat="1" ht="12" hidden="1" customHeight="1">
      <c r="B23" s="32"/>
      <c r="D23" s="27" t="s">
        <v>35</v>
      </c>
      <c r="J23" s="27" t="s">
        <v>25</v>
      </c>
      <c r="K23" s="25" t="str">
        <f>IF('Rekapitulace stavby'!AN19="","",'Rekapitulace stavby'!AN19)</f>
        <v/>
      </c>
      <c r="M23" s="32"/>
    </row>
    <row r="24" spans="2:13" s="1" customFormat="1" ht="18" hidden="1" customHeight="1">
      <c r="B24" s="32"/>
      <c r="E24" s="25" t="str">
        <f>IF('Rekapitulace stavby'!E20="","",'Rekapitulace stavby'!E20)</f>
        <v xml:space="preserve"> </v>
      </c>
      <c r="J24" s="27" t="s">
        <v>28</v>
      </c>
      <c r="K24" s="25" t="str">
        <f>IF('Rekapitulace stavby'!AN20="","",'Rekapitulace stavby'!AN20)</f>
        <v/>
      </c>
      <c r="M24" s="32"/>
    </row>
    <row r="25" spans="2:13" s="1" customFormat="1" ht="6.95" hidden="1" customHeight="1">
      <c r="B25" s="32"/>
      <c r="M25" s="32"/>
    </row>
    <row r="26" spans="2:13" s="1" customFormat="1" ht="12" hidden="1" customHeight="1">
      <c r="B26" s="32"/>
      <c r="D26" s="27" t="s">
        <v>36</v>
      </c>
      <c r="M26" s="32"/>
    </row>
    <row r="27" spans="2:13" s="7" customFormat="1" ht="16.5" hidden="1" customHeight="1">
      <c r="B27" s="89"/>
      <c r="E27" s="214" t="s">
        <v>1</v>
      </c>
      <c r="F27" s="214"/>
      <c r="G27" s="214"/>
      <c r="H27" s="214"/>
      <c r="I27" s="214"/>
      <c r="M27" s="89"/>
    </row>
    <row r="28" spans="2:13" s="1" customFormat="1" ht="6.95" hidden="1" customHeight="1">
      <c r="B28" s="32"/>
      <c r="M28" s="32"/>
    </row>
    <row r="29" spans="2:13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53"/>
      <c r="M29" s="32"/>
    </row>
    <row r="30" spans="2:13" s="1" customFormat="1" ht="25.35" hidden="1" customHeight="1">
      <c r="B30" s="32"/>
      <c r="D30" s="90" t="s">
        <v>37</v>
      </c>
      <c r="K30" s="66">
        <f>ROUND(K118, 2)</f>
        <v>0</v>
      </c>
      <c r="M30" s="32"/>
    </row>
    <row r="31" spans="2:13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53"/>
      <c r="M31" s="32"/>
    </row>
    <row r="32" spans="2:13" s="1" customFormat="1" ht="14.45" hidden="1" customHeight="1">
      <c r="B32" s="32"/>
      <c r="F32" s="35" t="s">
        <v>39</v>
      </c>
      <c r="G32" s="35"/>
      <c r="J32" s="35" t="s">
        <v>38</v>
      </c>
      <c r="K32" s="35" t="s">
        <v>40</v>
      </c>
      <c r="M32" s="32"/>
    </row>
    <row r="33" spans="2:13" s="1" customFormat="1" ht="14.45" hidden="1" customHeight="1">
      <c r="B33" s="32"/>
      <c r="D33" s="55" t="s">
        <v>41</v>
      </c>
      <c r="E33" s="27" t="s">
        <v>42</v>
      </c>
      <c r="F33" s="91">
        <f>ROUND((SUM(BF118:BF162)),  2)</f>
        <v>0</v>
      </c>
      <c r="G33" s="91"/>
      <c r="J33" s="92">
        <v>0.21</v>
      </c>
      <c r="K33" s="91">
        <f>ROUND(((SUM(BF118:BF162))*J33),  2)</f>
        <v>0</v>
      </c>
      <c r="M33" s="32"/>
    </row>
    <row r="34" spans="2:13" s="1" customFormat="1" ht="14.45" hidden="1" customHeight="1">
      <c r="B34" s="32"/>
      <c r="E34" s="27" t="s">
        <v>43</v>
      </c>
      <c r="F34" s="91">
        <f>ROUND((SUM(BG118:BG162)),  2)</f>
        <v>0</v>
      </c>
      <c r="G34" s="91"/>
      <c r="J34" s="92">
        <v>0.12</v>
      </c>
      <c r="K34" s="91">
        <f>ROUND(((SUM(BG118:BG162))*J34),  2)</f>
        <v>0</v>
      </c>
      <c r="M34" s="32"/>
    </row>
    <row r="35" spans="2:13" s="1" customFormat="1" ht="14.45" hidden="1" customHeight="1">
      <c r="B35" s="32"/>
      <c r="E35" s="27" t="s">
        <v>44</v>
      </c>
      <c r="F35" s="91">
        <f>ROUND((SUM(BH118:BH162)),  2)</f>
        <v>0</v>
      </c>
      <c r="G35" s="91"/>
      <c r="J35" s="92">
        <v>0.21</v>
      </c>
      <c r="K35" s="91">
        <f>0</f>
        <v>0</v>
      </c>
      <c r="M35" s="32"/>
    </row>
    <row r="36" spans="2:13" s="1" customFormat="1" ht="14.45" hidden="1" customHeight="1">
      <c r="B36" s="32"/>
      <c r="E36" s="27" t="s">
        <v>45</v>
      </c>
      <c r="F36" s="91">
        <f>ROUND((SUM(BI118:BI162)),  2)</f>
        <v>0</v>
      </c>
      <c r="G36" s="91"/>
      <c r="J36" s="92">
        <v>0.12</v>
      </c>
      <c r="K36" s="91">
        <f>0</f>
        <v>0</v>
      </c>
      <c r="M36" s="32"/>
    </row>
    <row r="37" spans="2:13" s="1" customFormat="1" ht="14.45" hidden="1" customHeight="1">
      <c r="B37" s="32"/>
      <c r="E37" s="27" t="s">
        <v>46</v>
      </c>
      <c r="F37" s="91">
        <f>ROUND((SUM(BJ118:BJ162)),  2)</f>
        <v>0</v>
      </c>
      <c r="G37" s="91"/>
      <c r="J37" s="92">
        <v>0</v>
      </c>
      <c r="K37" s="91">
        <f>0</f>
        <v>0</v>
      </c>
      <c r="M37" s="32"/>
    </row>
    <row r="38" spans="2:13" s="1" customFormat="1" ht="6.95" hidden="1" customHeight="1">
      <c r="B38" s="32"/>
      <c r="M38" s="32"/>
    </row>
    <row r="39" spans="2:13" s="1" customFormat="1" ht="25.35" hidden="1" customHeight="1">
      <c r="B39" s="32"/>
      <c r="C39" s="93"/>
      <c r="D39" s="94" t="s">
        <v>47</v>
      </c>
      <c r="E39" s="57"/>
      <c r="F39" s="57"/>
      <c r="G39" s="57"/>
      <c r="H39" s="95" t="s">
        <v>48</v>
      </c>
      <c r="I39" s="96" t="s">
        <v>49</v>
      </c>
      <c r="J39" s="57"/>
      <c r="K39" s="97">
        <f>SUM(K30:K37)</f>
        <v>0</v>
      </c>
      <c r="L39" s="98"/>
      <c r="M39" s="32"/>
    </row>
    <row r="40" spans="2:13" s="1" customFormat="1" ht="14.45" hidden="1" customHeight="1">
      <c r="B40" s="32"/>
      <c r="M40" s="32"/>
    </row>
    <row r="41" spans="2:13" ht="14.45" hidden="1" customHeight="1">
      <c r="B41" s="20"/>
      <c r="M41" s="20"/>
    </row>
    <row r="42" spans="2:13" ht="14.45" hidden="1" customHeight="1">
      <c r="B42" s="20"/>
      <c r="M42" s="20"/>
    </row>
    <row r="43" spans="2:13" ht="14.45" hidden="1" customHeight="1">
      <c r="B43" s="20"/>
      <c r="M43" s="20"/>
    </row>
    <row r="44" spans="2:13" ht="14.45" hidden="1" customHeight="1">
      <c r="B44" s="20"/>
      <c r="M44" s="20"/>
    </row>
    <row r="45" spans="2:13" ht="14.45" hidden="1" customHeight="1">
      <c r="B45" s="20"/>
      <c r="M45" s="20"/>
    </row>
    <row r="46" spans="2:13" ht="14.45" hidden="1" customHeight="1">
      <c r="B46" s="20"/>
      <c r="M46" s="20"/>
    </row>
    <row r="47" spans="2:13" ht="14.45" hidden="1" customHeight="1">
      <c r="B47" s="20"/>
      <c r="M47" s="20"/>
    </row>
    <row r="48" spans="2:13" ht="14.45" hidden="1" customHeight="1">
      <c r="B48" s="20"/>
      <c r="M48" s="20"/>
    </row>
    <row r="49" spans="2:13" ht="14.45" hidden="1" customHeight="1">
      <c r="B49" s="20"/>
      <c r="M49" s="20"/>
    </row>
    <row r="50" spans="2:13" s="1" customFormat="1" ht="14.45" hidden="1" customHeight="1">
      <c r="B50" s="32"/>
      <c r="D50" s="41" t="s">
        <v>50</v>
      </c>
      <c r="E50" s="42"/>
      <c r="F50" s="42"/>
      <c r="G50" s="42"/>
      <c r="H50" s="41" t="s">
        <v>51</v>
      </c>
      <c r="I50" s="42"/>
      <c r="J50" s="42"/>
      <c r="K50" s="42"/>
      <c r="L50" s="42"/>
      <c r="M50" s="32"/>
    </row>
    <row r="51" spans="2:13" hidden="1">
      <c r="B51" s="20"/>
      <c r="M51" s="20"/>
    </row>
    <row r="52" spans="2:13" hidden="1">
      <c r="B52" s="20"/>
      <c r="M52" s="20"/>
    </row>
    <row r="53" spans="2:13" hidden="1">
      <c r="B53" s="20"/>
      <c r="M53" s="20"/>
    </row>
    <row r="54" spans="2:13" hidden="1">
      <c r="B54" s="20"/>
      <c r="M54" s="20"/>
    </row>
    <row r="55" spans="2:13" hidden="1">
      <c r="B55" s="20"/>
      <c r="M55" s="20"/>
    </row>
    <row r="56" spans="2:13" hidden="1">
      <c r="B56" s="20"/>
      <c r="M56" s="20"/>
    </row>
    <row r="57" spans="2:13" hidden="1">
      <c r="B57" s="20"/>
      <c r="M57" s="20"/>
    </row>
    <row r="58" spans="2:13" hidden="1">
      <c r="B58" s="20"/>
      <c r="M58" s="20"/>
    </row>
    <row r="59" spans="2:13" hidden="1">
      <c r="B59" s="20"/>
      <c r="M59" s="20"/>
    </row>
    <row r="60" spans="2:13" hidden="1">
      <c r="B60" s="20"/>
      <c r="M60" s="20"/>
    </row>
    <row r="61" spans="2:13" s="1" customFormat="1" ht="12.75" hidden="1">
      <c r="B61" s="32"/>
      <c r="D61" s="43" t="s">
        <v>52</v>
      </c>
      <c r="E61" s="34"/>
      <c r="F61" s="99" t="s">
        <v>53</v>
      </c>
      <c r="G61" s="99"/>
      <c r="H61" s="43" t="s">
        <v>52</v>
      </c>
      <c r="I61" s="34"/>
      <c r="J61" s="34"/>
      <c r="K61" s="100" t="s">
        <v>53</v>
      </c>
      <c r="L61" s="34"/>
      <c r="M61" s="32"/>
    </row>
    <row r="62" spans="2:13" hidden="1">
      <c r="B62" s="20"/>
      <c r="M62" s="20"/>
    </row>
    <row r="63" spans="2:13" hidden="1">
      <c r="B63" s="20"/>
      <c r="M63" s="20"/>
    </row>
    <row r="64" spans="2:13" hidden="1">
      <c r="B64" s="20"/>
      <c r="M64" s="20"/>
    </row>
    <row r="65" spans="2:13" s="1" customFormat="1" ht="12.75" hidden="1">
      <c r="B65" s="32"/>
      <c r="D65" s="41" t="s">
        <v>54</v>
      </c>
      <c r="E65" s="42"/>
      <c r="F65" s="42"/>
      <c r="G65" s="42"/>
      <c r="H65" s="41" t="s">
        <v>55</v>
      </c>
      <c r="I65" s="42"/>
      <c r="J65" s="42"/>
      <c r="K65" s="42"/>
      <c r="L65" s="42"/>
      <c r="M65" s="32"/>
    </row>
    <row r="66" spans="2:13" hidden="1">
      <c r="B66" s="20"/>
      <c r="M66" s="20"/>
    </row>
    <row r="67" spans="2:13" hidden="1">
      <c r="B67" s="20"/>
      <c r="M67" s="20"/>
    </row>
    <row r="68" spans="2:13" hidden="1">
      <c r="B68" s="20"/>
      <c r="M68" s="20"/>
    </row>
    <row r="69" spans="2:13" hidden="1">
      <c r="B69" s="20"/>
      <c r="M69" s="20"/>
    </row>
    <row r="70" spans="2:13" hidden="1">
      <c r="B70" s="20"/>
      <c r="M70" s="20"/>
    </row>
    <row r="71" spans="2:13" hidden="1">
      <c r="B71" s="20"/>
      <c r="M71" s="20"/>
    </row>
    <row r="72" spans="2:13" hidden="1">
      <c r="B72" s="20"/>
      <c r="M72" s="20"/>
    </row>
    <row r="73" spans="2:13" hidden="1">
      <c r="B73" s="20"/>
      <c r="M73" s="20"/>
    </row>
    <row r="74" spans="2:13" hidden="1">
      <c r="B74" s="20"/>
      <c r="M74" s="20"/>
    </row>
    <row r="75" spans="2:13" hidden="1">
      <c r="B75" s="20"/>
      <c r="M75" s="20"/>
    </row>
    <row r="76" spans="2:13" s="1" customFormat="1" ht="12.75" hidden="1">
      <c r="B76" s="32"/>
      <c r="D76" s="43" t="s">
        <v>52</v>
      </c>
      <c r="E76" s="34"/>
      <c r="F76" s="99" t="s">
        <v>53</v>
      </c>
      <c r="G76" s="99"/>
      <c r="H76" s="43" t="s">
        <v>52</v>
      </c>
      <c r="I76" s="34"/>
      <c r="J76" s="34"/>
      <c r="K76" s="100" t="s">
        <v>53</v>
      </c>
      <c r="L76" s="34"/>
      <c r="M76" s="32"/>
    </row>
    <row r="77" spans="2:13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32"/>
    </row>
    <row r="78" spans="2:13" hidden="1"/>
    <row r="79" spans="2:13" hidden="1"/>
    <row r="80" spans="2:13" hidden="1"/>
    <row r="81" spans="2:48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32"/>
    </row>
    <row r="82" spans="2:48" s="1" customFormat="1" ht="24.95" hidden="1" customHeight="1">
      <c r="B82" s="32"/>
      <c r="C82" s="21" t="s">
        <v>171</v>
      </c>
      <c r="M82" s="32"/>
    </row>
    <row r="83" spans="2:48" s="1" customFormat="1" ht="6.95" hidden="1" customHeight="1">
      <c r="B83" s="32"/>
      <c r="M83" s="32"/>
    </row>
    <row r="84" spans="2:48" s="1" customFormat="1" ht="12" hidden="1" customHeight="1">
      <c r="B84" s="32"/>
      <c r="C84" s="27" t="s">
        <v>16</v>
      </c>
      <c r="M84" s="32"/>
    </row>
    <row r="85" spans="2:48" s="1" customFormat="1" ht="26.25" hidden="1" customHeight="1">
      <c r="B85" s="32"/>
      <c r="E85" s="244" t="str">
        <f>E7</f>
        <v>24005 - Prirodni koupaci biotop Jilemnice (zadani) - uprava vyberove rizeni</v>
      </c>
      <c r="F85" s="245"/>
      <c r="G85" s="245"/>
      <c r="H85" s="245"/>
      <c r="I85" s="245"/>
      <c r="M85" s="32"/>
    </row>
    <row r="86" spans="2:48" s="1" customFormat="1" ht="12" hidden="1" customHeight="1">
      <c r="B86" s="32"/>
      <c r="C86" s="27" t="s">
        <v>169</v>
      </c>
      <c r="M86" s="32"/>
    </row>
    <row r="87" spans="2:48" s="1" customFormat="1" ht="16.5" hidden="1" customHeight="1">
      <c r="B87" s="32"/>
      <c r="E87" s="240" t="str">
        <f>E9</f>
        <v>SO 09.4 - Objekt zázemí -...</v>
      </c>
      <c r="F87" s="246"/>
      <c r="G87" s="246"/>
      <c r="H87" s="246"/>
      <c r="I87" s="246"/>
      <c r="M87" s="32"/>
    </row>
    <row r="88" spans="2:48" s="1" customFormat="1" ht="6.95" hidden="1" customHeight="1">
      <c r="B88" s="32"/>
      <c r="M88" s="32"/>
    </row>
    <row r="89" spans="2:48" s="1" customFormat="1" ht="12" hidden="1" customHeight="1">
      <c r="B89" s="32"/>
      <c r="C89" s="27" t="s">
        <v>20</v>
      </c>
      <c r="F89" s="25" t="str">
        <f>F12</f>
        <v xml:space="preserve"> </v>
      </c>
      <c r="G89" s="25"/>
      <c r="J89" s="27" t="s">
        <v>22</v>
      </c>
      <c r="K89" s="52" t="str">
        <f>IF(K12="","",K12)</f>
        <v>12. 2. 2024</v>
      </c>
      <c r="M89" s="32"/>
    </row>
    <row r="90" spans="2:48" s="1" customFormat="1" ht="6.95" hidden="1" customHeight="1">
      <c r="B90" s="32"/>
      <c r="M90" s="32"/>
    </row>
    <row r="91" spans="2:48" s="1" customFormat="1" ht="15.2" hidden="1" customHeight="1">
      <c r="B91" s="32"/>
      <c r="C91" s="27" t="s">
        <v>24</v>
      </c>
      <c r="F91" s="25" t="str">
        <f>E15</f>
        <v>Sportovní centrum Jilemnice</v>
      </c>
      <c r="G91" s="25"/>
      <c r="J91" s="27" t="s">
        <v>31</v>
      </c>
      <c r="K91" s="30" t="str">
        <f>E21</f>
        <v>BAPO s.r.o.</v>
      </c>
      <c r="M91" s="32"/>
    </row>
    <row r="92" spans="2:48" s="1" customFormat="1" ht="15.2" hidden="1" customHeight="1">
      <c r="B92" s="32"/>
      <c r="C92" s="27" t="s">
        <v>29</v>
      </c>
      <c r="F92" s="25" t="str">
        <f>IF(E18="","",E18)</f>
        <v>Vyplň údaj</v>
      </c>
      <c r="G92" s="25"/>
      <c r="J92" s="27" t="s">
        <v>35</v>
      </c>
      <c r="K92" s="30" t="str">
        <f>E24</f>
        <v xml:space="preserve"> </v>
      </c>
      <c r="M92" s="32"/>
    </row>
    <row r="93" spans="2:48" s="1" customFormat="1" ht="10.35" hidden="1" customHeight="1">
      <c r="B93" s="32"/>
      <c r="M93" s="32"/>
    </row>
    <row r="94" spans="2:48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93"/>
      <c r="K94" s="102" t="s">
        <v>173</v>
      </c>
      <c r="L94" s="93"/>
      <c r="M94" s="32"/>
    </row>
    <row r="95" spans="2:48" s="1" customFormat="1" ht="10.35" hidden="1" customHeight="1">
      <c r="B95" s="32"/>
      <c r="M95" s="32"/>
    </row>
    <row r="96" spans="2:48" s="1" customFormat="1" ht="22.9" hidden="1" customHeight="1">
      <c r="B96" s="32"/>
      <c r="C96" s="103" t="s">
        <v>174</v>
      </c>
      <c r="K96" s="66">
        <f>K118</f>
        <v>0</v>
      </c>
      <c r="M96" s="32"/>
      <c r="AV96" s="17" t="s">
        <v>175</v>
      </c>
    </row>
    <row r="97" spans="2:13" s="8" customFormat="1" ht="24.95" hidden="1" customHeight="1">
      <c r="B97" s="104"/>
      <c r="D97" s="105" t="s">
        <v>2094</v>
      </c>
      <c r="E97" s="106"/>
      <c r="F97" s="106"/>
      <c r="G97" s="106"/>
      <c r="H97" s="106"/>
      <c r="I97" s="106"/>
      <c r="J97" s="106"/>
      <c r="K97" s="107">
        <f>K119</f>
        <v>0</v>
      </c>
      <c r="M97" s="104"/>
    </row>
    <row r="98" spans="2:13" s="15" customFormat="1" ht="19.899999999999999" hidden="1" customHeight="1">
      <c r="B98" s="189"/>
      <c r="D98" s="190" t="s">
        <v>2095</v>
      </c>
      <c r="E98" s="191"/>
      <c r="F98" s="191"/>
      <c r="G98" s="191"/>
      <c r="H98" s="191"/>
      <c r="I98" s="191"/>
      <c r="J98" s="191"/>
      <c r="K98" s="192">
        <f>K120</f>
        <v>0</v>
      </c>
      <c r="M98" s="189"/>
    </row>
    <row r="99" spans="2:13" s="1" customFormat="1" ht="21.75" hidden="1" customHeight="1">
      <c r="B99" s="32"/>
      <c r="M99" s="32"/>
    </row>
    <row r="100" spans="2:13" s="1" customFormat="1" ht="6.95" hidden="1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32"/>
    </row>
    <row r="101" spans="2:13" hidden="1"/>
    <row r="102" spans="2:13" hidden="1"/>
    <row r="103" spans="2:13" hidden="1"/>
    <row r="104" spans="2:13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32"/>
    </row>
    <row r="105" spans="2:13" s="1" customFormat="1" ht="24.95" customHeight="1">
      <c r="B105" s="32"/>
      <c r="C105" s="21" t="s">
        <v>197</v>
      </c>
      <c r="M105" s="32"/>
    </row>
    <row r="106" spans="2:13" s="1" customFormat="1" ht="6.95" customHeight="1">
      <c r="B106" s="32"/>
      <c r="M106" s="32"/>
    </row>
    <row r="107" spans="2:13" s="1" customFormat="1" ht="12" customHeight="1">
      <c r="B107" s="32"/>
      <c r="C107" s="27" t="s">
        <v>16</v>
      </c>
      <c r="M107" s="32"/>
    </row>
    <row r="108" spans="2:13" s="1" customFormat="1" ht="26.25" customHeight="1">
      <c r="B108" s="32"/>
      <c r="E108" s="244" t="str">
        <f>E7</f>
        <v>24005 - Prirodni koupaci biotop Jilemnice (zadani) - uprava vyberove rizeni</v>
      </c>
      <c r="F108" s="245"/>
      <c r="G108" s="245"/>
      <c r="H108" s="245"/>
      <c r="I108" s="245"/>
      <c r="M108" s="32"/>
    </row>
    <row r="109" spans="2:13" s="1" customFormat="1" ht="12" customHeight="1">
      <c r="B109" s="32"/>
      <c r="C109" s="27" t="s">
        <v>169</v>
      </c>
      <c r="M109" s="32"/>
    </row>
    <row r="110" spans="2:13" s="1" customFormat="1" ht="16.5" customHeight="1">
      <c r="B110" s="32"/>
      <c r="E110" s="240" t="str">
        <f>E9</f>
        <v>SO 09.4 - Objekt zázemí -...</v>
      </c>
      <c r="F110" s="246"/>
      <c r="G110" s="246"/>
      <c r="H110" s="246"/>
      <c r="I110" s="246"/>
      <c r="M110" s="32"/>
    </row>
    <row r="111" spans="2:13" s="1" customFormat="1" ht="6.95" customHeight="1">
      <c r="B111" s="32"/>
      <c r="M111" s="32"/>
    </row>
    <row r="112" spans="2:13" s="1" customFormat="1" ht="12" customHeight="1">
      <c r="B112" s="32"/>
      <c r="C112" s="27" t="s">
        <v>20</v>
      </c>
      <c r="F112" s="25" t="str">
        <f>F12</f>
        <v xml:space="preserve"> </v>
      </c>
      <c r="G112" s="25"/>
      <c r="J112" s="27" t="s">
        <v>22</v>
      </c>
      <c r="K112" s="52" t="str">
        <f>IF(K12="","",K12)</f>
        <v>12. 2. 2024</v>
      </c>
      <c r="M112" s="32"/>
    </row>
    <row r="113" spans="2:66" s="1" customFormat="1" ht="6.95" customHeight="1">
      <c r="B113" s="32"/>
      <c r="M113" s="32"/>
    </row>
    <row r="114" spans="2:66" s="1" customFormat="1" ht="15.2" customHeight="1">
      <c r="B114" s="32"/>
      <c r="C114" s="27" t="s">
        <v>24</v>
      </c>
      <c r="F114" s="25" t="str">
        <f>E15</f>
        <v>Sportovní centrum Jilemnice</v>
      </c>
      <c r="G114" s="25"/>
      <c r="J114" s="27" t="s">
        <v>31</v>
      </c>
      <c r="K114" s="30" t="str">
        <f>E21</f>
        <v>BAPO s.r.o.</v>
      </c>
      <c r="M114" s="32"/>
    </row>
    <row r="115" spans="2:66" s="1" customFormat="1" ht="15.2" customHeight="1">
      <c r="B115" s="32"/>
      <c r="C115" s="27" t="s">
        <v>29</v>
      </c>
      <c r="F115" s="25" t="str">
        <f>IF(E18="","",E18)</f>
        <v>Vyplň údaj</v>
      </c>
      <c r="G115" s="25"/>
      <c r="J115" s="27" t="s">
        <v>35</v>
      </c>
      <c r="K115" s="30" t="str">
        <f>E24</f>
        <v xml:space="preserve"> </v>
      </c>
      <c r="M115" s="32"/>
    </row>
    <row r="116" spans="2:66" s="1" customFormat="1" ht="10.35" customHeight="1">
      <c r="B116" s="32"/>
      <c r="M116" s="32"/>
    </row>
    <row r="117" spans="2:66" s="9" customFormat="1" ht="29.25" customHeight="1">
      <c r="B117" s="108"/>
      <c r="C117" s="109" t="s">
        <v>198</v>
      </c>
      <c r="D117" s="110" t="s">
        <v>62</v>
      </c>
      <c r="E117" s="110" t="s">
        <v>58</v>
      </c>
      <c r="F117" s="110" t="s">
        <v>59</v>
      </c>
      <c r="G117" s="110"/>
      <c r="H117" s="110" t="s">
        <v>199</v>
      </c>
      <c r="I117" s="110" t="s">
        <v>200</v>
      </c>
      <c r="J117" s="110" t="s">
        <v>201</v>
      </c>
      <c r="K117" s="111" t="s">
        <v>173</v>
      </c>
      <c r="L117" s="112" t="s">
        <v>202</v>
      </c>
      <c r="M117" s="108"/>
      <c r="N117" s="59" t="s">
        <v>1</v>
      </c>
      <c r="O117" s="60" t="s">
        <v>41</v>
      </c>
      <c r="P117" s="60" t="s">
        <v>203</v>
      </c>
      <c r="Q117" s="60" t="s">
        <v>204</v>
      </c>
      <c r="R117" s="60" t="s">
        <v>205</v>
      </c>
      <c r="S117" s="60" t="s">
        <v>206</v>
      </c>
      <c r="T117" s="60" t="s">
        <v>207</v>
      </c>
      <c r="U117" s="61" t="s">
        <v>208</v>
      </c>
    </row>
    <row r="118" spans="2:66" s="1" customFormat="1" ht="22.9" customHeight="1">
      <c r="B118" s="32"/>
      <c r="C118" s="64" t="s">
        <v>209</v>
      </c>
      <c r="K118" s="113">
        <f>BL118</f>
        <v>0</v>
      </c>
      <c r="M118" s="32"/>
      <c r="N118" s="62"/>
      <c r="O118" s="53"/>
      <c r="P118" s="53"/>
      <c r="Q118" s="114">
        <f>Q119</f>
        <v>0</v>
      </c>
      <c r="R118" s="53"/>
      <c r="S118" s="114">
        <f>S119</f>
        <v>0</v>
      </c>
      <c r="T118" s="53"/>
      <c r="U118" s="115">
        <f>U119</f>
        <v>0</v>
      </c>
      <c r="AU118" s="17" t="s">
        <v>76</v>
      </c>
      <c r="AV118" s="17" t="s">
        <v>175</v>
      </c>
      <c r="BL118" s="116">
        <f>BL119</f>
        <v>0</v>
      </c>
    </row>
    <row r="119" spans="2:66" s="10" customFormat="1" ht="25.9" customHeight="1">
      <c r="B119" s="117"/>
      <c r="D119" s="118" t="s">
        <v>76</v>
      </c>
      <c r="E119" s="119" t="s">
        <v>996</v>
      </c>
      <c r="F119" s="119" t="s">
        <v>1</v>
      </c>
      <c r="G119" s="119"/>
      <c r="J119" s="120"/>
      <c r="K119" s="121">
        <f>BL119</f>
        <v>0</v>
      </c>
      <c r="M119" s="117"/>
      <c r="N119" s="122"/>
      <c r="Q119" s="123">
        <f>Q120</f>
        <v>0</v>
      </c>
      <c r="S119" s="123">
        <f>S120</f>
        <v>0</v>
      </c>
      <c r="U119" s="124">
        <f>U120</f>
        <v>0</v>
      </c>
      <c r="AS119" s="118" t="s">
        <v>84</v>
      </c>
      <c r="AU119" s="125" t="s">
        <v>76</v>
      </c>
      <c r="AV119" s="125" t="s">
        <v>77</v>
      </c>
      <c r="AZ119" s="118" t="s">
        <v>211</v>
      </c>
      <c r="BL119" s="126">
        <f>BL120</f>
        <v>0</v>
      </c>
    </row>
    <row r="120" spans="2:66" s="10" customFormat="1" ht="22.9" customHeight="1">
      <c r="B120" s="117"/>
      <c r="D120" s="118" t="s">
        <v>76</v>
      </c>
      <c r="E120" s="193" t="s">
        <v>58</v>
      </c>
      <c r="F120" s="193" t="s">
        <v>59</v>
      </c>
      <c r="G120" s="248" t="s">
        <v>2636</v>
      </c>
      <c r="J120" s="120"/>
      <c r="K120" s="194">
        <f>BL120</f>
        <v>0</v>
      </c>
      <c r="M120" s="117"/>
      <c r="N120" s="122"/>
      <c r="Q120" s="123">
        <f>SUM(Q121:Q162)</f>
        <v>0</v>
      </c>
      <c r="S120" s="123">
        <f>SUM(S121:S162)</f>
        <v>0</v>
      </c>
      <c r="U120" s="124">
        <f>SUM(U121:U162)</f>
        <v>0</v>
      </c>
      <c r="AS120" s="118" t="s">
        <v>84</v>
      </c>
      <c r="AU120" s="125" t="s">
        <v>76</v>
      </c>
      <c r="AV120" s="125" t="s">
        <v>84</v>
      </c>
      <c r="AZ120" s="118" t="s">
        <v>211</v>
      </c>
      <c r="BL120" s="126">
        <f>SUM(BL121:BL162)</f>
        <v>0</v>
      </c>
    </row>
    <row r="121" spans="2:66" s="1" customFormat="1" ht="62.65" customHeight="1">
      <c r="B121" s="32"/>
      <c r="C121" s="127" t="s">
        <v>84</v>
      </c>
      <c r="D121" s="127" t="s">
        <v>212</v>
      </c>
      <c r="E121" s="128" t="s">
        <v>2096</v>
      </c>
      <c r="F121" s="129" t="s">
        <v>2097</v>
      </c>
      <c r="G121" s="130" t="s">
        <v>2637</v>
      </c>
      <c r="H121" s="130" t="s">
        <v>421</v>
      </c>
      <c r="I121" s="131">
        <v>13</v>
      </c>
      <c r="J121" s="132"/>
      <c r="K121" s="133">
        <f t="shared" ref="K121:K162" si="0">ROUND(J121*I121,2)</f>
        <v>0</v>
      </c>
      <c r="L121" s="134"/>
      <c r="M121" s="32"/>
      <c r="N121" s="135" t="s">
        <v>1</v>
      </c>
      <c r="O121" s="136" t="s">
        <v>42</v>
      </c>
      <c r="Q121" s="137">
        <f t="shared" ref="Q121:Q162" si="1">P121*I121</f>
        <v>0</v>
      </c>
      <c r="R121" s="137">
        <v>0</v>
      </c>
      <c r="S121" s="137">
        <f t="shared" ref="S121:S162" si="2">R121*I121</f>
        <v>0</v>
      </c>
      <c r="T121" s="137">
        <v>0</v>
      </c>
      <c r="U121" s="138">
        <f t="shared" ref="U121:U162" si="3">T121*I121</f>
        <v>0</v>
      </c>
      <c r="AS121" s="139" t="s">
        <v>216</v>
      </c>
      <c r="AU121" s="139" t="s">
        <v>212</v>
      </c>
      <c r="AV121" s="139" t="s">
        <v>86</v>
      </c>
      <c r="AZ121" s="17" t="s">
        <v>211</v>
      </c>
      <c r="BF121" s="140">
        <f t="shared" ref="BF121:BF162" si="4">IF(O121="základní",K121,0)</f>
        <v>0</v>
      </c>
      <c r="BG121" s="140">
        <f t="shared" ref="BG121:BG162" si="5">IF(O121="snížená",K121,0)</f>
        <v>0</v>
      </c>
      <c r="BH121" s="140">
        <f t="shared" ref="BH121:BH162" si="6">IF(O121="zákl. přenesená",K121,0)</f>
        <v>0</v>
      </c>
      <c r="BI121" s="140">
        <f t="shared" ref="BI121:BI162" si="7">IF(O121="sníž. přenesená",K121,0)</f>
        <v>0</v>
      </c>
      <c r="BJ121" s="140">
        <f t="shared" ref="BJ121:BJ162" si="8">IF(O121="nulová",K121,0)</f>
        <v>0</v>
      </c>
      <c r="BK121" s="17" t="s">
        <v>84</v>
      </c>
      <c r="BL121" s="140">
        <f t="shared" ref="BL121:BL162" si="9">ROUND(J121*I121,2)</f>
        <v>0</v>
      </c>
      <c r="BM121" s="17" t="s">
        <v>216</v>
      </c>
      <c r="BN121" s="139" t="s">
        <v>86</v>
      </c>
    </row>
    <row r="122" spans="2:66" s="1" customFormat="1" ht="62.65" customHeight="1">
      <c r="B122" s="32"/>
      <c r="C122" s="127" t="s">
        <v>86</v>
      </c>
      <c r="D122" s="127" t="s">
        <v>212</v>
      </c>
      <c r="E122" s="128" t="s">
        <v>2099</v>
      </c>
      <c r="F122" s="129" t="s">
        <v>2097</v>
      </c>
      <c r="G122" s="130" t="s">
        <v>2638</v>
      </c>
      <c r="H122" s="130" t="s">
        <v>421</v>
      </c>
      <c r="I122" s="131">
        <v>288</v>
      </c>
      <c r="J122" s="132"/>
      <c r="K122" s="133">
        <f t="shared" si="0"/>
        <v>0</v>
      </c>
      <c r="L122" s="134"/>
      <c r="M122" s="32"/>
      <c r="N122" s="135" t="s">
        <v>1</v>
      </c>
      <c r="O122" s="136" t="s">
        <v>42</v>
      </c>
      <c r="Q122" s="137">
        <f t="shared" si="1"/>
        <v>0</v>
      </c>
      <c r="R122" s="137">
        <v>0</v>
      </c>
      <c r="S122" s="137">
        <f t="shared" si="2"/>
        <v>0</v>
      </c>
      <c r="T122" s="137">
        <v>0</v>
      </c>
      <c r="U122" s="138">
        <f t="shared" si="3"/>
        <v>0</v>
      </c>
      <c r="AS122" s="139" t="s">
        <v>216</v>
      </c>
      <c r="AU122" s="139" t="s">
        <v>212</v>
      </c>
      <c r="AV122" s="139" t="s">
        <v>86</v>
      </c>
      <c r="AZ122" s="17" t="s">
        <v>211</v>
      </c>
      <c r="BF122" s="140">
        <f t="shared" si="4"/>
        <v>0</v>
      </c>
      <c r="BG122" s="140">
        <f t="shared" si="5"/>
        <v>0</v>
      </c>
      <c r="BH122" s="140">
        <f t="shared" si="6"/>
        <v>0</v>
      </c>
      <c r="BI122" s="140">
        <f t="shared" si="7"/>
        <v>0</v>
      </c>
      <c r="BJ122" s="140">
        <f t="shared" si="8"/>
        <v>0</v>
      </c>
      <c r="BK122" s="17" t="s">
        <v>84</v>
      </c>
      <c r="BL122" s="140">
        <f t="shared" si="9"/>
        <v>0</v>
      </c>
      <c r="BM122" s="17" t="s">
        <v>216</v>
      </c>
      <c r="BN122" s="139" t="s">
        <v>216</v>
      </c>
    </row>
    <row r="123" spans="2:66" s="1" customFormat="1" ht="62.65" customHeight="1">
      <c r="B123" s="32"/>
      <c r="C123" s="127" t="s">
        <v>226</v>
      </c>
      <c r="D123" s="127" t="s">
        <v>212</v>
      </c>
      <c r="E123" s="128" t="s">
        <v>2100</v>
      </c>
      <c r="F123" s="129" t="s">
        <v>2097</v>
      </c>
      <c r="G123" s="130" t="s">
        <v>2639</v>
      </c>
      <c r="H123" s="130" t="s">
        <v>421</v>
      </c>
      <c r="I123" s="131">
        <v>251</v>
      </c>
      <c r="J123" s="132"/>
      <c r="K123" s="133">
        <f t="shared" si="0"/>
        <v>0</v>
      </c>
      <c r="L123" s="134"/>
      <c r="M123" s="32"/>
      <c r="N123" s="135" t="s">
        <v>1</v>
      </c>
      <c r="O123" s="136" t="s">
        <v>42</v>
      </c>
      <c r="Q123" s="137">
        <f t="shared" si="1"/>
        <v>0</v>
      </c>
      <c r="R123" s="137">
        <v>0</v>
      </c>
      <c r="S123" s="137">
        <f t="shared" si="2"/>
        <v>0</v>
      </c>
      <c r="T123" s="137">
        <v>0</v>
      </c>
      <c r="U123" s="138">
        <f t="shared" si="3"/>
        <v>0</v>
      </c>
      <c r="AS123" s="139" t="s">
        <v>216</v>
      </c>
      <c r="AU123" s="139" t="s">
        <v>212</v>
      </c>
      <c r="AV123" s="139" t="s">
        <v>86</v>
      </c>
      <c r="AZ123" s="17" t="s">
        <v>211</v>
      </c>
      <c r="BF123" s="140">
        <f t="shared" si="4"/>
        <v>0</v>
      </c>
      <c r="BG123" s="140">
        <f t="shared" si="5"/>
        <v>0</v>
      </c>
      <c r="BH123" s="140">
        <f t="shared" si="6"/>
        <v>0</v>
      </c>
      <c r="BI123" s="140">
        <f t="shared" si="7"/>
        <v>0</v>
      </c>
      <c r="BJ123" s="140">
        <f t="shared" si="8"/>
        <v>0</v>
      </c>
      <c r="BK123" s="17" t="s">
        <v>84</v>
      </c>
      <c r="BL123" s="140">
        <f t="shared" si="9"/>
        <v>0</v>
      </c>
      <c r="BM123" s="17" t="s">
        <v>216</v>
      </c>
      <c r="BN123" s="139" t="s">
        <v>229</v>
      </c>
    </row>
    <row r="124" spans="2:66" s="1" customFormat="1" ht="62.65" customHeight="1">
      <c r="B124" s="32"/>
      <c r="C124" s="127" t="s">
        <v>216</v>
      </c>
      <c r="D124" s="127" t="s">
        <v>212</v>
      </c>
      <c r="E124" s="128" t="s">
        <v>2101</v>
      </c>
      <c r="F124" s="129" t="s">
        <v>2097</v>
      </c>
      <c r="G124" s="130" t="s">
        <v>2640</v>
      </c>
      <c r="H124" s="130" t="s">
        <v>421</v>
      </c>
      <c r="I124" s="131">
        <v>411</v>
      </c>
      <c r="J124" s="132"/>
      <c r="K124" s="133">
        <f t="shared" si="0"/>
        <v>0</v>
      </c>
      <c r="L124" s="134"/>
      <c r="M124" s="32"/>
      <c r="N124" s="135" t="s">
        <v>1</v>
      </c>
      <c r="O124" s="136" t="s">
        <v>42</v>
      </c>
      <c r="Q124" s="137">
        <f t="shared" si="1"/>
        <v>0</v>
      </c>
      <c r="R124" s="137">
        <v>0</v>
      </c>
      <c r="S124" s="137">
        <f t="shared" si="2"/>
        <v>0</v>
      </c>
      <c r="T124" s="137">
        <v>0</v>
      </c>
      <c r="U124" s="138">
        <f t="shared" si="3"/>
        <v>0</v>
      </c>
      <c r="AS124" s="139" t="s">
        <v>216</v>
      </c>
      <c r="AU124" s="139" t="s">
        <v>212</v>
      </c>
      <c r="AV124" s="139" t="s">
        <v>86</v>
      </c>
      <c r="AZ124" s="17" t="s">
        <v>211</v>
      </c>
      <c r="BF124" s="140">
        <f t="shared" si="4"/>
        <v>0</v>
      </c>
      <c r="BG124" s="140">
        <f t="shared" si="5"/>
        <v>0</v>
      </c>
      <c r="BH124" s="140">
        <f t="shared" si="6"/>
        <v>0</v>
      </c>
      <c r="BI124" s="140">
        <f t="shared" si="7"/>
        <v>0</v>
      </c>
      <c r="BJ124" s="140">
        <f t="shared" si="8"/>
        <v>0</v>
      </c>
      <c r="BK124" s="17" t="s">
        <v>84</v>
      </c>
      <c r="BL124" s="140">
        <f t="shared" si="9"/>
        <v>0</v>
      </c>
      <c r="BM124" s="17" t="s">
        <v>216</v>
      </c>
      <c r="BN124" s="139" t="s">
        <v>234</v>
      </c>
    </row>
    <row r="125" spans="2:66" s="1" customFormat="1" ht="62.65" customHeight="1">
      <c r="B125" s="32"/>
      <c r="C125" s="127" t="s">
        <v>235</v>
      </c>
      <c r="D125" s="127" t="s">
        <v>212</v>
      </c>
      <c r="E125" s="128" t="s">
        <v>2102</v>
      </c>
      <c r="F125" s="129" t="s">
        <v>2097</v>
      </c>
      <c r="G125" s="130" t="s">
        <v>2641</v>
      </c>
      <c r="H125" s="130" t="s">
        <v>421</v>
      </c>
      <c r="I125" s="131">
        <v>39</v>
      </c>
      <c r="J125" s="132"/>
      <c r="K125" s="133">
        <f t="shared" si="0"/>
        <v>0</v>
      </c>
      <c r="L125" s="134"/>
      <c r="M125" s="32"/>
      <c r="N125" s="135" t="s">
        <v>1</v>
      </c>
      <c r="O125" s="136" t="s">
        <v>42</v>
      </c>
      <c r="Q125" s="137">
        <f t="shared" si="1"/>
        <v>0</v>
      </c>
      <c r="R125" s="137">
        <v>0</v>
      </c>
      <c r="S125" s="137">
        <f t="shared" si="2"/>
        <v>0</v>
      </c>
      <c r="T125" s="137">
        <v>0</v>
      </c>
      <c r="U125" s="138">
        <f t="shared" si="3"/>
        <v>0</v>
      </c>
      <c r="AS125" s="139" t="s">
        <v>216</v>
      </c>
      <c r="AU125" s="139" t="s">
        <v>212</v>
      </c>
      <c r="AV125" s="139" t="s">
        <v>86</v>
      </c>
      <c r="AZ125" s="17" t="s">
        <v>211</v>
      </c>
      <c r="BF125" s="140">
        <f t="shared" si="4"/>
        <v>0</v>
      </c>
      <c r="BG125" s="140">
        <f t="shared" si="5"/>
        <v>0</v>
      </c>
      <c r="BH125" s="140">
        <f t="shared" si="6"/>
        <v>0</v>
      </c>
      <c r="BI125" s="140">
        <f t="shared" si="7"/>
        <v>0</v>
      </c>
      <c r="BJ125" s="140">
        <f t="shared" si="8"/>
        <v>0</v>
      </c>
      <c r="BK125" s="17" t="s">
        <v>84</v>
      </c>
      <c r="BL125" s="140">
        <f t="shared" si="9"/>
        <v>0</v>
      </c>
      <c r="BM125" s="17" t="s">
        <v>216</v>
      </c>
      <c r="BN125" s="139" t="s">
        <v>238</v>
      </c>
    </row>
    <row r="126" spans="2:66" s="1" customFormat="1" ht="37.9" customHeight="1">
      <c r="B126" s="32"/>
      <c r="C126" s="127" t="s">
        <v>229</v>
      </c>
      <c r="D126" s="127" t="s">
        <v>212</v>
      </c>
      <c r="E126" s="128" t="s">
        <v>2103</v>
      </c>
      <c r="F126" s="129" t="s">
        <v>2104</v>
      </c>
      <c r="G126" s="130" t="s">
        <v>2642</v>
      </c>
      <c r="H126" s="130" t="s">
        <v>421</v>
      </c>
      <c r="I126" s="131">
        <v>6</v>
      </c>
      <c r="J126" s="132"/>
      <c r="K126" s="133">
        <f t="shared" si="0"/>
        <v>0</v>
      </c>
      <c r="L126" s="134"/>
      <c r="M126" s="32"/>
      <c r="N126" s="135" t="s">
        <v>1</v>
      </c>
      <c r="O126" s="136" t="s">
        <v>42</v>
      </c>
      <c r="Q126" s="137">
        <f t="shared" si="1"/>
        <v>0</v>
      </c>
      <c r="R126" s="137">
        <v>0</v>
      </c>
      <c r="S126" s="137">
        <f t="shared" si="2"/>
        <v>0</v>
      </c>
      <c r="T126" s="137">
        <v>0</v>
      </c>
      <c r="U126" s="138">
        <f t="shared" si="3"/>
        <v>0</v>
      </c>
      <c r="AS126" s="139" t="s">
        <v>216</v>
      </c>
      <c r="AU126" s="139" t="s">
        <v>212</v>
      </c>
      <c r="AV126" s="139" t="s">
        <v>86</v>
      </c>
      <c r="AZ126" s="17" t="s">
        <v>211</v>
      </c>
      <c r="BF126" s="140">
        <f t="shared" si="4"/>
        <v>0</v>
      </c>
      <c r="BG126" s="140">
        <f t="shared" si="5"/>
        <v>0</v>
      </c>
      <c r="BH126" s="140">
        <f t="shared" si="6"/>
        <v>0</v>
      </c>
      <c r="BI126" s="140">
        <f t="shared" si="7"/>
        <v>0</v>
      </c>
      <c r="BJ126" s="140">
        <f t="shared" si="8"/>
        <v>0</v>
      </c>
      <c r="BK126" s="17" t="s">
        <v>84</v>
      </c>
      <c r="BL126" s="140">
        <f t="shared" si="9"/>
        <v>0</v>
      </c>
      <c r="BM126" s="17" t="s">
        <v>216</v>
      </c>
      <c r="BN126" s="139" t="s">
        <v>8</v>
      </c>
    </row>
    <row r="127" spans="2:66" s="1" customFormat="1" ht="37.9" customHeight="1">
      <c r="B127" s="32"/>
      <c r="C127" s="127" t="s">
        <v>241</v>
      </c>
      <c r="D127" s="127" t="s">
        <v>212</v>
      </c>
      <c r="E127" s="128" t="s">
        <v>1447</v>
      </c>
      <c r="F127" s="129" t="s">
        <v>2104</v>
      </c>
      <c r="G127" s="130" t="s">
        <v>2643</v>
      </c>
      <c r="H127" s="130" t="s">
        <v>421</v>
      </c>
      <c r="I127" s="131">
        <v>2.5</v>
      </c>
      <c r="J127" s="132"/>
      <c r="K127" s="133">
        <f t="shared" si="0"/>
        <v>0</v>
      </c>
      <c r="L127" s="134"/>
      <c r="M127" s="32"/>
      <c r="N127" s="135" t="s">
        <v>1</v>
      </c>
      <c r="O127" s="136" t="s">
        <v>42</v>
      </c>
      <c r="Q127" s="137">
        <f t="shared" si="1"/>
        <v>0</v>
      </c>
      <c r="R127" s="137">
        <v>0</v>
      </c>
      <c r="S127" s="137">
        <f t="shared" si="2"/>
        <v>0</v>
      </c>
      <c r="T127" s="137">
        <v>0</v>
      </c>
      <c r="U127" s="138">
        <f t="shared" si="3"/>
        <v>0</v>
      </c>
      <c r="AS127" s="139" t="s">
        <v>216</v>
      </c>
      <c r="AU127" s="139" t="s">
        <v>212</v>
      </c>
      <c r="AV127" s="139" t="s">
        <v>86</v>
      </c>
      <c r="AZ127" s="17" t="s">
        <v>211</v>
      </c>
      <c r="BF127" s="140">
        <f t="shared" si="4"/>
        <v>0</v>
      </c>
      <c r="BG127" s="140">
        <f t="shared" si="5"/>
        <v>0</v>
      </c>
      <c r="BH127" s="140">
        <f t="shared" si="6"/>
        <v>0</v>
      </c>
      <c r="BI127" s="140">
        <f t="shared" si="7"/>
        <v>0</v>
      </c>
      <c r="BJ127" s="140">
        <f t="shared" si="8"/>
        <v>0</v>
      </c>
      <c r="BK127" s="17" t="s">
        <v>84</v>
      </c>
      <c r="BL127" s="140">
        <f t="shared" si="9"/>
        <v>0</v>
      </c>
      <c r="BM127" s="17" t="s">
        <v>216</v>
      </c>
      <c r="BN127" s="139" t="s">
        <v>244</v>
      </c>
    </row>
    <row r="128" spans="2:66" s="1" customFormat="1" ht="37.9" customHeight="1">
      <c r="B128" s="32"/>
      <c r="C128" s="127" t="s">
        <v>234</v>
      </c>
      <c r="D128" s="127" t="s">
        <v>212</v>
      </c>
      <c r="E128" s="128" t="s">
        <v>2105</v>
      </c>
      <c r="F128" s="129" t="s">
        <v>2106</v>
      </c>
      <c r="G128" s="130" t="s">
        <v>2644</v>
      </c>
      <c r="H128" s="130" t="s">
        <v>421</v>
      </c>
      <c r="I128" s="131">
        <v>64</v>
      </c>
      <c r="J128" s="132"/>
      <c r="K128" s="133">
        <f t="shared" si="0"/>
        <v>0</v>
      </c>
      <c r="L128" s="134"/>
      <c r="M128" s="32"/>
      <c r="N128" s="135" t="s">
        <v>1</v>
      </c>
      <c r="O128" s="136" t="s">
        <v>42</v>
      </c>
      <c r="Q128" s="137">
        <f t="shared" si="1"/>
        <v>0</v>
      </c>
      <c r="R128" s="137">
        <v>0</v>
      </c>
      <c r="S128" s="137">
        <f t="shared" si="2"/>
        <v>0</v>
      </c>
      <c r="T128" s="137">
        <v>0</v>
      </c>
      <c r="U128" s="138">
        <f t="shared" si="3"/>
        <v>0</v>
      </c>
      <c r="AS128" s="139" t="s">
        <v>216</v>
      </c>
      <c r="AU128" s="139" t="s">
        <v>212</v>
      </c>
      <c r="AV128" s="139" t="s">
        <v>86</v>
      </c>
      <c r="AZ128" s="17" t="s">
        <v>211</v>
      </c>
      <c r="BF128" s="140">
        <f t="shared" si="4"/>
        <v>0</v>
      </c>
      <c r="BG128" s="140">
        <f t="shared" si="5"/>
        <v>0</v>
      </c>
      <c r="BH128" s="140">
        <f t="shared" si="6"/>
        <v>0</v>
      </c>
      <c r="BI128" s="140">
        <f t="shared" si="7"/>
        <v>0</v>
      </c>
      <c r="BJ128" s="140">
        <f t="shared" si="8"/>
        <v>0</v>
      </c>
      <c r="BK128" s="17" t="s">
        <v>84</v>
      </c>
      <c r="BL128" s="140">
        <f t="shared" si="9"/>
        <v>0</v>
      </c>
      <c r="BM128" s="17" t="s">
        <v>216</v>
      </c>
      <c r="BN128" s="139" t="s">
        <v>253</v>
      </c>
    </row>
    <row r="129" spans="2:66" s="1" customFormat="1" ht="33" customHeight="1">
      <c r="B129" s="32"/>
      <c r="C129" s="127" t="s">
        <v>255</v>
      </c>
      <c r="D129" s="127" t="s">
        <v>212</v>
      </c>
      <c r="E129" s="128" t="s">
        <v>2107</v>
      </c>
      <c r="F129" s="129" t="s">
        <v>2108</v>
      </c>
      <c r="G129" s="130" t="s">
        <v>2645</v>
      </c>
      <c r="H129" s="130" t="s">
        <v>421</v>
      </c>
      <c r="I129" s="131">
        <v>6</v>
      </c>
      <c r="J129" s="132"/>
      <c r="K129" s="133">
        <f t="shared" si="0"/>
        <v>0</v>
      </c>
      <c r="L129" s="134"/>
      <c r="M129" s="32"/>
      <c r="N129" s="135" t="s">
        <v>1</v>
      </c>
      <c r="O129" s="136" t="s">
        <v>42</v>
      </c>
      <c r="Q129" s="137">
        <f t="shared" si="1"/>
        <v>0</v>
      </c>
      <c r="R129" s="137">
        <v>0</v>
      </c>
      <c r="S129" s="137">
        <f t="shared" si="2"/>
        <v>0</v>
      </c>
      <c r="T129" s="137">
        <v>0</v>
      </c>
      <c r="U129" s="138">
        <f t="shared" si="3"/>
        <v>0</v>
      </c>
      <c r="AS129" s="139" t="s">
        <v>216</v>
      </c>
      <c r="AU129" s="139" t="s">
        <v>212</v>
      </c>
      <c r="AV129" s="139" t="s">
        <v>86</v>
      </c>
      <c r="AZ129" s="17" t="s">
        <v>211</v>
      </c>
      <c r="BF129" s="140">
        <f t="shared" si="4"/>
        <v>0</v>
      </c>
      <c r="BG129" s="140">
        <f t="shared" si="5"/>
        <v>0</v>
      </c>
      <c r="BH129" s="140">
        <f t="shared" si="6"/>
        <v>0</v>
      </c>
      <c r="BI129" s="140">
        <f t="shared" si="7"/>
        <v>0</v>
      </c>
      <c r="BJ129" s="140">
        <f t="shared" si="8"/>
        <v>0</v>
      </c>
      <c r="BK129" s="17" t="s">
        <v>84</v>
      </c>
      <c r="BL129" s="140">
        <f t="shared" si="9"/>
        <v>0</v>
      </c>
      <c r="BM129" s="17" t="s">
        <v>216</v>
      </c>
      <c r="BN129" s="139" t="s">
        <v>258</v>
      </c>
    </row>
    <row r="130" spans="2:66" s="1" customFormat="1" ht="33" customHeight="1">
      <c r="B130" s="32"/>
      <c r="C130" s="127" t="s">
        <v>238</v>
      </c>
      <c r="D130" s="127" t="s">
        <v>212</v>
      </c>
      <c r="E130" s="128" t="s">
        <v>2325</v>
      </c>
      <c r="F130" s="129" t="s">
        <v>2108</v>
      </c>
      <c r="G130" s="130" t="s">
        <v>2646</v>
      </c>
      <c r="H130" s="130" t="s">
        <v>421</v>
      </c>
      <c r="I130" s="131">
        <v>27</v>
      </c>
      <c r="J130" s="132"/>
      <c r="K130" s="133">
        <f t="shared" si="0"/>
        <v>0</v>
      </c>
      <c r="L130" s="134"/>
      <c r="M130" s="32"/>
      <c r="N130" s="135" t="s">
        <v>1</v>
      </c>
      <c r="O130" s="136" t="s">
        <v>42</v>
      </c>
      <c r="Q130" s="137">
        <f t="shared" si="1"/>
        <v>0</v>
      </c>
      <c r="R130" s="137">
        <v>0</v>
      </c>
      <c r="S130" s="137">
        <f t="shared" si="2"/>
        <v>0</v>
      </c>
      <c r="T130" s="137">
        <v>0</v>
      </c>
      <c r="U130" s="138">
        <f t="shared" si="3"/>
        <v>0</v>
      </c>
      <c r="AS130" s="139" t="s">
        <v>216</v>
      </c>
      <c r="AU130" s="139" t="s">
        <v>212</v>
      </c>
      <c r="AV130" s="139" t="s">
        <v>86</v>
      </c>
      <c r="AZ130" s="17" t="s">
        <v>211</v>
      </c>
      <c r="BF130" s="140">
        <f t="shared" si="4"/>
        <v>0</v>
      </c>
      <c r="BG130" s="140">
        <f t="shared" si="5"/>
        <v>0</v>
      </c>
      <c r="BH130" s="140">
        <f t="shared" si="6"/>
        <v>0</v>
      </c>
      <c r="BI130" s="140">
        <f t="shared" si="7"/>
        <v>0</v>
      </c>
      <c r="BJ130" s="140">
        <f t="shared" si="8"/>
        <v>0</v>
      </c>
      <c r="BK130" s="17" t="s">
        <v>84</v>
      </c>
      <c r="BL130" s="140">
        <f t="shared" si="9"/>
        <v>0</v>
      </c>
      <c r="BM130" s="17" t="s">
        <v>216</v>
      </c>
      <c r="BN130" s="139" t="s">
        <v>262</v>
      </c>
    </row>
    <row r="131" spans="2:66" s="1" customFormat="1" ht="33" customHeight="1">
      <c r="B131" s="32"/>
      <c r="C131" s="127" t="s">
        <v>263</v>
      </c>
      <c r="D131" s="127" t="s">
        <v>212</v>
      </c>
      <c r="E131" s="128" t="s">
        <v>1452</v>
      </c>
      <c r="F131" s="129" t="s">
        <v>2109</v>
      </c>
      <c r="G131" s="130" t="s">
        <v>2647</v>
      </c>
      <c r="H131" s="130" t="s">
        <v>421</v>
      </c>
      <c r="I131" s="131">
        <v>12</v>
      </c>
      <c r="J131" s="132"/>
      <c r="K131" s="133">
        <f t="shared" si="0"/>
        <v>0</v>
      </c>
      <c r="L131" s="134"/>
      <c r="M131" s="32"/>
      <c r="N131" s="135" t="s">
        <v>1</v>
      </c>
      <c r="O131" s="136" t="s">
        <v>42</v>
      </c>
      <c r="Q131" s="137">
        <f t="shared" si="1"/>
        <v>0</v>
      </c>
      <c r="R131" s="137">
        <v>0</v>
      </c>
      <c r="S131" s="137">
        <f t="shared" si="2"/>
        <v>0</v>
      </c>
      <c r="T131" s="137">
        <v>0</v>
      </c>
      <c r="U131" s="138">
        <f t="shared" si="3"/>
        <v>0</v>
      </c>
      <c r="AS131" s="139" t="s">
        <v>216</v>
      </c>
      <c r="AU131" s="139" t="s">
        <v>212</v>
      </c>
      <c r="AV131" s="139" t="s">
        <v>86</v>
      </c>
      <c r="AZ131" s="17" t="s">
        <v>211</v>
      </c>
      <c r="BF131" s="140">
        <f t="shared" si="4"/>
        <v>0</v>
      </c>
      <c r="BG131" s="140">
        <f t="shared" si="5"/>
        <v>0</v>
      </c>
      <c r="BH131" s="140">
        <f t="shared" si="6"/>
        <v>0</v>
      </c>
      <c r="BI131" s="140">
        <f t="shared" si="7"/>
        <v>0</v>
      </c>
      <c r="BJ131" s="140">
        <f t="shared" si="8"/>
        <v>0</v>
      </c>
      <c r="BK131" s="17" t="s">
        <v>84</v>
      </c>
      <c r="BL131" s="140">
        <f t="shared" si="9"/>
        <v>0</v>
      </c>
      <c r="BM131" s="17" t="s">
        <v>216</v>
      </c>
      <c r="BN131" s="139" t="s">
        <v>266</v>
      </c>
    </row>
    <row r="132" spans="2:66" s="1" customFormat="1" ht="24.2" customHeight="1">
      <c r="B132" s="32"/>
      <c r="C132" s="127" t="s">
        <v>8</v>
      </c>
      <c r="D132" s="127" t="s">
        <v>212</v>
      </c>
      <c r="E132" s="128" t="s">
        <v>2110</v>
      </c>
      <c r="F132" s="129" t="s">
        <v>2111</v>
      </c>
      <c r="G132" s="130"/>
      <c r="H132" s="130" t="s">
        <v>421</v>
      </c>
      <c r="I132" s="131">
        <v>18</v>
      </c>
      <c r="J132" s="132"/>
      <c r="K132" s="133">
        <f t="shared" si="0"/>
        <v>0</v>
      </c>
      <c r="L132" s="134"/>
      <c r="M132" s="32"/>
      <c r="N132" s="135" t="s">
        <v>1</v>
      </c>
      <c r="O132" s="136" t="s">
        <v>42</v>
      </c>
      <c r="Q132" s="137">
        <f t="shared" si="1"/>
        <v>0</v>
      </c>
      <c r="R132" s="137">
        <v>0</v>
      </c>
      <c r="S132" s="137">
        <f t="shared" si="2"/>
        <v>0</v>
      </c>
      <c r="T132" s="137">
        <v>0</v>
      </c>
      <c r="U132" s="138">
        <f t="shared" si="3"/>
        <v>0</v>
      </c>
      <c r="AS132" s="139" t="s">
        <v>216</v>
      </c>
      <c r="AU132" s="139" t="s">
        <v>212</v>
      </c>
      <c r="AV132" s="139" t="s">
        <v>86</v>
      </c>
      <c r="AZ132" s="17" t="s">
        <v>211</v>
      </c>
      <c r="BF132" s="140">
        <f t="shared" si="4"/>
        <v>0</v>
      </c>
      <c r="BG132" s="140">
        <f t="shared" si="5"/>
        <v>0</v>
      </c>
      <c r="BH132" s="140">
        <f t="shared" si="6"/>
        <v>0</v>
      </c>
      <c r="BI132" s="140">
        <f t="shared" si="7"/>
        <v>0</v>
      </c>
      <c r="BJ132" s="140">
        <f t="shared" si="8"/>
        <v>0</v>
      </c>
      <c r="BK132" s="17" t="s">
        <v>84</v>
      </c>
      <c r="BL132" s="140">
        <f t="shared" si="9"/>
        <v>0</v>
      </c>
      <c r="BM132" s="17" t="s">
        <v>216</v>
      </c>
      <c r="BN132" s="139" t="s">
        <v>269</v>
      </c>
    </row>
    <row r="133" spans="2:66" s="1" customFormat="1" ht="24.2" customHeight="1">
      <c r="B133" s="32"/>
      <c r="C133" s="127" t="s">
        <v>276</v>
      </c>
      <c r="D133" s="127" t="s">
        <v>212</v>
      </c>
      <c r="E133" s="128" t="s">
        <v>1470</v>
      </c>
      <c r="F133" s="129" t="s">
        <v>1471</v>
      </c>
      <c r="G133" s="130"/>
      <c r="H133" s="130" t="s">
        <v>421</v>
      </c>
      <c r="I133" s="131">
        <v>7</v>
      </c>
      <c r="J133" s="132"/>
      <c r="K133" s="133">
        <f t="shared" si="0"/>
        <v>0</v>
      </c>
      <c r="L133" s="134"/>
      <c r="M133" s="32"/>
      <c r="N133" s="135" t="s">
        <v>1</v>
      </c>
      <c r="O133" s="136" t="s">
        <v>42</v>
      </c>
      <c r="Q133" s="137">
        <f t="shared" si="1"/>
        <v>0</v>
      </c>
      <c r="R133" s="137">
        <v>0</v>
      </c>
      <c r="S133" s="137">
        <f t="shared" si="2"/>
        <v>0</v>
      </c>
      <c r="T133" s="137">
        <v>0</v>
      </c>
      <c r="U133" s="138">
        <f t="shared" si="3"/>
        <v>0</v>
      </c>
      <c r="AS133" s="139" t="s">
        <v>216</v>
      </c>
      <c r="AU133" s="139" t="s">
        <v>212</v>
      </c>
      <c r="AV133" s="139" t="s">
        <v>86</v>
      </c>
      <c r="AZ133" s="17" t="s">
        <v>211</v>
      </c>
      <c r="BF133" s="140">
        <f t="shared" si="4"/>
        <v>0</v>
      </c>
      <c r="BG133" s="140">
        <f t="shared" si="5"/>
        <v>0</v>
      </c>
      <c r="BH133" s="140">
        <f t="shared" si="6"/>
        <v>0</v>
      </c>
      <c r="BI133" s="140">
        <f t="shared" si="7"/>
        <v>0</v>
      </c>
      <c r="BJ133" s="140">
        <f t="shared" si="8"/>
        <v>0</v>
      </c>
      <c r="BK133" s="17" t="s">
        <v>84</v>
      </c>
      <c r="BL133" s="140">
        <f t="shared" si="9"/>
        <v>0</v>
      </c>
      <c r="BM133" s="17" t="s">
        <v>216</v>
      </c>
      <c r="BN133" s="139" t="s">
        <v>279</v>
      </c>
    </row>
    <row r="134" spans="2:66" s="1" customFormat="1" ht="24.2" customHeight="1">
      <c r="B134" s="32"/>
      <c r="C134" s="127" t="s">
        <v>244</v>
      </c>
      <c r="D134" s="127" t="s">
        <v>212</v>
      </c>
      <c r="E134" s="128" t="s">
        <v>1456</v>
      </c>
      <c r="F134" s="129" t="s">
        <v>1457</v>
      </c>
      <c r="G134" s="130"/>
      <c r="H134" s="130" t="s">
        <v>421</v>
      </c>
      <c r="I134" s="131">
        <v>13</v>
      </c>
      <c r="J134" s="132"/>
      <c r="K134" s="133">
        <f t="shared" si="0"/>
        <v>0</v>
      </c>
      <c r="L134" s="134"/>
      <c r="M134" s="32"/>
      <c r="N134" s="135" t="s">
        <v>1</v>
      </c>
      <c r="O134" s="136" t="s">
        <v>42</v>
      </c>
      <c r="Q134" s="137">
        <f t="shared" si="1"/>
        <v>0</v>
      </c>
      <c r="R134" s="137">
        <v>0</v>
      </c>
      <c r="S134" s="137">
        <f t="shared" si="2"/>
        <v>0</v>
      </c>
      <c r="T134" s="137">
        <v>0</v>
      </c>
      <c r="U134" s="138">
        <f t="shared" si="3"/>
        <v>0</v>
      </c>
      <c r="AS134" s="139" t="s">
        <v>216</v>
      </c>
      <c r="AU134" s="139" t="s">
        <v>212</v>
      </c>
      <c r="AV134" s="139" t="s">
        <v>86</v>
      </c>
      <c r="AZ134" s="17" t="s">
        <v>211</v>
      </c>
      <c r="BF134" s="140">
        <f t="shared" si="4"/>
        <v>0</v>
      </c>
      <c r="BG134" s="140">
        <f t="shared" si="5"/>
        <v>0</v>
      </c>
      <c r="BH134" s="140">
        <f t="shared" si="6"/>
        <v>0</v>
      </c>
      <c r="BI134" s="140">
        <f t="shared" si="7"/>
        <v>0</v>
      </c>
      <c r="BJ134" s="140">
        <f t="shared" si="8"/>
        <v>0</v>
      </c>
      <c r="BK134" s="17" t="s">
        <v>84</v>
      </c>
      <c r="BL134" s="140">
        <f t="shared" si="9"/>
        <v>0</v>
      </c>
      <c r="BM134" s="17" t="s">
        <v>216</v>
      </c>
      <c r="BN134" s="139" t="s">
        <v>290</v>
      </c>
    </row>
    <row r="135" spans="2:66" s="1" customFormat="1" ht="24.2" customHeight="1">
      <c r="B135" s="32"/>
      <c r="C135" s="127" t="s">
        <v>291</v>
      </c>
      <c r="D135" s="127" t="s">
        <v>212</v>
      </c>
      <c r="E135" s="128" t="s">
        <v>1458</v>
      </c>
      <c r="F135" s="129" t="s">
        <v>1459</v>
      </c>
      <c r="G135" s="130"/>
      <c r="H135" s="130" t="s">
        <v>421</v>
      </c>
      <c r="I135" s="131">
        <v>15</v>
      </c>
      <c r="J135" s="132"/>
      <c r="K135" s="133">
        <f t="shared" si="0"/>
        <v>0</v>
      </c>
      <c r="L135" s="134"/>
      <c r="M135" s="32"/>
      <c r="N135" s="135" t="s">
        <v>1</v>
      </c>
      <c r="O135" s="136" t="s">
        <v>42</v>
      </c>
      <c r="Q135" s="137">
        <f t="shared" si="1"/>
        <v>0</v>
      </c>
      <c r="R135" s="137">
        <v>0</v>
      </c>
      <c r="S135" s="137">
        <f t="shared" si="2"/>
        <v>0</v>
      </c>
      <c r="T135" s="137">
        <v>0</v>
      </c>
      <c r="U135" s="138">
        <f t="shared" si="3"/>
        <v>0</v>
      </c>
      <c r="AS135" s="139" t="s">
        <v>216</v>
      </c>
      <c r="AU135" s="139" t="s">
        <v>212</v>
      </c>
      <c r="AV135" s="139" t="s">
        <v>86</v>
      </c>
      <c r="AZ135" s="17" t="s">
        <v>211</v>
      </c>
      <c r="BF135" s="140">
        <f t="shared" si="4"/>
        <v>0</v>
      </c>
      <c r="BG135" s="140">
        <f t="shared" si="5"/>
        <v>0</v>
      </c>
      <c r="BH135" s="140">
        <f t="shared" si="6"/>
        <v>0</v>
      </c>
      <c r="BI135" s="140">
        <f t="shared" si="7"/>
        <v>0</v>
      </c>
      <c r="BJ135" s="140">
        <f t="shared" si="8"/>
        <v>0</v>
      </c>
      <c r="BK135" s="17" t="s">
        <v>84</v>
      </c>
      <c r="BL135" s="140">
        <f t="shared" si="9"/>
        <v>0</v>
      </c>
      <c r="BM135" s="17" t="s">
        <v>216</v>
      </c>
      <c r="BN135" s="139" t="s">
        <v>294</v>
      </c>
    </row>
    <row r="136" spans="2:66" s="1" customFormat="1" ht="24.2" customHeight="1">
      <c r="B136" s="32"/>
      <c r="C136" s="127" t="s">
        <v>253</v>
      </c>
      <c r="D136" s="127" t="s">
        <v>212</v>
      </c>
      <c r="E136" s="128" t="s">
        <v>1460</v>
      </c>
      <c r="F136" s="129" t="s">
        <v>1461</v>
      </c>
      <c r="G136" s="130"/>
      <c r="H136" s="130" t="s">
        <v>421</v>
      </c>
      <c r="I136" s="131">
        <v>15</v>
      </c>
      <c r="J136" s="132"/>
      <c r="K136" s="133">
        <f t="shared" si="0"/>
        <v>0</v>
      </c>
      <c r="L136" s="134"/>
      <c r="M136" s="32"/>
      <c r="N136" s="135" t="s">
        <v>1</v>
      </c>
      <c r="O136" s="136" t="s">
        <v>42</v>
      </c>
      <c r="Q136" s="137">
        <f t="shared" si="1"/>
        <v>0</v>
      </c>
      <c r="R136" s="137">
        <v>0</v>
      </c>
      <c r="S136" s="137">
        <f t="shared" si="2"/>
        <v>0</v>
      </c>
      <c r="T136" s="137">
        <v>0</v>
      </c>
      <c r="U136" s="138">
        <f t="shared" si="3"/>
        <v>0</v>
      </c>
      <c r="AS136" s="139" t="s">
        <v>216</v>
      </c>
      <c r="AU136" s="139" t="s">
        <v>212</v>
      </c>
      <c r="AV136" s="139" t="s">
        <v>86</v>
      </c>
      <c r="AZ136" s="17" t="s">
        <v>211</v>
      </c>
      <c r="BF136" s="140">
        <f t="shared" si="4"/>
        <v>0</v>
      </c>
      <c r="BG136" s="140">
        <f t="shared" si="5"/>
        <v>0</v>
      </c>
      <c r="BH136" s="140">
        <f t="shared" si="6"/>
        <v>0</v>
      </c>
      <c r="BI136" s="140">
        <f t="shared" si="7"/>
        <v>0</v>
      </c>
      <c r="BJ136" s="140">
        <f t="shared" si="8"/>
        <v>0</v>
      </c>
      <c r="BK136" s="17" t="s">
        <v>84</v>
      </c>
      <c r="BL136" s="140">
        <f t="shared" si="9"/>
        <v>0</v>
      </c>
      <c r="BM136" s="17" t="s">
        <v>216</v>
      </c>
      <c r="BN136" s="139" t="s">
        <v>298</v>
      </c>
    </row>
    <row r="137" spans="2:66" s="1" customFormat="1" ht="24.2" customHeight="1">
      <c r="B137" s="32"/>
      <c r="C137" s="127" t="s">
        <v>299</v>
      </c>
      <c r="D137" s="127" t="s">
        <v>212</v>
      </c>
      <c r="E137" s="128" t="s">
        <v>1462</v>
      </c>
      <c r="F137" s="129" t="s">
        <v>2114</v>
      </c>
      <c r="G137" s="130"/>
      <c r="H137" s="130" t="s">
        <v>421</v>
      </c>
      <c r="I137" s="131">
        <v>20</v>
      </c>
      <c r="J137" s="132"/>
      <c r="K137" s="133">
        <f t="shared" si="0"/>
        <v>0</v>
      </c>
      <c r="L137" s="134"/>
      <c r="M137" s="32"/>
      <c r="N137" s="135" t="s">
        <v>1</v>
      </c>
      <c r="O137" s="136" t="s">
        <v>42</v>
      </c>
      <c r="Q137" s="137">
        <f t="shared" si="1"/>
        <v>0</v>
      </c>
      <c r="R137" s="137">
        <v>0</v>
      </c>
      <c r="S137" s="137">
        <f t="shared" si="2"/>
        <v>0</v>
      </c>
      <c r="T137" s="137">
        <v>0</v>
      </c>
      <c r="U137" s="138">
        <f t="shared" si="3"/>
        <v>0</v>
      </c>
      <c r="AS137" s="139" t="s">
        <v>216</v>
      </c>
      <c r="AU137" s="139" t="s">
        <v>212</v>
      </c>
      <c r="AV137" s="139" t="s">
        <v>86</v>
      </c>
      <c r="AZ137" s="17" t="s">
        <v>211</v>
      </c>
      <c r="BF137" s="140">
        <f t="shared" si="4"/>
        <v>0</v>
      </c>
      <c r="BG137" s="140">
        <f t="shared" si="5"/>
        <v>0</v>
      </c>
      <c r="BH137" s="140">
        <f t="shared" si="6"/>
        <v>0</v>
      </c>
      <c r="BI137" s="140">
        <f t="shared" si="7"/>
        <v>0</v>
      </c>
      <c r="BJ137" s="140">
        <f t="shared" si="8"/>
        <v>0</v>
      </c>
      <c r="BK137" s="17" t="s">
        <v>84</v>
      </c>
      <c r="BL137" s="140">
        <f t="shared" si="9"/>
        <v>0</v>
      </c>
      <c r="BM137" s="17" t="s">
        <v>216</v>
      </c>
      <c r="BN137" s="139" t="s">
        <v>303</v>
      </c>
    </row>
    <row r="138" spans="2:66" s="1" customFormat="1" ht="24.2" customHeight="1">
      <c r="B138" s="32"/>
      <c r="C138" s="127" t="s">
        <v>258</v>
      </c>
      <c r="D138" s="127" t="s">
        <v>212</v>
      </c>
      <c r="E138" s="128" t="s">
        <v>2115</v>
      </c>
      <c r="F138" s="129" t="s">
        <v>2116</v>
      </c>
      <c r="G138" s="130"/>
      <c r="H138" s="130" t="s">
        <v>421</v>
      </c>
      <c r="I138" s="131">
        <v>10</v>
      </c>
      <c r="J138" s="132"/>
      <c r="K138" s="133">
        <f t="shared" si="0"/>
        <v>0</v>
      </c>
      <c r="L138" s="134"/>
      <c r="M138" s="32"/>
      <c r="N138" s="135" t="s">
        <v>1</v>
      </c>
      <c r="O138" s="136" t="s">
        <v>42</v>
      </c>
      <c r="Q138" s="137">
        <f t="shared" si="1"/>
        <v>0</v>
      </c>
      <c r="R138" s="137">
        <v>0</v>
      </c>
      <c r="S138" s="137">
        <f t="shared" si="2"/>
        <v>0</v>
      </c>
      <c r="T138" s="137">
        <v>0</v>
      </c>
      <c r="U138" s="138">
        <f t="shared" si="3"/>
        <v>0</v>
      </c>
      <c r="AS138" s="139" t="s">
        <v>216</v>
      </c>
      <c r="AU138" s="139" t="s">
        <v>212</v>
      </c>
      <c r="AV138" s="139" t="s">
        <v>86</v>
      </c>
      <c r="AZ138" s="17" t="s">
        <v>211</v>
      </c>
      <c r="BF138" s="140">
        <f t="shared" si="4"/>
        <v>0</v>
      </c>
      <c r="BG138" s="140">
        <f t="shared" si="5"/>
        <v>0</v>
      </c>
      <c r="BH138" s="140">
        <f t="shared" si="6"/>
        <v>0</v>
      </c>
      <c r="BI138" s="140">
        <f t="shared" si="7"/>
        <v>0</v>
      </c>
      <c r="BJ138" s="140">
        <f t="shared" si="8"/>
        <v>0</v>
      </c>
      <c r="BK138" s="17" t="s">
        <v>84</v>
      </c>
      <c r="BL138" s="140">
        <f t="shared" si="9"/>
        <v>0</v>
      </c>
      <c r="BM138" s="17" t="s">
        <v>216</v>
      </c>
      <c r="BN138" s="139" t="s">
        <v>308</v>
      </c>
    </row>
    <row r="139" spans="2:66" s="1" customFormat="1" ht="24.2" customHeight="1">
      <c r="B139" s="32"/>
      <c r="C139" s="127" t="s">
        <v>310</v>
      </c>
      <c r="D139" s="127" t="s">
        <v>212</v>
      </c>
      <c r="E139" s="128" t="s">
        <v>2117</v>
      </c>
      <c r="F139" s="129" t="s">
        <v>2118</v>
      </c>
      <c r="G139" s="130"/>
      <c r="H139" s="130" t="s">
        <v>421</v>
      </c>
      <c r="I139" s="131">
        <v>30</v>
      </c>
      <c r="J139" s="132"/>
      <c r="K139" s="133">
        <f t="shared" si="0"/>
        <v>0</v>
      </c>
      <c r="L139" s="134"/>
      <c r="M139" s="32"/>
      <c r="N139" s="135" t="s">
        <v>1</v>
      </c>
      <c r="O139" s="136" t="s">
        <v>42</v>
      </c>
      <c r="Q139" s="137">
        <f t="shared" si="1"/>
        <v>0</v>
      </c>
      <c r="R139" s="137">
        <v>0</v>
      </c>
      <c r="S139" s="137">
        <f t="shared" si="2"/>
        <v>0</v>
      </c>
      <c r="T139" s="137">
        <v>0</v>
      </c>
      <c r="U139" s="138">
        <f t="shared" si="3"/>
        <v>0</v>
      </c>
      <c r="AS139" s="139" t="s">
        <v>216</v>
      </c>
      <c r="AU139" s="139" t="s">
        <v>212</v>
      </c>
      <c r="AV139" s="139" t="s">
        <v>86</v>
      </c>
      <c r="AZ139" s="17" t="s">
        <v>211</v>
      </c>
      <c r="BF139" s="140">
        <f t="shared" si="4"/>
        <v>0</v>
      </c>
      <c r="BG139" s="140">
        <f t="shared" si="5"/>
        <v>0</v>
      </c>
      <c r="BH139" s="140">
        <f t="shared" si="6"/>
        <v>0</v>
      </c>
      <c r="BI139" s="140">
        <f t="shared" si="7"/>
        <v>0</v>
      </c>
      <c r="BJ139" s="140">
        <f t="shared" si="8"/>
        <v>0</v>
      </c>
      <c r="BK139" s="17" t="s">
        <v>84</v>
      </c>
      <c r="BL139" s="140">
        <f t="shared" si="9"/>
        <v>0</v>
      </c>
      <c r="BM139" s="17" t="s">
        <v>216</v>
      </c>
      <c r="BN139" s="139" t="s">
        <v>314</v>
      </c>
    </row>
    <row r="140" spans="2:66" s="1" customFormat="1" ht="24.2" customHeight="1">
      <c r="B140" s="32"/>
      <c r="C140" s="127" t="s">
        <v>262</v>
      </c>
      <c r="D140" s="127" t="s">
        <v>212</v>
      </c>
      <c r="E140" s="128" t="s">
        <v>2119</v>
      </c>
      <c r="F140" s="129" t="s">
        <v>2120</v>
      </c>
      <c r="G140" s="130"/>
      <c r="H140" s="130" t="s">
        <v>421</v>
      </c>
      <c r="I140" s="131">
        <v>49</v>
      </c>
      <c r="J140" s="132"/>
      <c r="K140" s="133">
        <f t="shared" si="0"/>
        <v>0</v>
      </c>
      <c r="L140" s="134"/>
      <c r="M140" s="32"/>
      <c r="N140" s="135" t="s">
        <v>1</v>
      </c>
      <c r="O140" s="136" t="s">
        <v>42</v>
      </c>
      <c r="Q140" s="137">
        <f t="shared" si="1"/>
        <v>0</v>
      </c>
      <c r="R140" s="137">
        <v>0</v>
      </c>
      <c r="S140" s="137">
        <f t="shared" si="2"/>
        <v>0</v>
      </c>
      <c r="T140" s="137">
        <v>0</v>
      </c>
      <c r="U140" s="138">
        <f t="shared" si="3"/>
        <v>0</v>
      </c>
      <c r="AS140" s="139" t="s">
        <v>216</v>
      </c>
      <c r="AU140" s="139" t="s">
        <v>212</v>
      </c>
      <c r="AV140" s="139" t="s">
        <v>86</v>
      </c>
      <c r="AZ140" s="17" t="s">
        <v>211</v>
      </c>
      <c r="BF140" s="140">
        <f t="shared" si="4"/>
        <v>0</v>
      </c>
      <c r="BG140" s="140">
        <f t="shared" si="5"/>
        <v>0</v>
      </c>
      <c r="BH140" s="140">
        <f t="shared" si="6"/>
        <v>0</v>
      </c>
      <c r="BI140" s="140">
        <f t="shared" si="7"/>
        <v>0</v>
      </c>
      <c r="BJ140" s="140">
        <f t="shared" si="8"/>
        <v>0</v>
      </c>
      <c r="BK140" s="17" t="s">
        <v>84</v>
      </c>
      <c r="BL140" s="140">
        <f t="shared" si="9"/>
        <v>0</v>
      </c>
      <c r="BM140" s="17" t="s">
        <v>216</v>
      </c>
      <c r="BN140" s="139" t="s">
        <v>318</v>
      </c>
    </row>
    <row r="141" spans="2:66" s="1" customFormat="1" ht="37.9" customHeight="1">
      <c r="B141" s="32"/>
      <c r="C141" s="127" t="s">
        <v>7</v>
      </c>
      <c r="D141" s="127" t="s">
        <v>212</v>
      </c>
      <c r="E141" s="128" t="s">
        <v>2121</v>
      </c>
      <c r="F141" s="129" t="s">
        <v>2122</v>
      </c>
      <c r="G141" s="130"/>
      <c r="H141" s="130" t="s">
        <v>313</v>
      </c>
      <c r="I141" s="131">
        <v>4</v>
      </c>
      <c r="J141" s="132"/>
      <c r="K141" s="133">
        <f t="shared" si="0"/>
        <v>0</v>
      </c>
      <c r="L141" s="134"/>
      <c r="M141" s="32"/>
      <c r="N141" s="135" t="s">
        <v>1</v>
      </c>
      <c r="O141" s="136" t="s">
        <v>42</v>
      </c>
      <c r="Q141" s="137">
        <f t="shared" si="1"/>
        <v>0</v>
      </c>
      <c r="R141" s="137">
        <v>0</v>
      </c>
      <c r="S141" s="137">
        <f t="shared" si="2"/>
        <v>0</v>
      </c>
      <c r="T141" s="137">
        <v>0</v>
      </c>
      <c r="U141" s="138">
        <f t="shared" si="3"/>
        <v>0</v>
      </c>
      <c r="AS141" s="139" t="s">
        <v>216</v>
      </c>
      <c r="AU141" s="139" t="s">
        <v>212</v>
      </c>
      <c r="AV141" s="139" t="s">
        <v>86</v>
      </c>
      <c r="AZ141" s="17" t="s">
        <v>211</v>
      </c>
      <c r="BF141" s="140">
        <f t="shared" si="4"/>
        <v>0</v>
      </c>
      <c r="BG141" s="140">
        <f t="shared" si="5"/>
        <v>0</v>
      </c>
      <c r="BH141" s="140">
        <f t="shared" si="6"/>
        <v>0</v>
      </c>
      <c r="BI141" s="140">
        <f t="shared" si="7"/>
        <v>0</v>
      </c>
      <c r="BJ141" s="140">
        <f t="shared" si="8"/>
        <v>0</v>
      </c>
      <c r="BK141" s="17" t="s">
        <v>84</v>
      </c>
      <c r="BL141" s="140">
        <f t="shared" si="9"/>
        <v>0</v>
      </c>
      <c r="BM141" s="17" t="s">
        <v>216</v>
      </c>
      <c r="BN141" s="139" t="s">
        <v>323</v>
      </c>
    </row>
    <row r="142" spans="2:66" s="1" customFormat="1" ht="37.9" customHeight="1">
      <c r="B142" s="32"/>
      <c r="C142" s="127" t="s">
        <v>266</v>
      </c>
      <c r="D142" s="127" t="s">
        <v>212</v>
      </c>
      <c r="E142" s="128" t="s">
        <v>2123</v>
      </c>
      <c r="F142" s="129" t="s">
        <v>2124</v>
      </c>
      <c r="G142" s="130"/>
      <c r="H142" s="130" t="s">
        <v>313</v>
      </c>
      <c r="I142" s="131">
        <v>2</v>
      </c>
      <c r="J142" s="132"/>
      <c r="K142" s="133">
        <f t="shared" si="0"/>
        <v>0</v>
      </c>
      <c r="L142" s="134"/>
      <c r="M142" s="32"/>
      <c r="N142" s="135" t="s">
        <v>1</v>
      </c>
      <c r="O142" s="136" t="s">
        <v>42</v>
      </c>
      <c r="Q142" s="137">
        <f t="shared" si="1"/>
        <v>0</v>
      </c>
      <c r="R142" s="137">
        <v>0</v>
      </c>
      <c r="S142" s="137">
        <f t="shared" si="2"/>
        <v>0</v>
      </c>
      <c r="T142" s="137">
        <v>0</v>
      </c>
      <c r="U142" s="138">
        <f t="shared" si="3"/>
        <v>0</v>
      </c>
      <c r="AS142" s="139" t="s">
        <v>216</v>
      </c>
      <c r="AU142" s="139" t="s">
        <v>212</v>
      </c>
      <c r="AV142" s="139" t="s">
        <v>86</v>
      </c>
      <c r="AZ142" s="17" t="s">
        <v>211</v>
      </c>
      <c r="BF142" s="140">
        <f t="shared" si="4"/>
        <v>0</v>
      </c>
      <c r="BG142" s="140">
        <f t="shared" si="5"/>
        <v>0</v>
      </c>
      <c r="BH142" s="140">
        <f t="shared" si="6"/>
        <v>0</v>
      </c>
      <c r="BI142" s="140">
        <f t="shared" si="7"/>
        <v>0</v>
      </c>
      <c r="BJ142" s="140">
        <f t="shared" si="8"/>
        <v>0</v>
      </c>
      <c r="BK142" s="17" t="s">
        <v>84</v>
      </c>
      <c r="BL142" s="140">
        <f t="shared" si="9"/>
        <v>0</v>
      </c>
      <c r="BM142" s="17" t="s">
        <v>216</v>
      </c>
      <c r="BN142" s="139" t="s">
        <v>329</v>
      </c>
    </row>
    <row r="143" spans="2:66" s="1" customFormat="1" ht="37.9" customHeight="1">
      <c r="B143" s="32"/>
      <c r="C143" s="127" t="s">
        <v>333</v>
      </c>
      <c r="D143" s="127" t="s">
        <v>212</v>
      </c>
      <c r="E143" s="128" t="s">
        <v>2125</v>
      </c>
      <c r="F143" s="129" t="s">
        <v>2126</v>
      </c>
      <c r="G143" s="130"/>
      <c r="H143" s="130" t="s">
        <v>313</v>
      </c>
      <c r="I143" s="131">
        <v>6</v>
      </c>
      <c r="J143" s="132"/>
      <c r="K143" s="133">
        <f t="shared" si="0"/>
        <v>0</v>
      </c>
      <c r="L143" s="134"/>
      <c r="M143" s="32"/>
      <c r="N143" s="135" t="s">
        <v>1</v>
      </c>
      <c r="O143" s="136" t="s">
        <v>42</v>
      </c>
      <c r="Q143" s="137">
        <f t="shared" si="1"/>
        <v>0</v>
      </c>
      <c r="R143" s="137">
        <v>0</v>
      </c>
      <c r="S143" s="137">
        <f t="shared" si="2"/>
        <v>0</v>
      </c>
      <c r="T143" s="137">
        <v>0</v>
      </c>
      <c r="U143" s="138">
        <f t="shared" si="3"/>
        <v>0</v>
      </c>
      <c r="AS143" s="139" t="s">
        <v>216</v>
      </c>
      <c r="AU143" s="139" t="s">
        <v>212</v>
      </c>
      <c r="AV143" s="139" t="s">
        <v>86</v>
      </c>
      <c r="AZ143" s="17" t="s">
        <v>211</v>
      </c>
      <c r="BF143" s="140">
        <f t="shared" si="4"/>
        <v>0</v>
      </c>
      <c r="BG143" s="140">
        <f t="shared" si="5"/>
        <v>0</v>
      </c>
      <c r="BH143" s="140">
        <f t="shared" si="6"/>
        <v>0</v>
      </c>
      <c r="BI143" s="140">
        <f t="shared" si="7"/>
        <v>0</v>
      </c>
      <c r="BJ143" s="140">
        <f t="shared" si="8"/>
        <v>0</v>
      </c>
      <c r="BK143" s="17" t="s">
        <v>84</v>
      </c>
      <c r="BL143" s="140">
        <f t="shared" si="9"/>
        <v>0</v>
      </c>
      <c r="BM143" s="17" t="s">
        <v>216</v>
      </c>
      <c r="BN143" s="139" t="s">
        <v>336</v>
      </c>
    </row>
    <row r="144" spans="2:66" s="1" customFormat="1" ht="24.2" customHeight="1">
      <c r="B144" s="32"/>
      <c r="C144" s="127" t="s">
        <v>269</v>
      </c>
      <c r="D144" s="127" t="s">
        <v>212</v>
      </c>
      <c r="E144" s="128" t="s">
        <v>2129</v>
      </c>
      <c r="F144" s="129" t="s">
        <v>2130</v>
      </c>
      <c r="G144" s="130"/>
      <c r="H144" s="130" t="s">
        <v>313</v>
      </c>
      <c r="I144" s="131">
        <v>2</v>
      </c>
      <c r="J144" s="132"/>
      <c r="K144" s="133">
        <f t="shared" si="0"/>
        <v>0</v>
      </c>
      <c r="L144" s="134"/>
      <c r="M144" s="32"/>
      <c r="N144" s="135" t="s">
        <v>1</v>
      </c>
      <c r="O144" s="136" t="s">
        <v>42</v>
      </c>
      <c r="Q144" s="137">
        <f t="shared" si="1"/>
        <v>0</v>
      </c>
      <c r="R144" s="137">
        <v>0</v>
      </c>
      <c r="S144" s="137">
        <f t="shared" si="2"/>
        <v>0</v>
      </c>
      <c r="T144" s="137">
        <v>0</v>
      </c>
      <c r="U144" s="138">
        <f t="shared" si="3"/>
        <v>0</v>
      </c>
      <c r="AS144" s="139" t="s">
        <v>216</v>
      </c>
      <c r="AU144" s="139" t="s">
        <v>212</v>
      </c>
      <c r="AV144" s="139" t="s">
        <v>86</v>
      </c>
      <c r="AZ144" s="17" t="s">
        <v>211</v>
      </c>
      <c r="BF144" s="140">
        <f t="shared" si="4"/>
        <v>0</v>
      </c>
      <c r="BG144" s="140">
        <f t="shared" si="5"/>
        <v>0</v>
      </c>
      <c r="BH144" s="140">
        <f t="shared" si="6"/>
        <v>0</v>
      </c>
      <c r="BI144" s="140">
        <f t="shared" si="7"/>
        <v>0</v>
      </c>
      <c r="BJ144" s="140">
        <f t="shared" si="8"/>
        <v>0</v>
      </c>
      <c r="BK144" s="17" t="s">
        <v>84</v>
      </c>
      <c r="BL144" s="140">
        <f t="shared" si="9"/>
        <v>0</v>
      </c>
      <c r="BM144" s="17" t="s">
        <v>216</v>
      </c>
      <c r="BN144" s="139" t="s">
        <v>339</v>
      </c>
    </row>
    <row r="145" spans="2:66" s="1" customFormat="1" ht="37.9" customHeight="1">
      <c r="B145" s="32"/>
      <c r="C145" s="127" t="s">
        <v>346</v>
      </c>
      <c r="D145" s="127" t="s">
        <v>212</v>
      </c>
      <c r="E145" s="128" t="s">
        <v>2131</v>
      </c>
      <c r="F145" s="129" t="s">
        <v>2132</v>
      </c>
      <c r="G145" s="130"/>
      <c r="H145" s="130" t="s">
        <v>313</v>
      </c>
      <c r="I145" s="131">
        <v>6</v>
      </c>
      <c r="J145" s="132"/>
      <c r="K145" s="133">
        <f t="shared" si="0"/>
        <v>0</v>
      </c>
      <c r="L145" s="134"/>
      <c r="M145" s="32"/>
      <c r="N145" s="135" t="s">
        <v>1</v>
      </c>
      <c r="O145" s="136" t="s">
        <v>42</v>
      </c>
      <c r="Q145" s="137">
        <f t="shared" si="1"/>
        <v>0</v>
      </c>
      <c r="R145" s="137">
        <v>0</v>
      </c>
      <c r="S145" s="137">
        <f t="shared" si="2"/>
        <v>0</v>
      </c>
      <c r="T145" s="137">
        <v>0</v>
      </c>
      <c r="U145" s="138">
        <f t="shared" si="3"/>
        <v>0</v>
      </c>
      <c r="AS145" s="139" t="s">
        <v>216</v>
      </c>
      <c r="AU145" s="139" t="s">
        <v>212</v>
      </c>
      <c r="AV145" s="139" t="s">
        <v>86</v>
      </c>
      <c r="AZ145" s="17" t="s">
        <v>211</v>
      </c>
      <c r="BF145" s="140">
        <f t="shared" si="4"/>
        <v>0</v>
      </c>
      <c r="BG145" s="140">
        <f t="shared" si="5"/>
        <v>0</v>
      </c>
      <c r="BH145" s="140">
        <f t="shared" si="6"/>
        <v>0</v>
      </c>
      <c r="BI145" s="140">
        <f t="shared" si="7"/>
        <v>0</v>
      </c>
      <c r="BJ145" s="140">
        <f t="shared" si="8"/>
        <v>0</v>
      </c>
      <c r="BK145" s="17" t="s">
        <v>84</v>
      </c>
      <c r="BL145" s="140">
        <f t="shared" si="9"/>
        <v>0</v>
      </c>
      <c r="BM145" s="17" t="s">
        <v>216</v>
      </c>
      <c r="BN145" s="139" t="s">
        <v>349</v>
      </c>
    </row>
    <row r="146" spans="2:66" s="1" customFormat="1" ht="37.9" customHeight="1">
      <c r="B146" s="32"/>
      <c r="C146" s="127" t="s">
        <v>279</v>
      </c>
      <c r="D146" s="127" t="s">
        <v>212</v>
      </c>
      <c r="E146" s="128" t="s">
        <v>2133</v>
      </c>
      <c r="F146" s="129" t="s">
        <v>2134</v>
      </c>
      <c r="G146" s="130"/>
      <c r="H146" s="130" t="s">
        <v>313</v>
      </c>
      <c r="I146" s="131">
        <v>6</v>
      </c>
      <c r="J146" s="132"/>
      <c r="K146" s="133">
        <f t="shared" si="0"/>
        <v>0</v>
      </c>
      <c r="L146" s="134"/>
      <c r="M146" s="32"/>
      <c r="N146" s="135" t="s">
        <v>1</v>
      </c>
      <c r="O146" s="136" t="s">
        <v>42</v>
      </c>
      <c r="Q146" s="137">
        <f t="shared" si="1"/>
        <v>0</v>
      </c>
      <c r="R146" s="137">
        <v>0</v>
      </c>
      <c r="S146" s="137">
        <f t="shared" si="2"/>
        <v>0</v>
      </c>
      <c r="T146" s="137">
        <v>0</v>
      </c>
      <c r="U146" s="138">
        <f t="shared" si="3"/>
        <v>0</v>
      </c>
      <c r="AS146" s="139" t="s">
        <v>216</v>
      </c>
      <c r="AU146" s="139" t="s">
        <v>212</v>
      </c>
      <c r="AV146" s="139" t="s">
        <v>86</v>
      </c>
      <c r="AZ146" s="17" t="s">
        <v>211</v>
      </c>
      <c r="BF146" s="140">
        <f t="shared" si="4"/>
        <v>0</v>
      </c>
      <c r="BG146" s="140">
        <f t="shared" si="5"/>
        <v>0</v>
      </c>
      <c r="BH146" s="140">
        <f t="shared" si="6"/>
        <v>0</v>
      </c>
      <c r="BI146" s="140">
        <f t="shared" si="7"/>
        <v>0</v>
      </c>
      <c r="BJ146" s="140">
        <f t="shared" si="8"/>
        <v>0</v>
      </c>
      <c r="BK146" s="17" t="s">
        <v>84</v>
      </c>
      <c r="BL146" s="140">
        <f t="shared" si="9"/>
        <v>0</v>
      </c>
      <c r="BM146" s="17" t="s">
        <v>216</v>
      </c>
      <c r="BN146" s="139" t="s">
        <v>355</v>
      </c>
    </row>
    <row r="147" spans="2:66" s="1" customFormat="1" ht="37.9" customHeight="1">
      <c r="B147" s="32"/>
      <c r="C147" s="127" t="s">
        <v>356</v>
      </c>
      <c r="D147" s="127" t="s">
        <v>212</v>
      </c>
      <c r="E147" s="128" t="s">
        <v>2135</v>
      </c>
      <c r="F147" s="129" t="s">
        <v>2136</v>
      </c>
      <c r="G147" s="130"/>
      <c r="H147" s="130" t="s">
        <v>313</v>
      </c>
      <c r="I147" s="131">
        <v>20</v>
      </c>
      <c r="J147" s="132"/>
      <c r="K147" s="133">
        <f t="shared" si="0"/>
        <v>0</v>
      </c>
      <c r="L147" s="134"/>
      <c r="M147" s="32"/>
      <c r="N147" s="135" t="s">
        <v>1</v>
      </c>
      <c r="O147" s="136" t="s">
        <v>42</v>
      </c>
      <c r="Q147" s="137">
        <f t="shared" si="1"/>
        <v>0</v>
      </c>
      <c r="R147" s="137">
        <v>0</v>
      </c>
      <c r="S147" s="137">
        <f t="shared" si="2"/>
        <v>0</v>
      </c>
      <c r="T147" s="137">
        <v>0</v>
      </c>
      <c r="U147" s="138">
        <f t="shared" si="3"/>
        <v>0</v>
      </c>
      <c r="AS147" s="139" t="s">
        <v>216</v>
      </c>
      <c r="AU147" s="139" t="s">
        <v>212</v>
      </c>
      <c r="AV147" s="139" t="s">
        <v>86</v>
      </c>
      <c r="AZ147" s="17" t="s">
        <v>211</v>
      </c>
      <c r="BF147" s="140">
        <f t="shared" si="4"/>
        <v>0</v>
      </c>
      <c r="BG147" s="140">
        <f t="shared" si="5"/>
        <v>0</v>
      </c>
      <c r="BH147" s="140">
        <f t="shared" si="6"/>
        <v>0</v>
      </c>
      <c r="BI147" s="140">
        <f t="shared" si="7"/>
        <v>0</v>
      </c>
      <c r="BJ147" s="140">
        <f t="shared" si="8"/>
        <v>0</v>
      </c>
      <c r="BK147" s="17" t="s">
        <v>84</v>
      </c>
      <c r="BL147" s="140">
        <f t="shared" si="9"/>
        <v>0</v>
      </c>
      <c r="BM147" s="17" t="s">
        <v>216</v>
      </c>
      <c r="BN147" s="139" t="s">
        <v>359</v>
      </c>
    </row>
    <row r="148" spans="2:66" s="1" customFormat="1" ht="37.9" customHeight="1">
      <c r="B148" s="32"/>
      <c r="C148" s="127" t="s">
        <v>290</v>
      </c>
      <c r="D148" s="127" t="s">
        <v>212</v>
      </c>
      <c r="E148" s="128" t="s">
        <v>2137</v>
      </c>
      <c r="F148" s="129" t="s">
        <v>2138</v>
      </c>
      <c r="G148" s="130"/>
      <c r="H148" s="130" t="s">
        <v>313</v>
      </c>
      <c r="I148" s="131">
        <v>2</v>
      </c>
      <c r="J148" s="132"/>
      <c r="K148" s="133">
        <f t="shared" si="0"/>
        <v>0</v>
      </c>
      <c r="L148" s="134"/>
      <c r="M148" s="32"/>
      <c r="N148" s="135" t="s">
        <v>1</v>
      </c>
      <c r="O148" s="136" t="s">
        <v>42</v>
      </c>
      <c r="Q148" s="137">
        <f t="shared" si="1"/>
        <v>0</v>
      </c>
      <c r="R148" s="137">
        <v>0</v>
      </c>
      <c r="S148" s="137">
        <f t="shared" si="2"/>
        <v>0</v>
      </c>
      <c r="T148" s="137">
        <v>0</v>
      </c>
      <c r="U148" s="138">
        <f t="shared" si="3"/>
        <v>0</v>
      </c>
      <c r="AS148" s="139" t="s">
        <v>216</v>
      </c>
      <c r="AU148" s="139" t="s">
        <v>212</v>
      </c>
      <c r="AV148" s="139" t="s">
        <v>86</v>
      </c>
      <c r="AZ148" s="17" t="s">
        <v>211</v>
      </c>
      <c r="BF148" s="140">
        <f t="shared" si="4"/>
        <v>0</v>
      </c>
      <c r="BG148" s="140">
        <f t="shared" si="5"/>
        <v>0</v>
      </c>
      <c r="BH148" s="140">
        <f t="shared" si="6"/>
        <v>0</v>
      </c>
      <c r="BI148" s="140">
        <f t="shared" si="7"/>
        <v>0</v>
      </c>
      <c r="BJ148" s="140">
        <f t="shared" si="8"/>
        <v>0</v>
      </c>
      <c r="BK148" s="17" t="s">
        <v>84</v>
      </c>
      <c r="BL148" s="140">
        <f t="shared" si="9"/>
        <v>0</v>
      </c>
      <c r="BM148" s="17" t="s">
        <v>216</v>
      </c>
      <c r="BN148" s="139" t="s">
        <v>365</v>
      </c>
    </row>
    <row r="149" spans="2:66" s="1" customFormat="1" ht="21.75" customHeight="1">
      <c r="B149" s="32"/>
      <c r="C149" s="127" t="s">
        <v>370</v>
      </c>
      <c r="D149" s="127" t="s">
        <v>212</v>
      </c>
      <c r="E149" s="128" t="s">
        <v>2143</v>
      </c>
      <c r="F149" s="129" t="s">
        <v>2144</v>
      </c>
      <c r="G149" s="130"/>
      <c r="H149" s="130" t="s">
        <v>313</v>
      </c>
      <c r="I149" s="131">
        <v>19</v>
      </c>
      <c r="J149" s="132"/>
      <c r="K149" s="133">
        <f t="shared" si="0"/>
        <v>0</v>
      </c>
      <c r="L149" s="134"/>
      <c r="M149" s="32"/>
      <c r="N149" s="135" t="s">
        <v>1</v>
      </c>
      <c r="O149" s="136" t="s">
        <v>42</v>
      </c>
      <c r="Q149" s="137">
        <f t="shared" si="1"/>
        <v>0</v>
      </c>
      <c r="R149" s="137">
        <v>0</v>
      </c>
      <c r="S149" s="137">
        <f t="shared" si="2"/>
        <v>0</v>
      </c>
      <c r="T149" s="137">
        <v>0</v>
      </c>
      <c r="U149" s="138">
        <f t="shared" si="3"/>
        <v>0</v>
      </c>
      <c r="AS149" s="139" t="s">
        <v>216</v>
      </c>
      <c r="AU149" s="139" t="s">
        <v>212</v>
      </c>
      <c r="AV149" s="139" t="s">
        <v>86</v>
      </c>
      <c r="AZ149" s="17" t="s">
        <v>211</v>
      </c>
      <c r="BF149" s="140">
        <f t="shared" si="4"/>
        <v>0</v>
      </c>
      <c r="BG149" s="140">
        <f t="shared" si="5"/>
        <v>0</v>
      </c>
      <c r="BH149" s="140">
        <f t="shared" si="6"/>
        <v>0</v>
      </c>
      <c r="BI149" s="140">
        <f t="shared" si="7"/>
        <v>0</v>
      </c>
      <c r="BJ149" s="140">
        <f t="shared" si="8"/>
        <v>0</v>
      </c>
      <c r="BK149" s="17" t="s">
        <v>84</v>
      </c>
      <c r="BL149" s="140">
        <f t="shared" si="9"/>
        <v>0</v>
      </c>
      <c r="BM149" s="17" t="s">
        <v>216</v>
      </c>
      <c r="BN149" s="139" t="s">
        <v>373</v>
      </c>
    </row>
    <row r="150" spans="2:66" s="1" customFormat="1" ht="16.5" customHeight="1">
      <c r="B150" s="32"/>
      <c r="C150" s="127" t="s">
        <v>294</v>
      </c>
      <c r="D150" s="127" t="s">
        <v>212</v>
      </c>
      <c r="E150" s="128" t="s">
        <v>2145</v>
      </c>
      <c r="F150" s="129" t="s">
        <v>2146</v>
      </c>
      <c r="G150" s="130"/>
      <c r="H150" s="130" t="s">
        <v>297</v>
      </c>
      <c r="I150" s="131">
        <v>1.5</v>
      </c>
      <c r="J150" s="132"/>
      <c r="K150" s="133">
        <f t="shared" si="0"/>
        <v>0</v>
      </c>
      <c r="L150" s="134"/>
      <c r="M150" s="32"/>
      <c r="N150" s="135" t="s">
        <v>1</v>
      </c>
      <c r="O150" s="136" t="s">
        <v>42</v>
      </c>
      <c r="Q150" s="137">
        <f t="shared" si="1"/>
        <v>0</v>
      </c>
      <c r="R150" s="137">
        <v>0</v>
      </c>
      <c r="S150" s="137">
        <f t="shared" si="2"/>
        <v>0</v>
      </c>
      <c r="T150" s="137">
        <v>0</v>
      </c>
      <c r="U150" s="138">
        <f t="shared" si="3"/>
        <v>0</v>
      </c>
      <c r="AS150" s="139" t="s">
        <v>216</v>
      </c>
      <c r="AU150" s="139" t="s">
        <v>212</v>
      </c>
      <c r="AV150" s="139" t="s">
        <v>86</v>
      </c>
      <c r="AZ150" s="17" t="s">
        <v>211</v>
      </c>
      <c r="BF150" s="140">
        <f t="shared" si="4"/>
        <v>0</v>
      </c>
      <c r="BG150" s="140">
        <f t="shared" si="5"/>
        <v>0</v>
      </c>
      <c r="BH150" s="140">
        <f t="shared" si="6"/>
        <v>0</v>
      </c>
      <c r="BI150" s="140">
        <f t="shared" si="7"/>
        <v>0</v>
      </c>
      <c r="BJ150" s="140">
        <f t="shared" si="8"/>
        <v>0</v>
      </c>
      <c r="BK150" s="17" t="s">
        <v>84</v>
      </c>
      <c r="BL150" s="140">
        <f t="shared" si="9"/>
        <v>0</v>
      </c>
      <c r="BM150" s="17" t="s">
        <v>216</v>
      </c>
      <c r="BN150" s="139" t="s">
        <v>389</v>
      </c>
    </row>
    <row r="151" spans="2:66" s="1" customFormat="1" ht="16.5" customHeight="1">
      <c r="B151" s="32"/>
      <c r="C151" s="127" t="s">
        <v>391</v>
      </c>
      <c r="D151" s="127" t="s">
        <v>212</v>
      </c>
      <c r="E151" s="128" t="s">
        <v>2147</v>
      </c>
      <c r="F151" s="129" t="s">
        <v>2148</v>
      </c>
      <c r="G151" s="130"/>
      <c r="H151" s="130" t="s">
        <v>297</v>
      </c>
      <c r="I151" s="131">
        <v>0.7</v>
      </c>
      <c r="J151" s="132"/>
      <c r="K151" s="133">
        <f t="shared" si="0"/>
        <v>0</v>
      </c>
      <c r="L151" s="134"/>
      <c r="M151" s="32"/>
      <c r="N151" s="135" t="s">
        <v>1</v>
      </c>
      <c r="O151" s="136" t="s">
        <v>42</v>
      </c>
      <c r="Q151" s="137">
        <f t="shared" si="1"/>
        <v>0</v>
      </c>
      <c r="R151" s="137">
        <v>0</v>
      </c>
      <c r="S151" s="137">
        <f t="shared" si="2"/>
        <v>0</v>
      </c>
      <c r="T151" s="137">
        <v>0</v>
      </c>
      <c r="U151" s="138">
        <f t="shared" si="3"/>
        <v>0</v>
      </c>
      <c r="AS151" s="139" t="s">
        <v>216</v>
      </c>
      <c r="AU151" s="139" t="s">
        <v>212</v>
      </c>
      <c r="AV151" s="139" t="s">
        <v>86</v>
      </c>
      <c r="AZ151" s="17" t="s">
        <v>211</v>
      </c>
      <c r="BF151" s="140">
        <f t="shared" si="4"/>
        <v>0</v>
      </c>
      <c r="BG151" s="140">
        <f t="shared" si="5"/>
        <v>0</v>
      </c>
      <c r="BH151" s="140">
        <f t="shared" si="6"/>
        <v>0</v>
      </c>
      <c r="BI151" s="140">
        <f t="shared" si="7"/>
        <v>0</v>
      </c>
      <c r="BJ151" s="140">
        <f t="shared" si="8"/>
        <v>0</v>
      </c>
      <c r="BK151" s="17" t="s">
        <v>84</v>
      </c>
      <c r="BL151" s="140">
        <f t="shared" si="9"/>
        <v>0</v>
      </c>
      <c r="BM151" s="17" t="s">
        <v>216</v>
      </c>
      <c r="BN151" s="139" t="s">
        <v>394</v>
      </c>
    </row>
    <row r="152" spans="2:66" s="1" customFormat="1" ht="55.5" customHeight="1">
      <c r="B152" s="32"/>
      <c r="C152" s="127" t="s">
        <v>298</v>
      </c>
      <c r="D152" s="127" t="s">
        <v>212</v>
      </c>
      <c r="E152" s="128" t="s">
        <v>2149</v>
      </c>
      <c r="F152" s="129" t="s">
        <v>2150</v>
      </c>
      <c r="G152" s="130"/>
      <c r="H152" s="130" t="s">
        <v>313</v>
      </c>
      <c r="I152" s="131">
        <v>26</v>
      </c>
      <c r="J152" s="132"/>
      <c r="K152" s="133">
        <f t="shared" si="0"/>
        <v>0</v>
      </c>
      <c r="L152" s="134"/>
      <c r="M152" s="32"/>
      <c r="N152" s="135" t="s">
        <v>1</v>
      </c>
      <c r="O152" s="136" t="s">
        <v>42</v>
      </c>
      <c r="Q152" s="137">
        <f t="shared" si="1"/>
        <v>0</v>
      </c>
      <c r="R152" s="137">
        <v>0</v>
      </c>
      <c r="S152" s="137">
        <f t="shared" si="2"/>
        <v>0</v>
      </c>
      <c r="T152" s="137">
        <v>0</v>
      </c>
      <c r="U152" s="138">
        <f t="shared" si="3"/>
        <v>0</v>
      </c>
      <c r="AS152" s="139" t="s">
        <v>216</v>
      </c>
      <c r="AU152" s="139" t="s">
        <v>212</v>
      </c>
      <c r="AV152" s="139" t="s">
        <v>86</v>
      </c>
      <c r="AZ152" s="17" t="s">
        <v>211</v>
      </c>
      <c r="BF152" s="140">
        <f t="shared" si="4"/>
        <v>0</v>
      </c>
      <c r="BG152" s="140">
        <f t="shared" si="5"/>
        <v>0</v>
      </c>
      <c r="BH152" s="140">
        <f t="shared" si="6"/>
        <v>0</v>
      </c>
      <c r="BI152" s="140">
        <f t="shared" si="7"/>
        <v>0</v>
      </c>
      <c r="BJ152" s="140">
        <f t="shared" si="8"/>
        <v>0</v>
      </c>
      <c r="BK152" s="17" t="s">
        <v>84</v>
      </c>
      <c r="BL152" s="140">
        <f t="shared" si="9"/>
        <v>0</v>
      </c>
      <c r="BM152" s="17" t="s">
        <v>216</v>
      </c>
      <c r="BN152" s="139" t="s">
        <v>399</v>
      </c>
    </row>
    <row r="153" spans="2:66" s="1" customFormat="1" ht="24.2" customHeight="1">
      <c r="B153" s="32"/>
      <c r="C153" s="127" t="s">
        <v>401</v>
      </c>
      <c r="D153" s="127" t="s">
        <v>212</v>
      </c>
      <c r="E153" s="128" t="s">
        <v>2151</v>
      </c>
      <c r="F153" s="129" t="s">
        <v>2152</v>
      </c>
      <c r="G153" s="130"/>
      <c r="H153" s="130" t="s">
        <v>313</v>
      </c>
      <c r="I153" s="131">
        <v>10</v>
      </c>
      <c r="J153" s="132"/>
      <c r="K153" s="133">
        <f t="shared" si="0"/>
        <v>0</v>
      </c>
      <c r="L153" s="134"/>
      <c r="M153" s="32"/>
      <c r="N153" s="135" t="s">
        <v>1</v>
      </c>
      <c r="O153" s="136" t="s">
        <v>42</v>
      </c>
      <c r="Q153" s="137">
        <f t="shared" si="1"/>
        <v>0</v>
      </c>
      <c r="R153" s="137">
        <v>0</v>
      </c>
      <c r="S153" s="137">
        <f t="shared" si="2"/>
        <v>0</v>
      </c>
      <c r="T153" s="137">
        <v>0</v>
      </c>
      <c r="U153" s="138">
        <f t="shared" si="3"/>
        <v>0</v>
      </c>
      <c r="AS153" s="139" t="s">
        <v>216</v>
      </c>
      <c r="AU153" s="139" t="s">
        <v>212</v>
      </c>
      <c r="AV153" s="139" t="s">
        <v>86</v>
      </c>
      <c r="AZ153" s="17" t="s">
        <v>211</v>
      </c>
      <c r="BF153" s="140">
        <f t="shared" si="4"/>
        <v>0</v>
      </c>
      <c r="BG153" s="140">
        <f t="shared" si="5"/>
        <v>0</v>
      </c>
      <c r="BH153" s="140">
        <f t="shared" si="6"/>
        <v>0</v>
      </c>
      <c r="BI153" s="140">
        <f t="shared" si="7"/>
        <v>0</v>
      </c>
      <c r="BJ153" s="140">
        <f t="shared" si="8"/>
        <v>0</v>
      </c>
      <c r="BK153" s="17" t="s">
        <v>84</v>
      </c>
      <c r="BL153" s="140">
        <f t="shared" si="9"/>
        <v>0</v>
      </c>
      <c r="BM153" s="17" t="s">
        <v>216</v>
      </c>
      <c r="BN153" s="139" t="s">
        <v>404</v>
      </c>
    </row>
    <row r="154" spans="2:66" s="1" customFormat="1" ht="49.15" customHeight="1">
      <c r="B154" s="32"/>
      <c r="C154" s="127" t="s">
        <v>303</v>
      </c>
      <c r="D154" s="127" t="s">
        <v>212</v>
      </c>
      <c r="E154" s="128" t="s">
        <v>2153</v>
      </c>
      <c r="F154" s="129" t="s">
        <v>2154</v>
      </c>
      <c r="G154" s="130"/>
      <c r="H154" s="130" t="s">
        <v>313</v>
      </c>
      <c r="I154" s="131">
        <v>17</v>
      </c>
      <c r="J154" s="132"/>
      <c r="K154" s="133">
        <f t="shared" si="0"/>
        <v>0</v>
      </c>
      <c r="L154" s="134"/>
      <c r="M154" s="32"/>
      <c r="N154" s="135" t="s">
        <v>1</v>
      </c>
      <c r="O154" s="136" t="s">
        <v>42</v>
      </c>
      <c r="Q154" s="137">
        <f t="shared" si="1"/>
        <v>0</v>
      </c>
      <c r="R154" s="137">
        <v>0</v>
      </c>
      <c r="S154" s="137">
        <f t="shared" si="2"/>
        <v>0</v>
      </c>
      <c r="T154" s="137">
        <v>0</v>
      </c>
      <c r="U154" s="138">
        <f t="shared" si="3"/>
        <v>0</v>
      </c>
      <c r="AS154" s="139" t="s">
        <v>216</v>
      </c>
      <c r="AU154" s="139" t="s">
        <v>212</v>
      </c>
      <c r="AV154" s="139" t="s">
        <v>86</v>
      </c>
      <c r="AZ154" s="17" t="s">
        <v>211</v>
      </c>
      <c r="BF154" s="140">
        <f t="shared" si="4"/>
        <v>0</v>
      </c>
      <c r="BG154" s="140">
        <f t="shared" si="5"/>
        <v>0</v>
      </c>
      <c r="BH154" s="140">
        <f t="shared" si="6"/>
        <v>0</v>
      </c>
      <c r="BI154" s="140">
        <f t="shared" si="7"/>
        <v>0</v>
      </c>
      <c r="BJ154" s="140">
        <f t="shared" si="8"/>
        <v>0</v>
      </c>
      <c r="BK154" s="17" t="s">
        <v>84</v>
      </c>
      <c r="BL154" s="140">
        <f t="shared" si="9"/>
        <v>0</v>
      </c>
      <c r="BM154" s="17" t="s">
        <v>216</v>
      </c>
      <c r="BN154" s="139" t="s">
        <v>407</v>
      </c>
    </row>
    <row r="155" spans="2:66" s="1" customFormat="1" ht="44.25" customHeight="1">
      <c r="B155" s="32"/>
      <c r="C155" s="127" t="s">
        <v>409</v>
      </c>
      <c r="D155" s="127" t="s">
        <v>212</v>
      </c>
      <c r="E155" s="128" t="s">
        <v>2155</v>
      </c>
      <c r="F155" s="129" t="s">
        <v>2156</v>
      </c>
      <c r="G155" s="130"/>
      <c r="H155" s="130" t="s">
        <v>313</v>
      </c>
      <c r="I155" s="131">
        <v>5</v>
      </c>
      <c r="J155" s="132"/>
      <c r="K155" s="133">
        <f t="shared" si="0"/>
        <v>0</v>
      </c>
      <c r="L155" s="134"/>
      <c r="M155" s="32"/>
      <c r="N155" s="135" t="s">
        <v>1</v>
      </c>
      <c r="O155" s="136" t="s">
        <v>42</v>
      </c>
      <c r="Q155" s="137">
        <f t="shared" si="1"/>
        <v>0</v>
      </c>
      <c r="R155" s="137">
        <v>0</v>
      </c>
      <c r="S155" s="137">
        <f t="shared" si="2"/>
        <v>0</v>
      </c>
      <c r="T155" s="137">
        <v>0</v>
      </c>
      <c r="U155" s="138">
        <f t="shared" si="3"/>
        <v>0</v>
      </c>
      <c r="AS155" s="139" t="s">
        <v>216</v>
      </c>
      <c r="AU155" s="139" t="s">
        <v>212</v>
      </c>
      <c r="AV155" s="139" t="s">
        <v>86</v>
      </c>
      <c r="AZ155" s="17" t="s">
        <v>211</v>
      </c>
      <c r="BF155" s="140">
        <f t="shared" si="4"/>
        <v>0</v>
      </c>
      <c r="BG155" s="140">
        <f t="shared" si="5"/>
        <v>0</v>
      </c>
      <c r="BH155" s="140">
        <f t="shared" si="6"/>
        <v>0</v>
      </c>
      <c r="BI155" s="140">
        <f t="shared" si="7"/>
        <v>0</v>
      </c>
      <c r="BJ155" s="140">
        <f t="shared" si="8"/>
        <v>0</v>
      </c>
      <c r="BK155" s="17" t="s">
        <v>84</v>
      </c>
      <c r="BL155" s="140">
        <f t="shared" si="9"/>
        <v>0</v>
      </c>
      <c r="BM155" s="17" t="s">
        <v>216</v>
      </c>
      <c r="BN155" s="139" t="s">
        <v>413</v>
      </c>
    </row>
    <row r="156" spans="2:66" s="1" customFormat="1" ht="55.5" customHeight="1">
      <c r="B156" s="32"/>
      <c r="C156" s="127" t="s">
        <v>308</v>
      </c>
      <c r="D156" s="127" t="s">
        <v>212</v>
      </c>
      <c r="E156" s="128" t="s">
        <v>2157</v>
      </c>
      <c r="F156" s="129" t="s">
        <v>2158</v>
      </c>
      <c r="G156" s="130"/>
      <c r="H156" s="130" t="s">
        <v>313</v>
      </c>
      <c r="I156" s="131">
        <v>7</v>
      </c>
      <c r="J156" s="132"/>
      <c r="K156" s="133">
        <f t="shared" si="0"/>
        <v>0</v>
      </c>
      <c r="L156" s="134"/>
      <c r="M156" s="32"/>
      <c r="N156" s="135" t="s">
        <v>1</v>
      </c>
      <c r="O156" s="136" t="s">
        <v>42</v>
      </c>
      <c r="Q156" s="137">
        <f t="shared" si="1"/>
        <v>0</v>
      </c>
      <c r="R156" s="137">
        <v>0</v>
      </c>
      <c r="S156" s="137">
        <f t="shared" si="2"/>
        <v>0</v>
      </c>
      <c r="T156" s="137">
        <v>0</v>
      </c>
      <c r="U156" s="138">
        <f t="shared" si="3"/>
        <v>0</v>
      </c>
      <c r="AS156" s="139" t="s">
        <v>216</v>
      </c>
      <c r="AU156" s="139" t="s">
        <v>212</v>
      </c>
      <c r="AV156" s="139" t="s">
        <v>86</v>
      </c>
      <c r="AZ156" s="17" t="s">
        <v>211</v>
      </c>
      <c r="BF156" s="140">
        <f t="shared" si="4"/>
        <v>0</v>
      </c>
      <c r="BG156" s="140">
        <f t="shared" si="5"/>
        <v>0</v>
      </c>
      <c r="BH156" s="140">
        <f t="shared" si="6"/>
        <v>0</v>
      </c>
      <c r="BI156" s="140">
        <f t="shared" si="7"/>
        <v>0</v>
      </c>
      <c r="BJ156" s="140">
        <f t="shared" si="8"/>
        <v>0</v>
      </c>
      <c r="BK156" s="17" t="s">
        <v>84</v>
      </c>
      <c r="BL156" s="140">
        <f t="shared" si="9"/>
        <v>0</v>
      </c>
      <c r="BM156" s="17" t="s">
        <v>216</v>
      </c>
      <c r="BN156" s="139" t="s">
        <v>422</v>
      </c>
    </row>
    <row r="157" spans="2:66" s="1" customFormat="1" ht="55.5" customHeight="1">
      <c r="B157" s="32"/>
      <c r="C157" s="127" t="s">
        <v>425</v>
      </c>
      <c r="D157" s="127" t="s">
        <v>212</v>
      </c>
      <c r="E157" s="128" t="s">
        <v>2159</v>
      </c>
      <c r="F157" s="129" t="s">
        <v>2160</v>
      </c>
      <c r="G157" s="130"/>
      <c r="H157" s="130" t="s">
        <v>313</v>
      </c>
      <c r="I157" s="131">
        <v>2</v>
      </c>
      <c r="J157" s="132"/>
      <c r="K157" s="133">
        <f t="shared" si="0"/>
        <v>0</v>
      </c>
      <c r="L157" s="134"/>
      <c r="M157" s="32"/>
      <c r="N157" s="135" t="s">
        <v>1</v>
      </c>
      <c r="O157" s="136" t="s">
        <v>42</v>
      </c>
      <c r="Q157" s="137">
        <f t="shared" si="1"/>
        <v>0</v>
      </c>
      <c r="R157" s="137">
        <v>0</v>
      </c>
      <c r="S157" s="137">
        <f t="shared" si="2"/>
        <v>0</v>
      </c>
      <c r="T157" s="137">
        <v>0</v>
      </c>
      <c r="U157" s="138">
        <f t="shared" si="3"/>
        <v>0</v>
      </c>
      <c r="AS157" s="139" t="s">
        <v>216</v>
      </c>
      <c r="AU157" s="139" t="s">
        <v>212</v>
      </c>
      <c r="AV157" s="139" t="s">
        <v>86</v>
      </c>
      <c r="AZ157" s="17" t="s">
        <v>211</v>
      </c>
      <c r="BF157" s="140">
        <f t="shared" si="4"/>
        <v>0</v>
      </c>
      <c r="BG157" s="140">
        <f t="shared" si="5"/>
        <v>0</v>
      </c>
      <c r="BH157" s="140">
        <f t="shared" si="6"/>
        <v>0</v>
      </c>
      <c r="BI157" s="140">
        <f t="shared" si="7"/>
        <v>0</v>
      </c>
      <c r="BJ157" s="140">
        <f t="shared" si="8"/>
        <v>0</v>
      </c>
      <c r="BK157" s="17" t="s">
        <v>84</v>
      </c>
      <c r="BL157" s="140">
        <f t="shared" si="9"/>
        <v>0</v>
      </c>
      <c r="BM157" s="17" t="s">
        <v>216</v>
      </c>
      <c r="BN157" s="139" t="s">
        <v>428</v>
      </c>
    </row>
    <row r="158" spans="2:66" s="1" customFormat="1" ht="33" customHeight="1">
      <c r="B158" s="32"/>
      <c r="C158" s="127" t="s">
        <v>314</v>
      </c>
      <c r="D158" s="127" t="s">
        <v>212</v>
      </c>
      <c r="E158" s="128" t="s">
        <v>1480</v>
      </c>
      <c r="F158" s="129" t="s">
        <v>2161</v>
      </c>
      <c r="G158" s="130"/>
      <c r="H158" s="130" t="s">
        <v>313</v>
      </c>
      <c r="I158" s="131">
        <v>10</v>
      </c>
      <c r="J158" s="132"/>
      <c r="K158" s="133">
        <f t="shared" si="0"/>
        <v>0</v>
      </c>
      <c r="L158" s="134"/>
      <c r="M158" s="32"/>
      <c r="N158" s="135" t="s">
        <v>1</v>
      </c>
      <c r="O158" s="136" t="s">
        <v>42</v>
      </c>
      <c r="Q158" s="137">
        <f t="shared" si="1"/>
        <v>0</v>
      </c>
      <c r="R158" s="137">
        <v>0</v>
      </c>
      <c r="S158" s="137">
        <f t="shared" si="2"/>
        <v>0</v>
      </c>
      <c r="T158" s="137">
        <v>0</v>
      </c>
      <c r="U158" s="138">
        <f t="shared" si="3"/>
        <v>0</v>
      </c>
      <c r="AS158" s="139" t="s">
        <v>216</v>
      </c>
      <c r="AU158" s="139" t="s">
        <v>212</v>
      </c>
      <c r="AV158" s="139" t="s">
        <v>86</v>
      </c>
      <c r="AZ158" s="17" t="s">
        <v>211</v>
      </c>
      <c r="BF158" s="140">
        <f t="shared" si="4"/>
        <v>0</v>
      </c>
      <c r="BG158" s="140">
        <f t="shared" si="5"/>
        <v>0</v>
      </c>
      <c r="BH158" s="140">
        <f t="shared" si="6"/>
        <v>0</v>
      </c>
      <c r="BI158" s="140">
        <f t="shared" si="7"/>
        <v>0</v>
      </c>
      <c r="BJ158" s="140">
        <f t="shared" si="8"/>
        <v>0</v>
      </c>
      <c r="BK158" s="17" t="s">
        <v>84</v>
      </c>
      <c r="BL158" s="140">
        <f t="shared" si="9"/>
        <v>0</v>
      </c>
      <c r="BM158" s="17" t="s">
        <v>216</v>
      </c>
      <c r="BN158" s="139" t="s">
        <v>437</v>
      </c>
    </row>
    <row r="159" spans="2:66" s="1" customFormat="1" ht="24.2" customHeight="1">
      <c r="B159" s="32"/>
      <c r="C159" s="127" t="s">
        <v>442</v>
      </c>
      <c r="D159" s="127" t="s">
        <v>212</v>
      </c>
      <c r="E159" s="128" t="s">
        <v>2162</v>
      </c>
      <c r="F159" s="129" t="s">
        <v>2163</v>
      </c>
      <c r="G159" s="130"/>
      <c r="H159" s="130" t="s">
        <v>313</v>
      </c>
      <c r="I159" s="131">
        <v>88</v>
      </c>
      <c r="J159" s="132"/>
      <c r="K159" s="133">
        <f t="shared" si="0"/>
        <v>0</v>
      </c>
      <c r="L159" s="134"/>
      <c r="M159" s="32"/>
      <c r="N159" s="135" t="s">
        <v>1</v>
      </c>
      <c r="O159" s="136" t="s">
        <v>42</v>
      </c>
      <c r="Q159" s="137">
        <f t="shared" si="1"/>
        <v>0</v>
      </c>
      <c r="R159" s="137">
        <v>0</v>
      </c>
      <c r="S159" s="137">
        <f t="shared" si="2"/>
        <v>0</v>
      </c>
      <c r="T159" s="137">
        <v>0</v>
      </c>
      <c r="U159" s="138">
        <f t="shared" si="3"/>
        <v>0</v>
      </c>
      <c r="AS159" s="139" t="s">
        <v>216</v>
      </c>
      <c r="AU159" s="139" t="s">
        <v>212</v>
      </c>
      <c r="AV159" s="139" t="s">
        <v>86</v>
      </c>
      <c r="AZ159" s="17" t="s">
        <v>211</v>
      </c>
      <c r="BF159" s="140">
        <f t="shared" si="4"/>
        <v>0</v>
      </c>
      <c r="BG159" s="140">
        <f t="shared" si="5"/>
        <v>0</v>
      </c>
      <c r="BH159" s="140">
        <f t="shared" si="6"/>
        <v>0</v>
      </c>
      <c r="BI159" s="140">
        <f t="shared" si="7"/>
        <v>0</v>
      </c>
      <c r="BJ159" s="140">
        <f t="shared" si="8"/>
        <v>0</v>
      </c>
      <c r="BK159" s="17" t="s">
        <v>84</v>
      </c>
      <c r="BL159" s="140">
        <f t="shared" si="9"/>
        <v>0</v>
      </c>
      <c r="BM159" s="17" t="s">
        <v>216</v>
      </c>
      <c r="BN159" s="139" t="s">
        <v>445</v>
      </c>
    </row>
    <row r="160" spans="2:66" s="1" customFormat="1" ht="24.2" customHeight="1">
      <c r="B160" s="32"/>
      <c r="C160" s="127" t="s">
        <v>318</v>
      </c>
      <c r="D160" s="127" t="s">
        <v>212</v>
      </c>
      <c r="E160" s="128" t="s">
        <v>2164</v>
      </c>
      <c r="F160" s="129" t="s">
        <v>1483</v>
      </c>
      <c r="G160" s="130"/>
      <c r="H160" s="130" t="s">
        <v>313</v>
      </c>
      <c r="I160" s="131">
        <v>2</v>
      </c>
      <c r="J160" s="132"/>
      <c r="K160" s="133">
        <f t="shared" si="0"/>
        <v>0</v>
      </c>
      <c r="L160" s="134"/>
      <c r="M160" s="32"/>
      <c r="N160" s="135" t="s">
        <v>1</v>
      </c>
      <c r="O160" s="136" t="s">
        <v>42</v>
      </c>
      <c r="Q160" s="137">
        <f t="shared" si="1"/>
        <v>0</v>
      </c>
      <c r="R160" s="137">
        <v>0</v>
      </c>
      <c r="S160" s="137">
        <f t="shared" si="2"/>
        <v>0</v>
      </c>
      <c r="T160" s="137">
        <v>0</v>
      </c>
      <c r="U160" s="138">
        <f t="shared" si="3"/>
        <v>0</v>
      </c>
      <c r="AS160" s="139" t="s">
        <v>216</v>
      </c>
      <c r="AU160" s="139" t="s">
        <v>212</v>
      </c>
      <c r="AV160" s="139" t="s">
        <v>86</v>
      </c>
      <c r="AZ160" s="17" t="s">
        <v>211</v>
      </c>
      <c r="BF160" s="140">
        <f t="shared" si="4"/>
        <v>0</v>
      </c>
      <c r="BG160" s="140">
        <f t="shared" si="5"/>
        <v>0</v>
      </c>
      <c r="BH160" s="140">
        <f t="shared" si="6"/>
        <v>0</v>
      </c>
      <c r="BI160" s="140">
        <f t="shared" si="7"/>
        <v>0</v>
      </c>
      <c r="BJ160" s="140">
        <f t="shared" si="8"/>
        <v>0</v>
      </c>
      <c r="BK160" s="17" t="s">
        <v>84</v>
      </c>
      <c r="BL160" s="140">
        <f t="shared" si="9"/>
        <v>0</v>
      </c>
      <c r="BM160" s="17" t="s">
        <v>216</v>
      </c>
      <c r="BN160" s="139" t="s">
        <v>448</v>
      </c>
    </row>
    <row r="161" spans="2:66" s="1" customFormat="1" ht="33" customHeight="1">
      <c r="B161" s="32"/>
      <c r="C161" s="127" t="s">
        <v>450</v>
      </c>
      <c r="D161" s="127" t="s">
        <v>212</v>
      </c>
      <c r="E161" s="128" t="s">
        <v>2165</v>
      </c>
      <c r="F161" s="129" t="s">
        <v>2166</v>
      </c>
      <c r="G161" s="130"/>
      <c r="H161" s="130" t="s">
        <v>313</v>
      </c>
      <c r="I161" s="131">
        <v>4</v>
      </c>
      <c r="J161" s="132"/>
      <c r="K161" s="133">
        <f t="shared" si="0"/>
        <v>0</v>
      </c>
      <c r="L161" s="134"/>
      <c r="M161" s="32"/>
      <c r="N161" s="135" t="s">
        <v>1</v>
      </c>
      <c r="O161" s="136" t="s">
        <v>42</v>
      </c>
      <c r="Q161" s="137">
        <f t="shared" si="1"/>
        <v>0</v>
      </c>
      <c r="R161" s="137">
        <v>0</v>
      </c>
      <c r="S161" s="137">
        <f t="shared" si="2"/>
        <v>0</v>
      </c>
      <c r="T161" s="137">
        <v>0</v>
      </c>
      <c r="U161" s="138">
        <f t="shared" si="3"/>
        <v>0</v>
      </c>
      <c r="AS161" s="139" t="s">
        <v>216</v>
      </c>
      <c r="AU161" s="139" t="s">
        <v>212</v>
      </c>
      <c r="AV161" s="139" t="s">
        <v>86</v>
      </c>
      <c r="AZ161" s="17" t="s">
        <v>211</v>
      </c>
      <c r="BF161" s="140">
        <f t="shared" si="4"/>
        <v>0</v>
      </c>
      <c r="BG161" s="140">
        <f t="shared" si="5"/>
        <v>0</v>
      </c>
      <c r="BH161" s="140">
        <f t="shared" si="6"/>
        <v>0</v>
      </c>
      <c r="BI161" s="140">
        <f t="shared" si="7"/>
        <v>0</v>
      </c>
      <c r="BJ161" s="140">
        <f t="shared" si="8"/>
        <v>0</v>
      </c>
      <c r="BK161" s="17" t="s">
        <v>84</v>
      </c>
      <c r="BL161" s="140">
        <f t="shared" si="9"/>
        <v>0</v>
      </c>
      <c r="BM161" s="17" t="s">
        <v>216</v>
      </c>
      <c r="BN161" s="139" t="s">
        <v>453</v>
      </c>
    </row>
    <row r="162" spans="2:66" s="1" customFormat="1" ht="24.2" customHeight="1">
      <c r="B162" s="32"/>
      <c r="C162" s="127" t="s">
        <v>323</v>
      </c>
      <c r="D162" s="127" t="s">
        <v>212</v>
      </c>
      <c r="E162" s="128" t="s">
        <v>2167</v>
      </c>
      <c r="F162" s="129" t="s">
        <v>2168</v>
      </c>
      <c r="G162" s="129"/>
      <c r="H162" s="130" t="s">
        <v>313</v>
      </c>
      <c r="I162" s="131">
        <v>4</v>
      </c>
      <c r="J162" s="132"/>
      <c r="K162" s="133">
        <f t="shared" si="0"/>
        <v>0</v>
      </c>
      <c r="L162" s="134"/>
      <c r="M162" s="32"/>
      <c r="N162" s="181" t="s">
        <v>1</v>
      </c>
      <c r="O162" s="182" t="s">
        <v>42</v>
      </c>
      <c r="P162" s="183"/>
      <c r="Q162" s="184">
        <f t="shared" si="1"/>
        <v>0</v>
      </c>
      <c r="R162" s="184">
        <v>0</v>
      </c>
      <c r="S162" s="184">
        <f t="shared" si="2"/>
        <v>0</v>
      </c>
      <c r="T162" s="184">
        <v>0</v>
      </c>
      <c r="U162" s="185">
        <f t="shared" si="3"/>
        <v>0</v>
      </c>
      <c r="AS162" s="139" t="s">
        <v>216</v>
      </c>
      <c r="AU162" s="139" t="s">
        <v>212</v>
      </c>
      <c r="AV162" s="139" t="s">
        <v>86</v>
      </c>
      <c r="AZ162" s="17" t="s">
        <v>211</v>
      </c>
      <c r="BF162" s="140">
        <f t="shared" si="4"/>
        <v>0</v>
      </c>
      <c r="BG162" s="140">
        <f t="shared" si="5"/>
        <v>0</v>
      </c>
      <c r="BH162" s="140">
        <f t="shared" si="6"/>
        <v>0</v>
      </c>
      <c r="BI162" s="140">
        <f t="shared" si="7"/>
        <v>0</v>
      </c>
      <c r="BJ162" s="140">
        <f t="shared" si="8"/>
        <v>0</v>
      </c>
      <c r="BK162" s="17" t="s">
        <v>84</v>
      </c>
      <c r="BL162" s="140">
        <f t="shared" si="9"/>
        <v>0</v>
      </c>
      <c r="BM162" s="17" t="s">
        <v>216</v>
      </c>
      <c r="BN162" s="139" t="s">
        <v>457</v>
      </c>
    </row>
    <row r="163" spans="2:66" s="1" customFormat="1" ht="6.95" customHeight="1">
      <c r="B163" s="44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32"/>
    </row>
  </sheetData>
  <sheetProtection algorithmName="SHA-512" hashValue="napHNCHIJRxZV/EcbBqU6MP6jjzXrHWqu9dfZ3DHCinnFXxkXLocvnegyMus7dtdrA7w6sYuk9knAyZy/C0EAw==" saltValue="7bzHsfRvGh1dSnzhRU7IyQ==" spinCount="100000" sheet="1" objects="1" scenarios="1" formatColumns="0" formatRows="0" autoFilter="0"/>
  <autoFilter ref="C117:L162" xr:uid="{00000000-0009-0000-0000-000018000000}"/>
  <mergeCells count="9">
    <mergeCell ref="E87:I87"/>
    <mergeCell ref="E108:I108"/>
    <mergeCell ref="E110:I110"/>
    <mergeCell ref="M2:W2"/>
    <mergeCell ref="E7:I7"/>
    <mergeCell ref="E9:I9"/>
    <mergeCell ref="E18:I18"/>
    <mergeCell ref="E27:I27"/>
    <mergeCell ref="E85:I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2:BM12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146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44" t="str">
        <f>'Rekapitulace stavby'!K6</f>
        <v>24005 - Prirodni koupaci biotop Jilemnice (zadani) - uprava vyberove rizeni</v>
      </c>
      <c r="F7" s="245"/>
      <c r="G7" s="245"/>
      <c r="H7" s="245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40" t="s">
        <v>2326</v>
      </c>
      <c r="F9" s="246"/>
      <c r="G9" s="246"/>
      <c r="H9" s="246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7" t="str">
        <f>'Rekapitulace stavby'!E14</f>
        <v>Vyplň údaj</v>
      </c>
      <c r="F18" s="209"/>
      <c r="G18" s="209"/>
      <c r="H18" s="209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14" t="s">
        <v>1</v>
      </c>
      <c r="F27" s="214"/>
      <c r="G27" s="214"/>
      <c r="H27" s="21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ROUND(J117,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ROUND((SUM(BE117:BE124)),  2)</f>
        <v>0</v>
      </c>
      <c r="I33" s="92">
        <v>0.21</v>
      </c>
      <c r="J33" s="91">
        <f>ROUND(((SUM(BE117:BE124))*I33),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ROUND((SUM(BF117:BF124)),  2)</f>
        <v>0</v>
      </c>
      <c r="I34" s="92">
        <v>0.12</v>
      </c>
      <c r="J34" s="91">
        <f>ROUND(((SUM(BF117:BF124))*I34),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ROUND((SUM(BG117:BG124)),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ROUND((SUM(BH117:BH124)),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ROUND((SUM(BI117:BI124)),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44" t="str">
        <f>E7</f>
        <v>24005 - Prirodni koupaci biotop Jilemnice (zadani) - uprava vyberove rizeni</v>
      </c>
      <c r="F85" s="245"/>
      <c r="G85" s="245"/>
      <c r="H85" s="245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40" t="str">
        <f>E9</f>
        <v>SO 09.6 - Objekt zázemí -...</v>
      </c>
      <c r="F87" s="246"/>
      <c r="G87" s="246"/>
      <c r="H87" s="246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J117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971</v>
      </c>
      <c r="E97" s="106"/>
      <c r="F97" s="106"/>
      <c r="G97" s="106"/>
      <c r="H97" s="106"/>
      <c r="I97" s="106"/>
      <c r="J97" s="107">
        <f>J118</f>
        <v>0</v>
      </c>
      <c r="L97" s="104"/>
    </row>
    <row r="98" spans="2:12" s="1" customFormat="1" ht="21.75" hidden="1" customHeight="1">
      <c r="B98" s="32"/>
      <c r="L98" s="32"/>
    </row>
    <row r="99" spans="2:12" s="1" customFormat="1" ht="6.95" hidden="1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0" spans="2:12" ht="11.25" hidden="1"/>
    <row r="101" spans="2:12" ht="11.25" hidden="1"/>
    <row r="102" spans="2:12" ht="11.25" hidden="1"/>
    <row r="103" spans="2:12" s="1" customFormat="1" ht="6.95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5" customHeight="1">
      <c r="B104" s="32"/>
      <c r="C104" s="21" t="s">
        <v>197</v>
      </c>
      <c r="L104" s="32"/>
    </row>
    <row r="105" spans="2:12" s="1" customFormat="1" ht="6.95" customHeight="1">
      <c r="B105" s="32"/>
      <c r="L105" s="32"/>
    </row>
    <row r="106" spans="2:12" s="1" customFormat="1" ht="12" customHeight="1">
      <c r="B106" s="32"/>
      <c r="C106" s="27" t="s">
        <v>16</v>
      </c>
      <c r="L106" s="32"/>
    </row>
    <row r="107" spans="2:12" s="1" customFormat="1" ht="26.25" customHeight="1">
      <c r="B107" s="32"/>
      <c r="E107" s="244" t="str">
        <f>E7</f>
        <v>24005 - Prirodni koupaci biotop Jilemnice (zadani) - uprava vyberove rizeni</v>
      </c>
      <c r="F107" s="245"/>
      <c r="G107" s="245"/>
      <c r="H107" s="245"/>
      <c r="L107" s="32"/>
    </row>
    <row r="108" spans="2:12" s="1" customFormat="1" ht="12" customHeight="1">
      <c r="B108" s="32"/>
      <c r="C108" s="27" t="s">
        <v>169</v>
      </c>
      <c r="L108" s="32"/>
    </row>
    <row r="109" spans="2:12" s="1" customFormat="1" ht="16.5" customHeight="1">
      <c r="B109" s="32"/>
      <c r="E109" s="240" t="str">
        <f>E9</f>
        <v>SO 09.6 - Objekt zázemí -...</v>
      </c>
      <c r="F109" s="246"/>
      <c r="G109" s="246"/>
      <c r="H109" s="246"/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20</v>
      </c>
      <c r="F111" s="25" t="str">
        <f>F12</f>
        <v xml:space="preserve"> </v>
      </c>
      <c r="I111" s="27" t="s">
        <v>22</v>
      </c>
      <c r="J111" s="52" t="str">
        <f>IF(J12="","",J12)</f>
        <v>12. 2. 2024</v>
      </c>
      <c r="L111" s="32"/>
    </row>
    <row r="112" spans="2:12" s="1" customFormat="1" ht="6.95" customHeight="1">
      <c r="B112" s="32"/>
      <c r="L112" s="32"/>
    </row>
    <row r="113" spans="2:65" s="1" customFormat="1" ht="15.2" customHeight="1">
      <c r="B113" s="32"/>
      <c r="C113" s="27" t="s">
        <v>24</v>
      </c>
      <c r="F113" s="25" t="str">
        <f>E15</f>
        <v>Sportovní centrum Jilemnice</v>
      </c>
      <c r="I113" s="27" t="s">
        <v>31</v>
      </c>
      <c r="J113" s="30" t="str">
        <f>E21</f>
        <v>BAPO s.r.o.</v>
      </c>
      <c r="L113" s="32"/>
    </row>
    <row r="114" spans="2:65" s="1" customFormat="1" ht="15.2" customHeight="1">
      <c r="B114" s="32"/>
      <c r="C114" s="27" t="s">
        <v>29</v>
      </c>
      <c r="F114" s="25" t="str">
        <f>IF(E18="","",E18)</f>
        <v>Vyplň údaj</v>
      </c>
      <c r="I114" s="27" t="s">
        <v>35</v>
      </c>
      <c r="J114" s="30" t="str">
        <f>E24</f>
        <v xml:space="preserve"> </v>
      </c>
      <c r="L114" s="32"/>
    </row>
    <row r="115" spans="2:65" s="1" customFormat="1" ht="10.35" customHeight="1">
      <c r="B115" s="32"/>
      <c r="L115" s="32"/>
    </row>
    <row r="116" spans="2:65" s="9" customFormat="1" ht="29.25" customHeight="1">
      <c r="B116" s="108"/>
      <c r="C116" s="109" t="s">
        <v>198</v>
      </c>
      <c r="D116" s="110" t="s">
        <v>62</v>
      </c>
      <c r="E116" s="110" t="s">
        <v>58</v>
      </c>
      <c r="F116" s="110" t="s">
        <v>59</v>
      </c>
      <c r="G116" s="110" t="s">
        <v>199</v>
      </c>
      <c r="H116" s="110" t="s">
        <v>200</v>
      </c>
      <c r="I116" s="110" t="s">
        <v>201</v>
      </c>
      <c r="J116" s="111" t="s">
        <v>173</v>
      </c>
      <c r="K116" s="112" t="s">
        <v>202</v>
      </c>
      <c r="L116" s="108"/>
      <c r="M116" s="59" t="s">
        <v>1</v>
      </c>
      <c r="N116" s="60" t="s">
        <v>41</v>
      </c>
      <c r="O116" s="60" t="s">
        <v>203</v>
      </c>
      <c r="P116" s="60" t="s">
        <v>204</v>
      </c>
      <c r="Q116" s="60" t="s">
        <v>205</v>
      </c>
      <c r="R116" s="60" t="s">
        <v>206</v>
      </c>
      <c r="S116" s="60" t="s">
        <v>207</v>
      </c>
      <c r="T116" s="61" t="s">
        <v>208</v>
      </c>
    </row>
    <row r="117" spans="2:65" s="1" customFormat="1" ht="22.9" customHeight="1">
      <c r="B117" s="32"/>
      <c r="C117" s="64" t="s">
        <v>209</v>
      </c>
      <c r="J117" s="113">
        <f>BK117</f>
        <v>0</v>
      </c>
      <c r="L117" s="32"/>
      <c r="M117" s="62"/>
      <c r="N117" s="53"/>
      <c r="O117" s="53"/>
      <c r="P117" s="114">
        <f>P118</f>
        <v>0</v>
      </c>
      <c r="Q117" s="53"/>
      <c r="R117" s="114">
        <f>R118</f>
        <v>0</v>
      </c>
      <c r="S117" s="53"/>
      <c r="T117" s="115">
        <f>T118</f>
        <v>0</v>
      </c>
      <c r="AT117" s="17" t="s">
        <v>76</v>
      </c>
      <c r="AU117" s="17" t="s">
        <v>175</v>
      </c>
      <c r="BK117" s="116">
        <f>BK118</f>
        <v>0</v>
      </c>
    </row>
    <row r="118" spans="2:65" s="10" customFormat="1" ht="25.9" customHeight="1">
      <c r="B118" s="117"/>
      <c r="D118" s="118" t="s">
        <v>76</v>
      </c>
      <c r="E118" s="119" t="s">
        <v>58</v>
      </c>
      <c r="F118" s="119" t="s">
        <v>59</v>
      </c>
      <c r="I118" s="120"/>
      <c r="J118" s="121">
        <f>BK118</f>
        <v>0</v>
      </c>
      <c r="L118" s="117"/>
      <c r="M118" s="122"/>
      <c r="P118" s="123">
        <f>SUM(P119:P124)</f>
        <v>0</v>
      </c>
      <c r="R118" s="123">
        <f>SUM(R119:R124)</f>
        <v>0</v>
      </c>
      <c r="T118" s="124">
        <f>SUM(T119:T124)</f>
        <v>0</v>
      </c>
      <c r="AR118" s="118" t="s">
        <v>84</v>
      </c>
      <c r="AT118" s="125" t="s">
        <v>76</v>
      </c>
      <c r="AU118" s="125" t="s">
        <v>77</v>
      </c>
      <c r="AY118" s="118" t="s">
        <v>211</v>
      </c>
      <c r="BK118" s="126">
        <f>SUM(BK119:BK124)</f>
        <v>0</v>
      </c>
    </row>
    <row r="119" spans="2:65" s="1" customFormat="1" ht="37.9" customHeight="1">
      <c r="B119" s="32"/>
      <c r="C119" s="127" t="s">
        <v>84</v>
      </c>
      <c r="D119" s="127" t="s">
        <v>212</v>
      </c>
      <c r="E119" s="128" t="s">
        <v>978</v>
      </c>
      <c r="F119" s="129" t="s">
        <v>2204</v>
      </c>
      <c r="G119" s="130" t="s">
        <v>313</v>
      </c>
      <c r="H119" s="131">
        <v>5</v>
      </c>
      <c r="I119" s="132"/>
      <c r="J119" s="133">
        <f t="shared" ref="J119:J124" si="0">ROUND(I119*H119,2)</f>
        <v>0</v>
      </c>
      <c r="K119" s="134"/>
      <c r="L119" s="32"/>
      <c r="M119" s="135" t="s">
        <v>1</v>
      </c>
      <c r="N119" s="136" t="s">
        <v>42</v>
      </c>
      <c r="P119" s="137">
        <f t="shared" ref="P119:P124" si="1">O119*H119</f>
        <v>0</v>
      </c>
      <c r="Q119" s="137">
        <v>0</v>
      </c>
      <c r="R119" s="137">
        <f t="shared" ref="R119:R124" si="2">Q119*H119</f>
        <v>0</v>
      </c>
      <c r="S119" s="137">
        <v>0</v>
      </c>
      <c r="T119" s="138">
        <f t="shared" ref="T119:T124" si="3">S119*H119</f>
        <v>0</v>
      </c>
      <c r="AR119" s="139" t="s">
        <v>216</v>
      </c>
      <c r="AT119" s="139" t="s">
        <v>212</v>
      </c>
      <c r="AU119" s="139" t="s">
        <v>84</v>
      </c>
      <c r="AY119" s="17" t="s">
        <v>211</v>
      </c>
      <c r="BE119" s="140">
        <f t="shared" ref="BE119:BE124" si="4">IF(N119="základní",J119,0)</f>
        <v>0</v>
      </c>
      <c r="BF119" s="140">
        <f t="shared" ref="BF119:BF124" si="5">IF(N119="snížená",J119,0)</f>
        <v>0</v>
      </c>
      <c r="BG119" s="140">
        <f t="shared" ref="BG119:BG124" si="6">IF(N119="zákl. přenesená",J119,0)</f>
        <v>0</v>
      </c>
      <c r="BH119" s="140">
        <f t="shared" ref="BH119:BH124" si="7">IF(N119="sníž. přenesená",J119,0)</f>
        <v>0</v>
      </c>
      <c r="BI119" s="140">
        <f t="shared" ref="BI119:BI124" si="8">IF(N119="nulová",J119,0)</f>
        <v>0</v>
      </c>
      <c r="BJ119" s="17" t="s">
        <v>84</v>
      </c>
      <c r="BK119" s="140">
        <f t="shared" ref="BK119:BK124" si="9">ROUND(I119*H119,2)</f>
        <v>0</v>
      </c>
      <c r="BL119" s="17" t="s">
        <v>216</v>
      </c>
      <c r="BM119" s="139" t="s">
        <v>86</v>
      </c>
    </row>
    <row r="120" spans="2:65" s="1" customFormat="1" ht="37.9" customHeight="1">
      <c r="B120" s="32"/>
      <c r="C120" s="127" t="s">
        <v>86</v>
      </c>
      <c r="D120" s="127" t="s">
        <v>212</v>
      </c>
      <c r="E120" s="128" t="s">
        <v>980</v>
      </c>
      <c r="F120" s="129" t="s">
        <v>2205</v>
      </c>
      <c r="G120" s="130" t="s">
        <v>313</v>
      </c>
      <c r="H120" s="131">
        <v>19</v>
      </c>
      <c r="I120" s="132"/>
      <c r="J120" s="133">
        <f t="shared" si="0"/>
        <v>0</v>
      </c>
      <c r="K120" s="134"/>
      <c r="L120" s="32"/>
      <c r="M120" s="135" t="s">
        <v>1</v>
      </c>
      <c r="N120" s="136" t="s">
        <v>42</v>
      </c>
      <c r="P120" s="137">
        <f t="shared" si="1"/>
        <v>0</v>
      </c>
      <c r="Q120" s="137">
        <v>0</v>
      </c>
      <c r="R120" s="137">
        <f t="shared" si="2"/>
        <v>0</v>
      </c>
      <c r="S120" s="137">
        <v>0</v>
      </c>
      <c r="T120" s="138">
        <f t="shared" si="3"/>
        <v>0</v>
      </c>
      <c r="AR120" s="139" t="s">
        <v>216</v>
      </c>
      <c r="AT120" s="139" t="s">
        <v>212</v>
      </c>
      <c r="AU120" s="139" t="s">
        <v>84</v>
      </c>
      <c r="AY120" s="17" t="s">
        <v>211</v>
      </c>
      <c r="BE120" s="140">
        <f t="shared" si="4"/>
        <v>0</v>
      </c>
      <c r="BF120" s="140">
        <f t="shared" si="5"/>
        <v>0</v>
      </c>
      <c r="BG120" s="140">
        <f t="shared" si="6"/>
        <v>0</v>
      </c>
      <c r="BH120" s="140">
        <f t="shared" si="7"/>
        <v>0</v>
      </c>
      <c r="BI120" s="140">
        <f t="shared" si="8"/>
        <v>0</v>
      </c>
      <c r="BJ120" s="17" t="s">
        <v>84</v>
      </c>
      <c r="BK120" s="140">
        <f t="shared" si="9"/>
        <v>0</v>
      </c>
      <c r="BL120" s="17" t="s">
        <v>216</v>
      </c>
      <c r="BM120" s="139" t="s">
        <v>216</v>
      </c>
    </row>
    <row r="121" spans="2:65" s="1" customFormat="1" ht="44.25" customHeight="1">
      <c r="B121" s="32"/>
      <c r="C121" s="127" t="s">
        <v>226</v>
      </c>
      <c r="D121" s="127" t="s">
        <v>212</v>
      </c>
      <c r="E121" s="128" t="s">
        <v>1427</v>
      </c>
      <c r="F121" s="129" t="s">
        <v>2206</v>
      </c>
      <c r="G121" s="130" t="s">
        <v>313</v>
      </c>
      <c r="H121" s="131">
        <v>6</v>
      </c>
      <c r="I121" s="132"/>
      <c r="J121" s="133">
        <f t="shared" si="0"/>
        <v>0</v>
      </c>
      <c r="K121" s="134"/>
      <c r="L121" s="32"/>
      <c r="M121" s="135" t="s">
        <v>1</v>
      </c>
      <c r="N121" s="136" t="s">
        <v>42</v>
      </c>
      <c r="P121" s="137">
        <f t="shared" si="1"/>
        <v>0</v>
      </c>
      <c r="Q121" s="137">
        <v>0</v>
      </c>
      <c r="R121" s="137">
        <f t="shared" si="2"/>
        <v>0</v>
      </c>
      <c r="S121" s="137">
        <v>0</v>
      </c>
      <c r="T121" s="138">
        <f t="shared" si="3"/>
        <v>0</v>
      </c>
      <c r="AR121" s="139" t="s">
        <v>216</v>
      </c>
      <c r="AT121" s="139" t="s">
        <v>212</v>
      </c>
      <c r="AU121" s="139" t="s">
        <v>84</v>
      </c>
      <c r="AY121" s="17" t="s">
        <v>211</v>
      </c>
      <c r="BE121" s="140">
        <f t="shared" si="4"/>
        <v>0</v>
      </c>
      <c r="BF121" s="140">
        <f t="shared" si="5"/>
        <v>0</v>
      </c>
      <c r="BG121" s="140">
        <f t="shared" si="6"/>
        <v>0</v>
      </c>
      <c r="BH121" s="140">
        <f t="shared" si="7"/>
        <v>0</v>
      </c>
      <c r="BI121" s="140">
        <f t="shared" si="8"/>
        <v>0</v>
      </c>
      <c r="BJ121" s="17" t="s">
        <v>84</v>
      </c>
      <c r="BK121" s="140">
        <f t="shared" si="9"/>
        <v>0</v>
      </c>
      <c r="BL121" s="17" t="s">
        <v>216</v>
      </c>
      <c r="BM121" s="139" t="s">
        <v>229</v>
      </c>
    </row>
    <row r="122" spans="2:65" s="1" customFormat="1" ht="37.9" customHeight="1">
      <c r="B122" s="32"/>
      <c r="C122" s="127" t="s">
        <v>216</v>
      </c>
      <c r="D122" s="127" t="s">
        <v>212</v>
      </c>
      <c r="E122" s="128" t="s">
        <v>1431</v>
      </c>
      <c r="F122" s="129" t="s">
        <v>1428</v>
      </c>
      <c r="G122" s="130" t="s">
        <v>313</v>
      </c>
      <c r="H122" s="131">
        <v>8</v>
      </c>
      <c r="I122" s="132"/>
      <c r="J122" s="133">
        <f t="shared" si="0"/>
        <v>0</v>
      </c>
      <c r="K122" s="134"/>
      <c r="L122" s="32"/>
      <c r="M122" s="135" t="s">
        <v>1</v>
      </c>
      <c r="N122" s="136" t="s">
        <v>42</v>
      </c>
      <c r="P122" s="137">
        <f t="shared" si="1"/>
        <v>0</v>
      </c>
      <c r="Q122" s="137">
        <v>0</v>
      </c>
      <c r="R122" s="137">
        <f t="shared" si="2"/>
        <v>0</v>
      </c>
      <c r="S122" s="137">
        <v>0</v>
      </c>
      <c r="T122" s="138">
        <f t="shared" si="3"/>
        <v>0</v>
      </c>
      <c r="AR122" s="139" t="s">
        <v>216</v>
      </c>
      <c r="AT122" s="139" t="s">
        <v>212</v>
      </c>
      <c r="AU122" s="139" t="s">
        <v>84</v>
      </c>
      <c r="AY122" s="17" t="s">
        <v>211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7" t="s">
        <v>84</v>
      </c>
      <c r="BK122" s="140">
        <f t="shared" si="9"/>
        <v>0</v>
      </c>
      <c r="BL122" s="17" t="s">
        <v>216</v>
      </c>
      <c r="BM122" s="139" t="s">
        <v>234</v>
      </c>
    </row>
    <row r="123" spans="2:65" s="1" customFormat="1" ht="49.15" customHeight="1">
      <c r="B123" s="32"/>
      <c r="C123" s="127" t="s">
        <v>235</v>
      </c>
      <c r="D123" s="127" t="s">
        <v>212</v>
      </c>
      <c r="E123" s="128" t="s">
        <v>2179</v>
      </c>
      <c r="F123" s="129" t="s">
        <v>2209</v>
      </c>
      <c r="G123" s="130" t="s">
        <v>313</v>
      </c>
      <c r="H123" s="131">
        <v>2</v>
      </c>
      <c r="I123" s="132"/>
      <c r="J123" s="133">
        <f t="shared" si="0"/>
        <v>0</v>
      </c>
      <c r="K123" s="134"/>
      <c r="L123" s="32"/>
      <c r="M123" s="135" t="s">
        <v>1</v>
      </c>
      <c r="N123" s="136" t="s">
        <v>42</v>
      </c>
      <c r="P123" s="137">
        <f t="shared" si="1"/>
        <v>0</v>
      </c>
      <c r="Q123" s="137">
        <v>0</v>
      </c>
      <c r="R123" s="137">
        <f t="shared" si="2"/>
        <v>0</v>
      </c>
      <c r="S123" s="137">
        <v>0</v>
      </c>
      <c r="T123" s="138">
        <f t="shared" si="3"/>
        <v>0</v>
      </c>
      <c r="AR123" s="139" t="s">
        <v>216</v>
      </c>
      <c r="AT123" s="139" t="s">
        <v>212</v>
      </c>
      <c r="AU123" s="139" t="s">
        <v>84</v>
      </c>
      <c r="AY123" s="17" t="s">
        <v>211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7" t="s">
        <v>84</v>
      </c>
      <c r="BK123" s="140">
        <f t="shared" si="9"/>
        <v>0</v>
      </c>
      <c r="BL123" s="17" t="s">
        <v>216</v>
      </c>
      <c r="BM123" s="139" t="s">
        <v>238</v>
      </c>
    </row>
    <row r="124" spans="2:65" s="1" customFormat="1" ht="37.9" customHeight="1">
      <c r="B124" s="32"/>
      <c r="C124" s="127" t="s">
        <v>229</v>
      </c>
      <c r="D124" s="127" t="s">
        <v>212</v>
      </c>
      <c r="E124" s="128" t="s">
        <v>2181</v>
      </c>
      <c r="F124" s="129" t="s">
        <v>2210</v>
      </c>
      <c r="G124" s="130" t="s">
        <v>313</v>
      </c>
      <c r="H124" s="131">
        <v>6</v>
      </c>
      <c r="I124" s="132"/>
      <c r="J124" s="133">
        <f t="shared" si="0"/>
        <v>0</v>
      </c>
      <c r="K124" s="134"/>
      <c r="L124" s="32"/>
      <c r="M124" s="181" t="s">
        <v>1</v>
      </c>
      <c r="N124" s="182" t="s">
        <v>42</v>
      </c>
      <c r="O124" s="183"/>
      <c r="P124" s="184">
        <f t="shared" si="1"/>
        <v>0</v>
      </c>
      <c r="Q124" s="184">
        <v>0</v>
      </c>
      <c r="R124" s="184">
        <f t="shared" si="2"/>
        <v>0</v>
      </c>
      <c r="S124" s="184">
        <v>0</v>
      </c>
      <c r="T124" s="185">
        <f t="shared" si="3"/>
        <v>0</v>
      </c>
      <c r="AR124" s="139" t="s">
        <v>216</v>
      </c>
      <c r="AT124" s="139" t="s">
        <v>212</v>
      </c>
      <c r="AU124" s="139" t="s">
        <v>84</v>
      </c>
      <c r="AY124" s="17" t="s">
        <v>211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84</v>
      </c>
      <c r="BK124" s="140">
        <f t="shared" si="9"/>
        <v>0</v>
      </c>
      <c r="BL124" s="17" t="s">
        <v>216</v>
      </c>
      <c r="BM124" s="139" t="s">
        <v>8</v>
      </c>
    </row>
    <row r="125" spans="2:65" s="1" customFormat="1" ht="6.95" customHeight="1">
      <c r="B125" s="44"/>
      <c r="C125" s="45"/>
      <c r="D125" s="45"/>
      <c r="E125" s="45"/>
      <c r="F125" s="45"/>
      <c r="G125" s="45"/>
      <c r="H125" s="45"/>
      <c r="I125" s="45"/>
      <c r="J125" s="45"/>
      <c r="K125" s="45"/>
      <c r="L125" s="32"/>
    </row>
  </sheetData>
  <sheetProtection algorithmName="SHA-512" hashValue="xCsvEg2KIzLpAfCJqakisYjz7jYtTY+Dc0Px9DgDlswpM7puOw5te1mpmtxFJ0OtK9k5GrjwFArrUEkzjLcMnQ==" saltValue="OZk3TPf0sPQqGsdm2vS/RS8LNv7K4tQUuvpzUB7QrWb8vV67j+PJyBI133DTaveRXcFlMuhmQdX21Pe/BbBVcQ==" spinCount="100000" sheet="1" objects="1" scenarios="1" formatColumns="0" formatRows="0" autoFilter="0"/>
  <autoFilter ref="C116:K124" xr:uid="{00000000-0009-0000-0000-000019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BM15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149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44" t="str">
        <f>'Rekapitulace stavby'!K6</f>
        <v>24005 - Prirodni koupaci biotop Jilemnice (zadani) - uprava vyberove rizeni</v>
      </c>
      <c r="F7" s="245"/>
      <c r="G7" s="245"/>
      <c r="H7" s="245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40" t="s">
        <v>2327</v>
      </c>
      <c r="F9" s="246"/>
      <c r="G9" s="246"/>
      <c r="H9" s="246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7" t="str">
        <f>'Rekapitulace stavby'!E14</f>
        <v>Vyplň údaj</v>
      </c>
      <c r="F18" s="209"/>
      <c r="G18" s="209"/>
      <c r="H18" s="209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14" t="s">
        <v>1</v>
      </c>
      <c r="F27" s="214"/>
      <c r="G27" s="214"/>
      <c r="H27" s="21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ROUND(J120,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ROUND((SUM(BE120:BE155)),  2)</f>
        <v>0</v>
      </c>
      <c r="I33" s="92">
        <v>0.21</v>
      </c>
      <c r="J33" s="91">
        <f>ROUND(((SUM(BE120:BE155))*I33),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ROUND((SUM(BF120:BF155)),  2)</f>
        <v>0</v>
      </c>
      <c r="I34" s="92">
        <v>0.12</v>
      </c>
      <c r="J34" s="91">
        <f>ROUND(((SUM(BF120:BF155))*I34),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ROUND((SUM(BG120:BG155)),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ROUND((SUM(BH120:BH155)),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ROUND((SUM(BI120:BI155)),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44" t="str">
        <f>E7</f>
        <v>24005 - Prirodni koupaci biotop Jilemnice (zadani) - uprava vyberove rizeni</v>
      </c>
      <c r="F85" s="245"/>
      <c r="G85" s="245"/>
      <c r="H85" s="245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40" t="str">
        <f>E9</f>
        <v>SO 10 - Tobogán</v>
      </c>
      <c r="F87" s="246"/>
      <c r="G87" s="246"/>
      <c r="H87" s="246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J120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179</v>
      </c>
      <c r="E97" s="106"/>
      <c r="F97" s="106"/>
      <c r="G97" s="106"/>
      <c r="H97" s="106"/>
      <c r="I97" s="106"/>
      <c r="J97" s="107">
        <f>J121</f>
        <v>0</v>
      </c>
      <c r="L97" s="104"/>
    </row>
    <row r="98" spans="2:12" s="8" customFormat="1" ht="24.95" hidden="1" customHeight="1">
      <c r="B98" s="104"/>
      <c r="D98" s="105" t="s">
        <v>1604</v>
      </c>
      <c r="E98" s="106"/>
      <c r="F98" s="106"/>
      <c r="G98" s="106"/>
      <c r="H98" s="106"/>
      <c r="I98" s="106"/>
      <c r="J98" s="107">
        <f>J151</f>
        <v>0</v>
      </c>
      <c r="L98" s="104"/>
    </row>
    <row r="99" spans="2:12" s="15" customFormat="1" ht="19.899999999999999" hidden="1" customHeight="1">
      <c r="B99" s="189"/>
      <c r="D99" s="190" t="s">
        <v>2328</v>
      </c>
      <c r="E99" s="191"/>
      <c r="F99" s="191"/>
      <c r="G99" s="191"/>
      <c r="H99" s="191"/>
      <c r="I99" s="191"/>
      <c r="J99" s="192">
        <f>J152</f>
        <v>0</v>
      </c>
      <c r="L99" s="189"/>
    </row>
    <row r="100" spans="2:12" s="15" customFormat="1" ht="19.899999999999999" hidden="1" customHeight="1">
      <c r="B100" s="189"/>
      <c r="D100" s="190" t="s">
        <v>1651</v>
      </c>
      <c r="E100" s="191"/>
      <c r="F100" s="191"/>
      <c r="G100" s="191"/>
      <c r="H100" s="191"/>
      <c r="I100" s="191"/>
      <c r="J100" s="192">
        <f>J154</f>
        <v>0</v>
      </c>
      <c r="L100" s="189"/>
    </row>
    <row r="101" spans="2:12" s="1" customFormat="1" ht="21.75" hidden="1" customHeight="1">
      <c r="B101" s="32"/>
      <c r="L101" s="32"/>
    </row>
    <row r="102" spans="2:12" s="1" customFormat="1" ht="6.95" hidden="1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3" spans="2:12" ht="11.25" hidden="1"/>
    <row r="104" spans="2:12" ht="11.25" hidden="1"/>
    <row r="105" spans="2:12" ht="11.25" hidden="1"/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5" customHeight="1">
      <c r="B107" s="32"/>
      <c r="C107" s="21" t="s">
        <v>197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16</v>
      </c>
      <c r="L109" s="32"/>
    </row>
    <row r="110" spans="2:12" s="1" customFormat="1" ht="26.25" customHeight="1">
      <c r="B110" s="32"/>
      <c r="E110" s="244" t="str">
        <f>E7</f>
        <v>24005 - Prirodni koupaci biotop Jilemnice (zadani) - uprava vyberove rizeni</v>
      </c>
      <c r="F110" s="245"/>
      <c r="G110" s="245"/>
      <c r="H110" s="245"/>
      <c r="L110" s="32"/>
    </row>
    <row r="111" spans="2:12" s="1" customFormat="1" ht="12" customHeight="1">
      <c r="B111" s="32"/>
      <c r="C111" s="27" t="s">
        <v>169</v>
      </c>
      <c r="L111" s="32"/>
    </row>
    <row r="112" spans="2:12" s="1" customFormat="1" ht="16.5" customHeight="1">
      <c r="B112" s="32"/>
      <c r="E112" s="240" t="str">
        <f>E9</f>
        <v>SO 10 - Tobogán</v>
      </c>
      <c r="F112" s="246"/>
      <c r="G112" s="246"/>
      <c r="H112" s="246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20</v>
      </c>
      <c r="F114" s="25" t="str">
        <f>F12</f>
        <v xml:space="preserve"> </v>
      </c>
      <c r="I114" s="27" t="s">
        <v>22</v>
      </c>
      <c r="J114" s="52" t="str">
        <f>IF(J12="","",J12)</f>
        <v>12. 2. 2024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24</v>
      </c>
      <c r="F116" s="25" t="str">
        <f>E15</f>
        <v>Sportovní centrum Jilemnice</v>
      </c>
      <c r="I116" s="27" t="s">
        <v>31</v>
      </c>
      <c r="J116" s="30" t="str">
        <f>E21</f>
        <v>BAPO s.r.o.</v>
      </c>
      <c r="L116" s="32"/>
    </row>
    <row r="117" spans="2:65" s="1" customFormat="1" ht="15.2" customHeight="1">
      <c r="B117" s="32"/>
      <c r="C117" s="27" t="s">
        <v>29</v>
      </c>
      <c r="F117" s="25" t="str">
        <f>IF(E18="","",E18)</f>
        <v>Vyplň údaj</v>
      </c>
      <c r="I117" s="27" t="s">
        <v>35</v>
      </c>
      <c r="J117" s="30" t="str">
        <f>E24</f>
        <v xml:space="preserve"> </v>
      </c>
      <c r="L117" s="32"/>
    </row>
    <row r="118" spans="2:65" s="1" customFormat="1" ht="10.35" customHeight="1">
      <c r="B118" s="32"/>
      <c r="L118" s="32"/>
    </row>
    <row r="119" spans="2:65" s="9" customFormat="1" ht="29.25" customHeight="1">
      <c r="B119" s="108"/>
      <c r="C119" s="109" t="s">
        <v>198</v>
      </c>
      <c r="D119" s="110" t="s">
        <v>62</v>
      </c>
      <c r="E119" s="110" t="s">
        <v>58</v>
      </c>
      <c r="F119" s="110" t="s">
        <v>59</v>
      </c>
      <c r="G119" s="110" t="s">
        <v>199</v>
      </c>
      <c r="H119" s="110" t="s">
        <v>200</v>
      </c>
      <c r="I119" s="110" t="s">
        <v>201</v>
      </c>
      <c r="J119" s="111" t="s">
        <v>173</v>
      </c>
      <c r="K119" s="112" t="s">
        <v>202</v>
      </c>
      <c r="L119" s="108"/>
      <c r="M119" s="59" t="s">
        <v>1</v>
      </c>
      <c r="N119" s="60" t="s">
        <v>41</v>
      </c>
      <c r="O119" s="60" t="s">
        <v>203</v>
      </c>
      <c r="P119" s="60" t="s">
        <v>204</v>
      </c>
      <c r="Q119" s="60" t="s">
        <v>205</v>
      </c>
      <c r="R119" s="60" t="s">
        <v>206</v>
      </c>
      <c r="S119" s="60" t="s">
        <v>207</v>
      </c>
      <c r="T119" s="61" t="s">
        <v>208</v>
      </c>
    </row>
    <row r="120" spans="2:65" s="1" customFormat="1" ht="22.9" customHeight="1">
      <c r="B120" s="32"/>
      <c r="C120" s="64" t="s">
        <v>209</v>
      </c>
      <c r="J120" s="113">
        <f>BK120</f>
        <v>0</v>
      </c>
      <c r="L120" s="32"/>
      <c r="M120" s="62"/>
      <c r="N120" s="53"/>
      <c r="O120" s="53"/>
      <c r="P120" s="114">
        <f>P121+P151</f>
        <v>0</v>
      </c>
      <c r="Q120" s="53"/>
      <c r="R120" s="114">
        <f>R121+R151</f>
        <v>0</v>
      </c>
      <c r="S120" s="53"/>
      <c r="T120" s="115">
        <f>T121+T151</f>
        <v>0</v>
      </c>
      <c r="AT120" s="17" t="s">
        <v>76</v>
      </c>
      <c r="AU120" s="17" t="s">
        <v>175</v>
      </c>
      <c r="BK120" s="116">
        <f>BK121+BK151</f>
        <v>0</v>
      </c>
    </row>
    <row r="121" spans="2:65" s="10" customFormat="1" ht="25.9" customHeight="1">
      <c r="B121" s="117"/>
      <c r="D121" s="118" t="s">
        <v>76</v>
      </c>
      <c r="E121" s="119" t="s">
        <v>86</v>
      </c>
      <c r="F121" s="119" t="s">
        <v>320</v>
      </c>
      <c r="I121" s="120"/>
      <c r="J121" s="121">
        <f>BK121</f>
        <v>0</v>
      </c>
      <c r="L121" s="117"/>
      <c r="M121" s="122"/>
      <c r="P121" s="123">
        <f>SUM(P122:P150)</f>
        <v>0</v>
      </c>
      <c r="R121" s="123">
        <f>SUM(R122:R150)</f>
        <v>0</v>
      </c>
      <c r="T121" s="124">
        <f>SUM(T122:T150)</f>
        <v>0</v>
      </c>
      <c r="AR121" s="118" t="s">
        <v>84</v>
      </c>
      <c r="AT121" s="125" t="s">
        <v>76</v>
      </c>
      <c r="AU121" s="125" t="s">
        <v>77</v>
      </c>
      <c r="AY121" s="118" t="s">
        <v>211</v>
      </c>
      <c r="BK121" s="126">
        <f>SUM(BK122:BK150)</f>
        <v>0</v>
      </c>
    </row>
    <row r="122" spans="2:65" s="1" customFormat="1" ht="24.2" customHeight="1">
      <c r="B122" s="32"/>
      <c r="C122" s="127" t="s">
        <v>84</v>
      </c>
      <c r="D122" s="127" t="s">
        <v>212</v>
      </c>
      <c r="E122" s="128" t="s">
        <v>337</v>
      </c>
      <c r="F122" s="129" t="s">
        <v>338</v>
      </c>
      <c r="G122" s="130" t="s">
        <v>215</v>
      </c>
      <c r="H122" s="131">
        <v>17.850000000000001</v>
      </c>
      <c r="I122" s="132"/>
      <c r="J122" s="133">
        <f>ROUND(I122*H122,2)</f>
        <v>0</v>
      </c>
      <c r="K122" s="134"/>
      <c r="L122" s="32"/>
      <c r="M122" s="135" t="s">
        <v>1</v>
      </c>
      <c r="N122" s="136" t="s">
        <v>42</v>
      </c>
      <c r="P122" s="137">
        <f>O122*H122</f>
        <v>0</v>
      </c>
      <c r="Q122" s="137">
        <v>0</v>
      </c>
      <c r="R122" s="137">
        <f>Q122*H122</f>
        <v>0</v>
      </c>
      <c r="S122" s="137">
        <v>0</v>
      </c>
      <c r="T122" s="138">
        <f>S122*H122</f>
        <v>0</v>
      </c>
      <c r="AR122" s="139" t="s">
        <v>216</v>
      </c>
      <c r="AT122" s="139" t="s">
        <v>212</v>
      </c>
      <c r="AU122" s="139" t="s">
        <v>84</v>
      </c>
      <c r="AY122" s="17" t="s">
        <v>211</v>
      </c>
      <c r="BE122" s="140">
        <f>IF(N122="základní",J122,0)</f>
        <v>0</v>
      </c>
      <c r="BF122" s="140">
        <f>IF(N122="snížená",J122,0)</f>
        <v>0</v>
      </c>
      <c r="BG122" s="140">
        <f>IF(N122="zákl. přenesená",J122,0)</f>
        <v>0</v>
      </c>
      <c r="BH122" s="140">
        <f>IF(N122="sníž. přenesená",J122,0)</f>
        <v>0</v>
      </c>
      <c r="BI122" s="140">
        <f>IF(N122="nulová",J122,0)</f>
        <v>0</v>
      </c>
      <c r="BJ122" s="17" t="s">
        <v>84</v>
      </c>
      <c r="BK122" s="140">
        <f>ROUND(I122*H122,2)</f>
        <v>0</v>
      </c>
      <c r="BL122" s="17" t="s">
        <v>216</v>
      </c>
      <c r="BM122" s="139" t="s">
        <v>86</v>
      </c>
    </row>
    <row r="123" spans="2:65" s="11" customFormat="1" ht="11.25">
      <c r="B123" s="141"/>
      <c r="D123" s="142" t="s">
        <v>217</v>
      </c>
      <c r="E123" s="143" t="s">
        <v>1</v>
      </c>
      <c r="F123" s="144" t="s">
        <v>2329</v>
      </c>
      <c r="H123" s="143" t="s">
        <v>1</v>
      </c>
      <c r="I123" s="145"/>
      <c r="L123" s="141"/>
      <c r="M123" s="146"/>
      <c r="T123" s="147"/>
      <c r="AT123" s="143" t="s">
        <v>217</v>
      </c>
      <c r="AU123" s="143" t="s">
        <v>84</v>
      </c>
      <c r="AV123" s="11" t="s">
        <v>84</v>
      </c>
      <c r="AW123" s="11" t="s">
        <v>34</v>
      </c>
      <c r="AX123" s="11" t="s">
        <v>77</v>
      </c>
      <c r="AY123" s="143" t="s">
        <v>211</v>
      </c>
    </row>
    <row r="124" spans="2:65" s="12" customFormat="1" ht="11.25">
      <c r="B124" s="148"/>
      <c r="D124" s="142" t="s">
        <v>217</v>
      </c>
      <c r="E124" s="149" t="s">
        <v>1</v>
      </c>
      <c r="F124" s="150" t="s">
        <v>2330</v>
      </c>
      <c r="H124" s="151">
        <v>5.12</v>
      </c>
      <c r="I124" s="152"/>
      <c r="L124" s="148"/>
      <c r="M124" s="153"/>
      <c r="T124" s="154"/>
      <c r="AT124" s="149" t="s">
        <v>217</v>
      </c>
      <c r="AU124" s="149" t="s">
        <v>84</v>
      </c>
      <c r="AV124" s="12" t="s">
        <v>86</v>
      </c>
      <c r="AW124" s="12" t="s">
        <v>34</v>
      </c>
      <c r="AX124" s="12" t="s">
        <v>77</v>
      </c>
      <c r="AY124" s="149" t="s">
        <v>211</v>
      </c>
    </row>
    <row r="125" spans="2:65" s="12" customFormat="1" ht="11.25">
      <c r="B125" s="148"/>
      <c r="D125" s="142" t="s">
        <v>217</v>
      </c>
      <c r="E125" s="149" t="s">
        <v>1</v>
      </c>
      <c r="F125" s="150" t="s">
        <v>2331</v>
      </c>
      <c r="H125" s="151">
        <v>2.9159999999999999</v>
      </c>
      <c r="I125" s="152"/>
      <c r="L125" s="148"/>
      <c r="M125" s="153"/>
      <c r="T125" s="154"/>
      <c r="AT125" s="149" t="s">
        <v>217</v>
      </c>
      <c r="AU125" s="149" t="s">
        <v>84</v>
      </c>
      <c r="AV125" s="12" t="s">
        <v>86</v>
      </c>
      <c r="AW125" s="12" t="s">
        <v>34</v>
      </c>
      <c r="AX125" s="12" t="s">
        <v>77</v>
      </c>
      <c r="AY125" s="149" t="s">
        <v>211</v>
      </c>
    </row>
    <row r="126" spans="2:65" s="12" customFormat="1" ht="11.25">
      <c r="B126" s="148"/>
      <c r="D126" s="142" t="s">
        <v>217</v>
      </c>
      <c r="E126" s="149" t="s">
        <v>1</v>
      </c>
      <c r="F126" s="150" t="s">
        <v>2332</v>
      </c>
      <c r="H126" s="151">
        <v>4.9000000000000004</v>
      </c>
      <c r="I126" s="152"/>
      <c r="L126" s="148"/>
      <c r="M126" s="153"/>
      <c r="T126" s="154"/>
      <c r="AT126" s="149" t="s">
        <v>217</v>
      </c>
      <c r="AU126" s="149" t="s">
        <v>84</v>
      </c>
      <c r="AV126" s="12" t="s">
        <v>86</v>
      </c>
      <c r="AW126" s="12" t="s">
        <v>34</v>
      </c>
      <c r="AX126" s="12" t="s">
        <v>77</v>
      </c>
      <c r="AY126" s="149" t="s">
        <v>211</v>
      </c>
    </row>
    <row r="127" spans="2:65" s="12" customFormat="1" ht="11.25">
      <c r="B127" s="148"/>
      <c r="D127" s="142" t="s">
        <v>217</v>
      </c>
      <c r="E127" s="149" t="s">
        <v>1</v>
      </c>
      <c r="F127" s="150" t="s">
        <v>2333</v>
      </c>
      <c r="H127" s="151">
        <v>4.05</v>
      </c>
      <c r="I127" s="152"/>
      <c r="L127" s="148"/>
      <c r="M127" s="153"/>
      <c r="T127" s="154"/>
      <c r="AT127" s="149" t="s">
        <v>217</v>
      </c>
      <c r="AU127" s="149" t="s">
        <v>84</v>
      </c>
      <c r="AV127" s="12" t="s">
        <v>86</v>
      </c>
      <c r="AW127" s="12" t="s">
        <v>34</v>
      </c>
      <c r="AX127" s="12" t="s">
        <v>77</v>
      </c>
      <c r="AY127" s="149" t="s">
        <v>211</v>
      </c>
    </row>
    <row r="128" spans="2:65" s="12" customFormat="1" ht="11.25">
      <c r="B128" s="148"/>
      <c r="D128" s="142" t="s">
        <v>217</v>
      </c>
      <c r="E128" s="149" t="s">
        <v>1</v>
      </c>
      <c r="F128" s="150" t="s">
        <v>2334</v>
      </c>
      <c r="H128" s="151">
        <v>0.86399999999999999</v>
      </c>
      <c r="I128" s="152"/>
      <c r="L128" s="148"/>
      <c r="M128" s="153"/>
      <c r="T128" s="154"/>
      <c r="AT128" s="149" t="s">
        <v>217</v>
      </c>
      <c r="AU128" s="149" t="s">
        <v>84</v>
      </c>
      <c r="AV128" s="12" t="s">
        <v>86</v>
      </c>
      <c r="AW128" s="12" t="s">
        <v>34</v>
      </c>
      <c r="AX128" s="12" t="s">
        <v>77</v>
      </c>
      <c r="AY128" s="149" t="s">
        <v>211</v>
      </c>
    </row>
    <row r="129" spans="2:65" s="13" customFormat="1" ht="11.25">
      <c r="B129" s="155"/>
      <c r="D129" s="142" t="s">
        <v>217</v>
      </c>
      <c r="E129" s="156" t="s">
        <v>1</v>
      </c>
      <c r="F129" s="157" t="s">
        <v>222</v>
      </c>
      <c r="H129" s="158">
        <v>17.850000000000001</v>
      </c>
      <c r="I129" s="159"/>
      <c r="L129" s="155"/>
      <c r="M129" s="160"/>
      <c r="T129" s="161"/>
      <c r="AT129" s="156" t="s">
        <v>217</v>
      </c>
      <c r="AU129" s="156" t="s">
        <v>84</v>
      </c>
      <c r="AV129" s="13" t="s">
        <v>216</v>
      </c>
      <c r="AW129" s="13" t="s">
        <v>34</v>
      </c>
      <c r="AX129" s="13" t="s">
        <v>84</v>
      </c>
      <c r="AY129" s="156" t="s">
        <v>211</v>
      </c>
    </row>
    <row r="130" spans="2:65" s="1" customFormat="1" ht="16.5" customHeight="1">
      <c r="B130" s="32"/>
      <c r="C130" s="127" t="s">
        <v>86</v>
      </c>
      <c r="D130" s="127" t="s">
        <v>212</v>
      </c>
      <c r="E130" s="128" t="s">
        <v>347</v>
      </c>
      <c r="F130" s="129" t="s">
        <v>348</v>
      </c>
      <c r="G130" s="130" t="s">
        <v>297</v>
      </c>
      <c r="H130" s="131">
        <v>61.6</v>
      </c>
      <c r="I130" s="132"/>
      <c r="J130" s="133">
        <f>ROUND(I130*H130,2)</f>
        <v>0</v>
      </c>
      <c r="K130" s="134"/>
      <c r="L130" s="32"/>
      <c r="M130" s="135" t="s">
        <v>1</v>
      </c>
      <c r="N130" s="136" t="s">
        <v>42</v>
      </c>
      <c r="P130" s="137">
        <f>O130*H130</f>
        <v>0</v>
      </c>
      <c r="Q130" s="137">
        <v>0</v>
      </c>
      <c r="R130" s="137">
        <f>Q130*H130</f>
        <v>0</v>
      </c>
      <c r="S130" s="137">
        <v>0</v>
      </c>
      <c r="T130" s="138">
        <f>S130*H130</f>
        <v>0</v>
      </c>
      <c r="AR130" s="139" t="s">
        <v>216</v>
      </c>
      <c r="AT130" s="139" t="s">
        <v>212</v>
      </c>
      <c r="AU130" s="139" t="s">
        <v>84</v>
      </c>
      <c r="AY130" s="17" t="s">
        <v>211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7" t="s">
        <v>84</v>
      </c>
      <c r="BK130" s="140">
        <f>ROUND(I130*H130,2)</f>
        <v>0</v>
      </c>
      <c r="BL130" s="17" t="s">
        <v>216</v>
      </c>
      <c r="BM130" s="139" t="s">
        <v>216</v>
      </c>
    </row>
    <row r="131" spans="2:65" s="11" customFormat="1" ht="11.25">
      <c r="B131" s="141"/>
      <c r="D131" s="142" t="s">
        <v>217</v>
      </c>
      <c r="E131" s="143" t="s">
        <v>1</v>
      </c>
      <c r="F131" s="144" t="s">
        <v>2329</v>
      </c>
      <c r="H131" s="143" t="s">
        <v>1</v>
      </c>
      <c r="I131" s="145"/>
      <c r="L131" s="141"/>
      <c r="M131" s="146"/>
      <c r="T131" s="147"/>
      <c r="AT131" s="143" t="s">
        <v>217</v>
      </c>
      <c r="AU131" s="143" t="s">
        <v>84</v>
      </c>
      <c r="AV131" s="11" t="s">
        <v>84</v>
      </c>
      <c r="AW131" s="11" t="s">
        <v>34</v>
      </c>
      <c r="AX131" s="11" t="s">
        <v>77</v>
      </c>
      <c r="AY131" s="143" t="s">
        <v>211</v>
      </c>
    </row>
    <row r="132" spans="2:65" s="12" customFormat="1" ht="11.25">
      <c r="B132" s="148"/>
      <c r="D132" s="142" t="s">
        <v>217</v>
      </c>
      <c r="E132" s="149" t="s">
        <v>1</v>
      </c>
      <c r="F132" s="150" t="s">
        <v>2335</v>
      </c>
      <c r="H132" s="151">
        <v>12.8</v>
      </c>
      <c r="I132" s="152"/>
      <c r="L132" s="148"/>
      <c r="M132" s="153"/>
      <c r="T132" s="154"/>
      <c r="AT132" s="149" t="s">
        <v>217</v>
      </c>
      <c r="AU132" s="149" t="s">
        <v>84</v>
      </c>
      <c r="AV132" s="12" t="s">
        <v>86</v>
      </c>
      <c r="AW132" s="12" t="s">
        <v>34</v>
      </c>
      <c r="AX132" s="12" t="s">
        <v>77</v>
      </c>
      <c r="AY132" s="149" t="s">
        <v>211</v>
      </c>
    </row>
    <row r="133" spans="2:65" s="12" customFormat="1" ht="11.25">
      <c r="B133" s="148"/>
      <c r="D133" s="142" t="s">
        <v>217</v>
      </c>
      <c r="E133" s="149" t="s">
        <v>1</v>
      </c>
      <c r="F133" s="150" t="s">
        <v>2336</v>
      </c>
      <c r="H133" s="151">
        <v>12.96</v>
      </c>
      <c r="I133" s="152"/>
      <c r="L133" s="148"/>
      <c r="M133" s="153"/>
      <c r="T133" s="154"/>
      <c r="AT133" s="149" t="s">
        <v>217</v>
      </c>
      <c r="AU133" s="149" t="s">
        <v>84</v>
      </c>
      <c r="AV133" s="12" t="s">
        <v>86</v>
      </c>
      <c r="AW133" s="12" t="s">
        <v>34</v>
      </c>
      <c r="AX133" s="12" t="s">
        <v>77</v>
      </c>
      <c r="AY133" s="149" t="s">
        <v>211</v>
      </c>
    </row>
    <row r="134" spans="2:65" s="12" customFormat="1" ht="11.25">
      <c r="B134" s="148"/>
      <c r="D134" s="142" t="s">
        <v>217</v>
      </c>
      <c r="E134" s="149" t="s">
        <v>1</v>
      </c>
      <c r="F134" s="150" t="s">
        <v>2337</v>
      </c>
      <c r="H134" s="151">
        <v>14</v>
      </c>
      <c r="I134" s="152"/>
      <c r="L134" s="148"/>
      <c r="M134" s="153"/>
      <c r="T134" s="154"/>
      <c r="AT134" s="149" t="s">
        <v>217</v>
      </c>
      <c r="AU134" s="149" t="s">
        <v>84</v>
      </c>
      <c r="AV134" s="12" t="s">
        <v>86</v>
      </c>
      <c r="AW134" s="12" t="s">
        <v>34</v>
      </c>
      <c r="AX134" s="12" t="s">
        <v>77</v>
      </c>
      <c r="AY134" s="149" t="s">
        <v>211</v>
      </c>
    </row>
    <row r="135" spans="2:65" s="12" customFormat="1" ht="11.25">
      <c r="B135" s="148"/>
      <c r="D135" s="142" t="s">
        <v>217</v>
      </c>
      <c r="E135" s="149" t="s">
        <v>1</v>
      </c>
      <c r="F135" s="150" t="s">
        <v>2338</v>
      </c>
      <c r="H135" s="151">
        <v>18</v>
      </c>
      <c r="I135" s="152"/>
      <c r="L135" s="148"/>
      <c r="M135" s="153"/>
      <c r="T135" s="154"/>
      <c r="AT135" s="149" t="s">
        <v>217</v>
      </c>
      <c r="AU135" s="149" t="s">
        <v>84</v>
      </c>
      <c r="AV135" s="12" t="s">
        <v>86</v>
      </c>
      <c r="AW135" s="12" t="s">
        <v>34</v>
      </c>
      <c r="AX135" s="12" t="s">
        <v>77</v>
      </c>
      <c r="AY135" s="149" t="s">
        <v>211</v>
      </c>
    </row>
    <row r="136" spans="2:65" s="12" customFormat="1" ht="11.25">
      <c r="B136" s="148"/>
      <c r="D136" s="142" t="s">
        <v>217</v>
      </c>
      <c r="E136" s="149" t="s">
        <v>1</v>
      </c>
      <c r="F136" s="150" t="s">
        <v>2339</v>
      </c>
      <c r="H136" s="151">
        <v>3.84</v>
      </c>
      <c r="I136" s="152"/>
      <c r="L136" s="148"/>
      <c r="M136" s="153"/>
      <c r="T136" s="154"/>
      <c r="AT136" s="149" t="s">
        <v>217</v>
      </c>
      <c r="AU136" s="149" t="s">
        <v>84</v>
      </c>
      <c r="AV136" s="12" t="s">
        <v>86</v>
      </c>
      <c r="AW136" s="12" t="s">
        <v>34</v>
      </c>
      <c r="AX136" s="12" t="s">
        <v>77</v>
      </c>
      <c r="AY136" s="149" t="s">
        <v>211</v>
      </c>
    </row>
    <row r="137" spans="2:65" s="13" customFormat="1" ht="11.25">
      <c r="B137" s="155"/>
      <c r="D137" s="142" t="s">
        <v>217</v>
      </c>
      <c r="E137" s="156" t="s">
        <v>1</v>
      </c>
      <c r="F137" s="157" t="s">
        <v>222</v>
      </c>
      <c r="H137" s="158">
        <v>61.600000000000009</v>
      </c>
      <c r="I137" s="159"/>
      <c r="L137" s="155"/>
      <c r="M137" s="160"/>
      <c r="T137" s="161"/>
      <c r="AT137" s="156" t="s">
        <v>217</v>
      </c>
      <c r="AU137" s="156" t="s">
        <v>84</v>
      </c>
      <c r="AV137" s="13" t="s">
        <v>216</v>
      </c>
      <c r="AW137" s="13" t="s">
        <v>34</v>
      </c>
      <c r="AX137" s="13" t="s">
        <v>84</v>
      </c>
      <c r="AY137" s="156" t="s">
        <v>211</v>
      </c>
    </row>
    <row r="138" spans="2:65" s="1" customFormat="1" ht="16.5" customHeight="1">
      <c r="B138" s="32"/>
      <c r="C138" s="127" t="s">
        <v>226</v>
      </c>
      <c r="D138" s="127" t="s">
        <v>212</v>
      </c>
      <c r="E138" s="128" t="s">
        <v>353</v>
      </c>
      <c r="F138" s="129" t="s">
        <v>354</v>
      </c>
      <c r="G138" s="130" t="s">
        <v>297</v>
      </c>
      <c r="H138" s="131">
        <v>61.6</v>
      </c>
      <c r="I138" s="132"/>
      <c r="J138" s="133">
        <f>ROUND(I138*H138,2)</f>
        <v>0</v>
      </c>
      <c r="K138" s="134"/>
      <c r="L138" s="32"/>
      <c r="M138" s="135" t="s">
        <v>1</v>
      </c>
      <c r="N138" s="136" t="s">
        <v>42</v>
      </c>
      <c r="P138" s="137">
        <f>O138*H138</f>
        <v>0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216</v>
      </c>
      <c r="AT138" s="139" t="s">
        <v>212</v>
      </c>
      <c r="AU138" s="139" t="s">
        <v>84</v>
      </c>
      <c r="AY138" s="17" t="s">
        <v>211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7" t="s">
        <v>84</v>
      </c>
      <c r="BK138" s="140">
        <f>ROUND(I138*H138,2)</f>
        <v>0</v>
      </c>
      <c r="BL138" s="17" t="s">
        <v>216</v>
      </c>
      <c r="BM138" s="139" t="s">
        <v>229</v>
      </c>
    </row>
    <row r="139" spans="2:65" s="11" customFormat="1" ht="11.25">
      <c r="B139" s="141"/>
      <c r="D139" s="142" t="s">
        <v>217</v>
      </c>
      <c r="E139" s="143" t="s">
        <v>1</v>
      </c>
      <c r="F139" s="144" t="s">
        <v>2329</v>
      </c>
      <c r="H139" s="143" t="s">
        <v>1</v>
      </c>
      <c r="I139" s="145"/>
      <c r="L139" s="141"/>
      <c r="M139" s="146"/>
      <c r="T139" s="147"/>
      <c r="AT139" s="143" t="s">
        <v>217</v>
      </c>
      <c r="AU139" s="143" t="s">
        <v>84</v>
      </c>
      <c r="AV139" s="11" t="s">
        <v>84</v>
      </c>
      <c r="AW139" s="11" t="s">
        <v>34</v>
      </c>
      <c r="AX139" s="11" t="s">
        <v>77</v>
      </c>
      <c r="AY139" s="143" t="s">
        <v>211</v>
      </c>
    </row>
    <row r="140" spans="2:65" s="12" customFormat="1" ht="11.25">
      <c r="B140" s="148"/>
      <c r="D140" s="142" t="s">
        <v>217</v>
      </c>
      <c r="E140" s="149" t="s">
        <v>1</v>
      </c>
      <c r="F140" s="150" t="s">
        <v>2335</v>
      </c>
      <c r="H140" s="151">
        <v>12.8</v>
      </c>
      <c r="I140" s="152"/>
      <c r="L140" s="148"/>
      <c r="M140" s="153"/>
      <c r="T140" s="154"/>
      <c r="AT140" s="149" t="s">
        <v>217</v>
      </c>
      <c r="AU140" s="149" t="s">
        <v>84</v>
      </c>
      <c r="AV140" s="12" t="s">
        <v>86</v>
      </c>
      <c r="AW140" s="12" t="s">
        <v>34</v>
      </c>
      <c r="AX140" s="12" t="s">
        <v>77</v>
      </c>
      <c r="AY140" s="149" t="s">
        <v>211</v>
      </c>
    </row>
    <row r="141" spans="2:65" s="12" customFormat="1" ht="11.25">
      <c r="B141" s="148"/>
      <c r="D141" s="142" t="s">
        <v>217</v>
      </c>
      <c r="E141" s="149" t="s">
        <v>1</v>
      </c>
      <c r="F141" s="150" t="s">
        <v>2336</v>
      </c>
      <c r="H141" s="151">
        <v>12.96</v>
      </c>
      <c r="I141" s="152"/>
      <c r="L141" s="148"/>
      <c r="M141" s="153"/>
      <c r="T141" s="154"/>
      <c r="AT141" s="149" t="s">
        <v>217</v>
      </c>
      <c r="AU141" s="149" t="s">
        <v>84</v>
      </c>
      <c r="AV141" s="12" t="s">
        <v>86</v>
      </c>
      <c r="AW141" s="12" t="s">
        <v>34</v>
      </c>
      <c r="AX141" s="12" t="s">
        <v>77</v>
      </c>
      <c r="AY141" s="149" t="s">
        <v>211</v>
      </c>
    </row>
    <row r="142" spans="2:65" s="12" customFormat="1" ht="11.25">
      <c r="B142" s="148"/>
      <c r="D142" s="142" t="s">
        <v>217</v>
      </c>
      <c r="E142" s="149" t="s">
        <v>1</v>
      </c>
      <c r="F142" s="150" t="s">
        <v>2337</v>
      </c>
      <c r="H142" s="151">
        <v>14</v>
      </c>
      <c r="I142" s="152"/>
      <c r="L142" s="148"/>
      <c r="M142" s="153"/>
      <c r="T142" s="154"/>
      <c r="AT142" s="149" t="s">
        <v>217</v>
      </c>
      <c r="AU142" s="149" t="s">
        <v>84</v>
      </c>
      <c r="AV142" s="12" t="s">
        <v>86</v>
      </c>
      <c r="AW142" s="12" t="s">
        <v>34</v>
      </c>
      <c r="AX142" s="12" t="s">
        <v>77</v>
      </c>
      <c r="AY142" s="149" t="s">
        <v>211</v>
      </c>
    </row>
    <row r="143" spans="2:65" s="12" customFormat="1" ht="11.25">
      <c r="B143" s="148"/>
      <c r="D143" s="142" t="s">
        <v>217</v>
      </c>
      <c r="E143" s="149" t="s">
        <v>1</v>
      </c>
      <c r="F143" s="150" t="s">
        <v>2338</v>
      </c>
      <c r="H143" s="151">
        <v>18</v>
      </c>
      <c r="I143" s="152"/>
      <c r="L143" s="148"/>
      <c r="M143" s="153"/>
      <c r="T143" s="154"/>
      <c r="AT143" s="149" t="s">
        <v>217</v>
      </c>
      <c r="AU143" s="149" t="s">
        <v>84</v>
      </c>
      <c r="AV143" s="12" t="s">
        <v>86</v>
      </c>
      <c r="AW143" s="12" t="s">
        <v>34</v>
      </c>
      <c r="AX143" s="12" t="s">
        <v>77</v>
      </c>
      <c r="AY143" s="149" t="s">
        <v>211</v>
      </c>
    </row>
    <row r="144" spans="2:65" s="12" customFormat="1" ht="11.25">
      <c r="B144" s="148"/>
      <c r="D144" s="142" t="s">
        <v>217</v>
      </c>
      <c r="E144" s="149" t="s">
        <v>1</v>
      </c>
      <c r="F144" s="150" t="s">
        <v>2339</v>
      </c>
      <c r="H144" s="151">
        <v>3.84</v>
      </c>
      <c r="I144" s="152"/>
      <c r="L144" s="148"/>
      <c r="M144" s="153"/>
      <c r="T144" s="154"/>
      <c r="AT144" s="149" t="s">
        <v>217</v>
      </c>
      <c r="AU144" s="149" t="s">
        <v>84</v>
      </c>
      <c r="AV144" s="12" t="s">
        <v>86</v>
      </c>
      <c r="AW144" s="12" t="s">
        <v>34</v>
      </c>
      <c r="AX144" s="12" t="s">
        <v>77</v>
      </c>
      <c r="AY144" s="149" t="s">
        <v>211</v>
      </c>
    </row>
    <row r="145" spans="2:65" s="13" customFormat="1" ht="11.25">
      <c r="B145" s="155"/>
      <c r="D145" s="142" t="s">
        <v>217</v>
      </c>
      <c r="E145" s="156" t="s">
        <v>1</v>
      </c>
      <c r="F145" s="157" t="s">
        <v>222</v>
      </c>
      <c r="H145" s="158">
        <v>61.600000000000009</v>
      </c>
      <c r="I145" s="159"/>
      <c r="L145" s="155"/>
      <c r="M145" s="160"/>
      <c r="T145" s="161"/>
      <c r="AT145" s="156" t="s">
        <v>217</v>
      </c>
      <c r="AU145" s="156" t="s">
        <v>84</v>
      </c>
      <c r="AV145" s="13" t="s">
        <v>216</v>
      </c>
      <c r="AW145" s="13" t="s">
        <v>34</v>
      </c>
      <c r="AX145" s="13" t="s">
        <v>84</v>
      </c>
      <c r="AY145" s="156" t="s">
        <v>211</v>
      </c>
    </row>
    <row r="146" spans="2:65" s="1" customFormat="1" ht="16.5" customHeight="1">
      <c r="B146" s="32"/>
      <c r="C146" s="127" t="s">
        <v>216</v>
      </c>
      <c r="D146" s="127" t="s">
        <v>212</v>
      </c>
      <c r="E146" s="128" t="s">
        <v>410</v>
      </c>
      <c r="F146" s="129" t="s">
        <v>411</v>
      </c>
      <c r="G146" s="130" t="s">
        <v>412</v>
      </c>
      <c r="H146" s="131">
        <v>1.9419999999999999</v>
      </c>
      <c r="I146" s="132"/>
      <c r="J146" s="133">
        <f>ROUND(I146*H146,2)</f>
        <v>0</v>
      </c>
      <c r="K146" s="134"/>
      <c r="L146" s="32"/>
      <c r="M146" s="135" t="s">
        <v>1</v>
      </c>
      <c r="N146" s="136" t="s">
        <v>42</v>
      </c>
      <c r="P146" s="137">
        <f>O146*H146</f>
        <v>0</v>
      </c>
      <c r="Q146" s="137">
        <v>0</v>
      </c>
      <c r="R146" s="137">
        <f>Q146*H146</f>
        <v>0</v>
      </c>
      <c r="S146" s="137">
        <v>0</v>
      </c>
      <c r="T146" s="138">
        <f>S146*H146</f>
        <v>0</v>
      </c>
      <c r="AR146" s="139" t="s">
        <v>216</v>
      </c>
      <c r="AT146" s="139" t="s">
        <v>212</v>
      </c>
      <c r="AU146" s="139" t="s">
        <v>84</v>
      </c>
      <c r="AY146" s="17" t="s">
        <v>211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7" t="s">
        <v>84</v>
      </c>
      <c r="BK146" s="140">
        <f>ROUND(I146*H146,2)</f>
        <v>0</v>
      </c>
      <c r="BL146" s="17" t="s">
        <v>216</v>
      </c>
      <c r="BM146" s="139" t="s">
        <v>234</v>
      </c>
    </row>
    <row r="147" spans="2:65" s="12" customFormat="1" ht="11.25">
      <c r="B147" s="148"/>
      <c r="D147" s="142" t="s">
        <v>217</v>
      </c>
      <c r="E147" s="149" t="s">
        <v>1</v>
      </c>
      <c r="F147" s="150" t="s">
        <v>2340</v>
      </c>
      <c r="H147" s="151">
        <v>0.84799999999999998</v>
      </c>
      <c r="I147" s="152"/>
      <c r="L147" s="148"/>
      <c r="M147" s="153"/>
      <c r="T147" s="154"/>
      <c r="AT147" s="149" t="s">
        <v>217</v>
      </c>
      <c r="AU147" s="149" t="s">
        <v>84</v>
      </c>
      <c r="AV147" s="12" t="s">
        <v>86</v>
      </c>
      <c r="AW147" s="12" t="s">
        <v>34</v>
      </c>
      <c r="AX147" s="12" t="s">
        <v>77</v>
      </c>
      <c r="AY147" s="149" t="s">
        <v>211</v>
      </c>
    </row>
    <row r="148" spans="2:65" s="12" customFormat="1" ht="11.25">
      <c r="B148" s="148"/>
      <c r="D148" s="142" t="s">
        <v>217</v>
      </c>
      <c r="E148" s="149" t="s">
        <v>1</v>
      </c>
      <c r="F148" s="150" t="s">
        <v>2341</v>
      </c>
      <c r="H148" s="151">
        <v>0.84399999999999997</v>
      </c>
      <c r="I148" s="152"/>
      <c r="L148" s="148"/>
      <c r="M148" s="153"/>
      <c r="T148" s="154"/>
      <c r="AT148" s="149" t="s">
        <v>217</v>
      </c>
      <c r="AU148" s="149" t="s">
        <v>84</v>
      </c>
      <c r="AV148" s="12" t="s">
        <v>86</v>
      </c>
      <c r="AW148" s="12" t="s">
        <v>34</v>
      </c>
      <c r="AX148" s="12" t="s">
        <v>77</v>
      </c>
      <c r="AY148" s="149" t="s">
        <v>211</v>
      </c>
    </row>
    <row r="149" spans="2:65" s="12" customFormat="1" ht="11.25">
      <c r="B149" s="148"/>
      <c r="D149" s="142" t="s">
        <v>217</v>
      </c>
      <c r="E149" s="149" t="s">
        <v>1</v>
      </c>
      <c r="F149" s="150" t="s">
        <v>2342</v>
      </c>
      <c r="H149" s="151">
        <v>0.25</v>
      </c>
      <c r="I149" s="152"/>
      <c r="L149" s="148"/>
      <c r="M149" s="153"/>
      <c r="T149" s="154"/>
      <c r="AT149" s="149" t="s">
        <v>217</v>
      </c>
      <c r="AU149" s="149" t="s">
        <v>84</v>
      </c>
      <c r="AV149" s="12" t="s">
        <v>86</v>
      </c>
      <c r="AW149" s="12" t="s">
        <v>34</v>
      </c>
      <c r="AX149" s="12" t="s">
        <v>77</v>
      </c>
      <c r="AY149" s="149" t="s">
        <v>211</v>
      </c>
    </row>
    <row r="150" spans="2:65" s="13" customFormat="1" ht="11.25">
      <c r="B150" s="155"/>
      <c r="D150" s="142" t="s">
        <v>217</v>
      </c>
      <c r="E150" s="156" t="s">
        <v>1</v>
      </c>
      <c r="F150" s="157" t="s">
        <v>222</v>
      </c>
      <c r="H150" s="158">
        <v>1.9419999999999999</v>
      </c>
      <c r="I150" s="159"/>
      <c r="L150" s="155"/>
      <c r="M150" s="160"/>
      <c r="T150" s="161"/>
      <c r="AT150" s="156" t="s">
        <v>217</v>
      </c>
      <c r="AU150" s="156" t="s">
        <v>84</v>
      </c>
      <c r="AV150" s="13" t="s">
        <v>216</v>
      </c>
      <c r="AW150" s="13" t="s">
        <v>34</v>
      </c>
      <c r="AX150" s="13" t="s">
        <v>84</v>
      </c>
      <c r="AY150" s="156" t="s">
        <v>211</v>
      </c>
    </row>
    <row r="151" spans="2:65" s="10" customFormat="1" ht="25.9" customHeight="1">
      <c r="B151" s="117"/>
      <c r="D151" s="118" t="s">
        <v>76</v>
      </c>
      <c r="E151" s="119" t="s">
        <v>1320</v>
      </c>
      <c r="F151" s="119" t="s">
        <v>1606</v>
      </c>
      <c r="I151" s="120"/>
      <c r="J151" s="121">
        <f>BK151</f>
        <v>0</v>
      </c>
      <c r="L151" s="117"/>
      <c r="M151" s="122"/>
      <c r="P151" s="123">
        <f>P152+P154</f>
        <v>0</v>
      </c>
      <c r="R151" s="123">
        <f>R152+R154</f>
        <v>0</v>
      </c>
      <c r="T151" s="124">
        <f>T152+T154</f>
        <v>0</v>
      </c>
      <c r="AR151" s="118" t="s">
        <v>84</v>
      </c>
      <c r="AT151" s="125" t="s">
        <v>76</v>
      </c>
      <c r="AU151" s="125" t="s">
        <v>77</v>
      </c>
      <c r="AY151" s="118" t="s">
        <v>211</v>
      </c>
      <c r="BK151" s="126">
        <f>BK152+BK154</f>
        <v>0</v>
      </c>
    </row>
    <row r="152" spans="2:65" s="10" customFormat="1" ht="22.9" customHeight="1">
      <c r="B152" s="117"/>
      <c r="D152" s="118" t="s">
        <v>76</v>
      </c>
      <c r="E152" s="193" t="s">
        <v>2343</v>
      </c>
      <c r="F152" s="193" t="s">
        <v>2344</v>
      </c>
      <c r="I152" s="120"/>
      <c r="J152" s="194">
        <f>BK152</f>
        <v>0</v>
      </c>
      <c r="L152" s="117"/>
      <c r="M152" s="122"/>
      <c r="P152" s="123">
        <f>P153</f>
        <v>0</v>
      </c>
      <c r="R152" s="123">
        <f>R153</f>
        <v>0</v>
      </c>
      <c r="T152" s="124">
        <f>T153</f>
        <v>0</v>
      </c>
      <c r="AR152" s="118" t="s">
        <v>84</v>
      </c>
      <c r="AT152" s="125" t="s">
        <v>76</v>
      </c>
      <c r="AU152" s="125" t="s">
        <v>84</v>
      </c>
      <c r="AY152" s="118" t="s">
        <v>211</v>
      </c>
      <c r="BK152" s="126">
        <f>BK153</f>
        <v>0</v>
      </c>
    </row>
    <row r="153" spans="2:65" s="1" customFormat="1" ht="16.5" customHeight="1">
      <c r="B153" s="32"/>
      <c r="C153" s="127" t="s">
        <v>235</v>
      </c>
      <c r="D153" s="127" t="s">
        <v>212</v>
      </c>
      <c r="E153" s="128" t="s">
        <v>2345</v>
      </c>
      <c r="F153" s="129" t="s">
        <v>2346</v>
      </c>
      <c r="G153" s="130" t="s">
        <v>1417</v>
      </c>
      <c r="H153" s="131">
        <v>1</v>
      </c>
      <c r="I153" s="132"/>
      <c r="J153" s="133">
        <f>ROUND(I153*H153,2)</f>
        <v>0</v>
      </c>
      <c r="K153" s="134"/>
      <c r="L153" s="32"/>
      <c r="M153" s="135" t="s">
        <v>1</v>
      </c>
      <c r="N153" s="136" t="s">
        <v>42</v>
      </c>
      <c r="P153" s="137">
        <f>O153*H153</f>
        <v>0</v>
      </c>
      <c r="Q153" s="137">
        <v>0</v>
      </c>
      <c r="R153" s="137">
        <f>Q153*H153</f>
        <v>0</v>
      </c>
      <c r="S153" s="137">
        <v>0</v>
      </c>
      <c r="T153" s="138">
        <f>S153*H153</f>
        <v>0</v>
      </c>
      <c r="AR153" s="139" t="s">
        <v>216</v>
      </c>
      <c r="AT153" s="139" t="s">
        <v>212</v>
      </c>
      <c r="AU153" s="139" t="s">
        <v>86</v>
      </c>
      <c r="AY153" s="17" t="s">
        <v>211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7" t="s">
        <v>84</v>
      </c>
      <c r="BK153" s="140">
        <f>ROUND(I153*H153,2)</f>
        <v>0</v>
      </c>
      <c r="BL153" s="17" t="s">
        <v>216</v>
      </c>
      <c r="BM153" s="139" t="s">
        <v>238</v>
      </c>
    </row>
    <row r="154" spans="2:65" s="10" customFormat="1" ht="22.9" customHeight="1">
      <c r="B154" s="117"/>
      <c r="D154" s="118" t="s">
        <v>76</v>
      </c>
      <c r="E154" s="193" t="s">
        <v>808</v>
      </c>
      <c r="F154" s="193" t="s">
        <v>809</v>
      </c>
      <c r="I154" s="120"/>
      <c r="J154" s="194">
        <f>BK154</f>
        <v>0</v>
      </c>
      <c r="L154" s="117"/>
      <c r="M154" s="122"/>
      <c r="P154" s="123">
        <f>P155</f>
        <v>0</v>
      </c>
      <c r="R154" s="123">
        <f>R155</f>
        <v>0</v>
      </c>
      <c r="T154" s="124">
        <f>T155</f>
        <v>0</v>
      </c>
      <c r="AR154" s="118" t="s">
        <v>86</v>
      </c>
      <c r="AT154" s="125" t="s">
        <v>76</v>
      </c>
      <c r="AU154" s="125" t="s">
        <v>84</v>
      </c>
      <c r="AY154" s="118" t="s">
        <v>211</v>
      </c>
      <c r="BK154" s="126">
        <f>BK155</f>
        <v>0</v>
      </c>
    </row>
    <row r="155" spans="2:65" s="1" customFormat="1" ht="21.75" customHeight="1">
      <c r="B155" s="32"/>
      <c r="C155" s="127" t="s">
        <v>229</v>
      </c>
      <c r="D155" s="127" t="s">
        <v>212</v>
      </c>
      <c r="E155" s="128" t="s">
        <v>1845</v>
      </c>
      <c r="F155" s="129" t="s">
        <v>2347</v>
      </c>
      <c r="G155" s="130" t="s">
        <v>1417</v>
      </c>
      <c r="H155" s="131">
        <v>1</v>
      </c>
      <c r="I155" s="132"/>
      <c r="J155" s="133">
        <f>ROUND(I155*H155,2)</f>
        <v>0</v>
      </c>
      <c r="K155" s="134"/>
      <c r="L155" s="32"/>
      <c r="M155" s="181" t="s">
        <v>1</v>
      </c>
      <c r="N155" s="182" t="s">
        <v>42</v>
      </c>
      <c r="O155" s="183"/>
      <c r="P155" s="184">
        <f>O155*H155</f>
        <v>0</v>
      </c>
      <c r="Q155" s="184">
        <v>0</v>
      </c>
      <c r="R155" s="184">
        <f>Q155*H155</f>
        <v>0</v>
      </c>
      <c r="S155" s="184">
        <v>0</v>
      </c>
      <c r="T155" s="185">
        <f>S155*H155</f>
        <v>0</v>
      </c>
      <c r="AR155" s="139" t="s">
        <v>253</v>
      </c>
      <c r="AT155" s="139" t="s">
        <v>212</v>
      </c>
      <c r="AU155" s="139" t="s">
        <v>86</v>
      </c>
      <c r="AY155" s="17" t="s">
        <v>211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7" t="s">
        <v>84</v>
      </c>
      <c r="BK155" s="140">
        <f>ROUND(I155*H155,2)</f>
        <v>0</v>
      </c>
      <c r="BL155" s="17" t="s">
        <v>253</v>
      </c>
      <c r="BM155" s="139" t="s">
        <v>8</v>
      </c>
    </row>
    <row r="156" spans="2:65" s="1" customFormat="1" ht="6.95" customHeight="1">
      <c r="B156" s="44"/>
      <c r="C156" s="45"/>
      <c r="D156" s="45"/>
      <c r="E156" s="45"/>
      <c r="F156" s="45"/>
      <c r="G156" s="45"/>
      <c r="H156" s="45"/>
      <c r="I156" s="45"/>
      <c r="J156" s="45"/>
      <c r="K156" s="45"/>
      <c r="L156" s="32"/>
    </row>
  </sheetData>
  <sheetProtection algorithmName="SHA-512" hashValue="Z+Xw81WWygR+DkNp83kru3PdtR2ETjUFMqVjZuI/oKcd8bnHLdw8y6ZFG+J6IDDgLHvQJGHjVRu4mbj/oOhqag==" saltValue="x8Sy9QQCMfIGCPwk9+F7sr4QVuyFMuFyhaqxNJTnTC22Yqh395v48QLrIej2ISvDS1C3xwRAS/9mhse60oZP6g==" spinCount="100000" sheet="1" objects="1" scenarios="1" formatColumns="0" formatRows="0" autoFilter="0"/>
  <autoFilter ref="C119:K155" xr:uid="{00000000-0009-0000-0000-00001A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2:BM15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152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44" t="str">
        <f>'Rekapitulace stavby'!K6</f>
        <v>24005 - Prirodni koupaci biotop Jilemnice (zadani) - uprava vyberove rizeni</v>
      </c>
      <c r="F7" s="245"/>
      <c r="G7" s="245"/>
      <c r="H7" s="245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40" t="s">
        <v>2348</v>
      </c>
      <c r="F9" s="246"/>
      <c r="G9" s="246"/>
      <c r="H9" s="246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7" t="str">
        <f>'Rekapitulace stavby'!E14</f>
        <v>Vyplň údaj</v>
      </c>
      <c r="F18" s="209"/>
      <c r="G18" s="209"/>
      <c r="H18" s="209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14" t="s">
        <v>1</v>
      </c>
      <c r="F27" s="214"/>
      <c r="G27" s="214"/>
      <c r="H27" s="21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ROUND(J123,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ROUND((SUM(BE123:BE153)),  2)</f>
        <v>0</v>
      </c>
      <c r="I33" s="92">
        <v>0.21</v>
      </c>
      <c r="J33" s="91">
        <f>ROUND(((SUM(BE123:BE153))*I33),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ROUND((SUM(BF123:BF153)),  2)</f>
        <v>0</v>
      </c>
      <c r="I34" s="92">
        <v>0.12</v>
      </c>
      <c r="J34" s="91">
        <f>ROUND(((SUM(BF123:BF153))*I34),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ROUND((SUM(BG123:BG153)),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ROUND((SUM(BH123:BH153)),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ROUND((SUM(BI123:BI153)),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44" t="str">
        <f>E7</f>
        <v>24005 - Prirodni koupaci biotop Jilemnice (zadani) - uprava vyberove rizeni</v>
      </c>
      <c r="F85" s="245"/>
      <c r="G85" s="245"/>
      <c r="H85" s="245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40" t="str">
        <f>E9</f>
        <v>SO 11 - Přípojka splaškov...</v>
      </c>
      <c r="F87" s="246"/>
      <c r="G87" s="246"/>
      <c r="H87" s="246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J123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1312</v>
      </c>
      <c r="E97" s="106"/>
      <c r="F97" s="106"/>
      <c r="G97" s="106"/>
      <c r="H97" s="106"/>
      <c r="I97" s="106"/>
      <c r="J97" s="107">
        <f>J124</f>
        <v>0</v>
      </c>
      <c r="L97" s="104"/>
    </row>
    <row r="98" spans="2:12" s="15" customFormat="1" ht="19.899999999999999" hidden="1" customHeight="1">
      <c r="B98" s="189"/>
      <c r="D98" s="190" t="s">
        <v>1313</v>
      </c>
      <c r="E98" s="191"/>
      <c r="F98" s="191"/>
      <c r="G98" s="191"/>
      <c r="H98" s="191"/>
      <c r="I98" s="191"/>
      <c r="J98" s="192">
        <f>J125</f>
        <v>0</v>
      </c>
      <c r="L98" s="189"/>
    </row>
    <row r="99" spans="2:12" s="15" customFormat="1" ht="19.899999999999999" hidden="1" customHeight="1">
      <c r="B99" s="189"/>
      <c r="D99" s="190" t="s">
        <v>1314</v>
      </c>
      <c r="E99" s="191"/>
      <c r="F99" s="191"/>
      <c r="G99" s="191"/>
      <c r="H99" s="191"/>
      <c r="I99" s="191"/>
      <c r="J99" s="192">
        <f>J139</f>
        <v>0</v>
      </c>
      <c r="L99" s="189"/>
    </row>
    <row r="100" spans="2:12" s="8" customFormat="1" ht="24.95" hidden="1" customHeight="1">
      <c r="B100" s="104"/>
      <c r="D100" s="105" t="s">
        <v>1315</v>
      </c>
      <c r="E100" s="106"/>
      <c r="F100" s="106"/>
      <c r="G100" s="106"/>
      <c r="H100" s="106"/>
      <c r="I100" s="106"/>
      <c r="J100" s="107">
        <f>J142</f>
        <v>0</v>
      </c>
      <c r="L100" s="104"/>
    </row>
    <row r="101" spans="2:12" s="15" customFormat="1" ht="19.899999999999999" hidden="1" customHeight="1">
      <c r="B101" s="189"/>
      <c r="D101" s="190" t="s">
        <v>1316</v>
      </c>
      <c r="E101" s="191"/>
      <c r="F101" s="191"/>
      <c r="G101" s="191"/>
      <c r="H101" s="191"/>
      <c r="I101" s="191"/>
      <c r="J101" s="192">
        <f>J143</f>
        <v>0</v>
      </c>
      <c r="L101" s="189"/>
    </row>
    <row r="102" spans="2:12" s="8" customFormat="1" ht="24.95" hidden="1" customHeight="1">
      <c r="B102" s="104"/>
      <c r="D102" s="105" t="s">
        <v>1318</v>
      </c>
      <c r="E102" s="106"/>
      <c r="F102" s="106"/>
      <c r="G102" s="106"/>
      <c r="H102" s="106"/>
      <c r="I102" s="106"/>
      <c r="J102" s="107">
        <f>J148</f>
        <v>0</v>
      </c>
      <c r="L102" s="104"/>
    </row>
    <row r="103" spans="2:12" s="15" customFormat="1" ht="19.899999999999999" hidden="1" customHeight="1">
      <c r="B103" s="189"/>
      <c r="D103" s="190" t="s">
        <v>1319</v>
      </c>
      <c r="E103" s="191"/>
      <c r="F103" s="191"/>
      <c r="G103" s="191"/>
      <c r="H103" s="191"/>
      <c r="I103" s="191"/>
      <c r="J103" s="192">
        <f>J149</f>
        <v>0</v>
      </c>
      <c r="L103" s="189"/>
    </row>
    <row r="104" spans="2:12" s="1" customFormat="1" ht="21.75" hidden="1" customHeight="1">
      <c r="B104" s="32"/>
      <c r="L104" s="32"/>
    </row>
    <row r="105" spans="2:12" s="1" customFormat="1" ht="6.95" hidden="1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6" spans="2:12" ht="11.25" hidden="1"/>
    <row r="107" spans="2:12" ht="11.25" hidden="1"/>
    <row r="108" spans="2:12" ht="11.25" hidden="1"/>
    <row r="109" spans="2:12" s="1" customFormat="1" ht="6.95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5" customHeight="1">
      <c r="B110" s="32"/>
      <c r="C110" s="21" t="s">
        <v>197</v>
      </c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16</v>
      </c>
      <c r="L112" s="32"/>
    </row>
    <row r="113" spans="2:65" s="1" customFormat="1" ht="26.25" customHeight="1">
      <c r="B113" s="32"/>
      <c r="E113" s="244" t="str">
        <f>E7</f>
        <v>24005 - Prirodni koupaci biotop Jilemnice (zadani) - uprava vyberove rizeni</v>
      </c>
      <c r="F113" s="245"/>
      <c r="G113" s="245"/>
      <c r="H113" s="245"/>
      <c r="L113" s="32"/>
    </row>
    <row r="114" spans="2:65" s="1" customFormat="1" ht="12" customHeight="1">
      <c r="B114" s="32"/>
      <c r="C114" s="27" t="s">
        <v>169</v>
      </c>
      <c r="L114" s="32"/>
    </row>
    <row r="115" spans="2:65" s="1" customFormat="1" ht="16.5" customHeight="1">
      <c r="B115" s="32"/>
      <c r="E115" s="240" t="str">
        <f>E9</f>
        <v>SO 11 - Přípojka splaškov...</v>
      </c>
      <c r="F115" s="246"/>
      <c r="G115" s="246"/>
      <c r="H115" s="246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F12</f>
        <v xml:space="preserve"> </v>
      </c>
      <c r="I117" s="27" t="s">
        <v>22</v>
      </c>
      <c r="J117" s="52" t="str">
        <f>IF(J12="","",J12)</f>
        <v>12. 2. 2024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24</v>
      </c>
      <c r="F119" s="25" t="str">
        <f>E15</f>
        <v>Sportovní centrum Jilemnice</v>
      </c>
      <c r="I119" s="27" t="s">
        <v>31</v>
      </c>
      <c r="J119" s="30" t="str">
        <f>E21</f>
        <v>BAPO s.r.o.</v>
      </c>
      <c r="L119" s="32"/>
    </row>
    <row r="120" spans="2:65" s="1" customFormat="1" ht="15.2" customHeight="1">
      <c r="B120" s="32"/>
      <c r="C120" s="27" t="s">
        <v>29</v>
      </c>
      <c r="F120" s="25" t="str">
        <f>IF(E18="","",E18)</f>
        <v>Vyplň údaj</v>
      </c>
      <c r="I120" s="27" t="s">
        <v>35</v>
      </c>
      <c r="J120" s="30" t="str">
        <f>E24</f>
        <v xml:space="preserve"> </v>
      </c>
      <c r="L120" s="32"/>
    </row>
    <row r="121" spans="2:65" s="1" customFormat="1" ht="10.35" customHeight="1">
      <c r="B121" s="32"/>
      <c r="L121" s="32"/>
    </row>
    <row r="122" spans="2:65" s="9" customFormat="1" ht="29.25" customHeight="1">
      <c r="B122" s="108"/>
      <c r="C122" s="109" t="s">
        <v>198</v>
      </c>
      <c r="D122" s="110" t="s">
        <v>62</v>
      </c>
      <c r="E122" s="110" t="s">
        <v>58</v>
      </c>
      <c r="F122" s="110" t="s">
        <v>59</v>
      </c>
      <c r="G122" s="110" t="s">
        <v>199</v>
      </c>
      <c r="H122" s="110" t="s">
        <v>200</v>
      </c>
      <c r="I122" s="110" t="s">
        <v>201</v>
      </c>
      <c r="J122" s="111" t="s">
        <v>173</v>
      </c>
      <c r="K122" s="112" t="s">
        <v>202</v>
      </c>
      <c r="L122" s="108"/>
      <c r="M122" s="59" t="s">
        <v>1</v>
      </c>
      <c r="N122" s="60" t="s">
        <v>41</v>
      </c>
      <c r="O122" s="60" t="s">
        <v>203</v>
      </c>
      <c r="P122" s="60" t="s">
        <v>204</v>
      </c>
      <c r="Q122" s="60" t="s">
        <v>205</v>
      </c>
      <c r="R122" s="60" t="s">
        <v>206</v>
      </c>
      <c r="S122" s="60" t="s">
        <v>207</v>
      </c>
      <c r="T122" s="61" t="s">
        <v>208</v>
      </c>
    </row>
    <row r="123" spans="2:65" s="1" customFormat="1" ht="22.9" customHeight="1">
      <c r="B123" s="32"/>
      <c r="C123" s="64" t="s">
        <v>209</v>
      </c>
      <c r="J123" s="113">
        <f>BK123</f>
        <v>0</v>
      </c>
      <c r="L123" s="32"/>
      <c r="M123" s="62"/>
      <c r="N123" s="53"/>
      <c r="O123" s="53"/>
      <c r="P123" s="114">
        <f>P124+P142+P148</f>
        <v>0</v>
      </c>
      <c r="Q123" s="53"/>
      <c r="R123" s="114">
        <f>R124+R142+R148</f>
        <v>0</v>
      </c>
      <c r="S123" s="53"/>
      <c r="T123" s="115">
        <f>T124+T142+T148</f>
        <v>0</v>
      </c>
      <c r="AT123" s="17" t="s">
        <v>76</v>
      </c>
      <c r="AU123" s="17" t="s">
        <v>175</v>
      </c>
      <c r="BK123" s="116">
        <f>BK124+BK142+BK148</f>
        <v>0</v>
      </c>
    </row>
    <row r="124" spans="2:65" s="10" customFormat="1" ht="25.9" customHeight="1">
      <c r="B124" s="117"/>
      <c r="D124" s="118" t="s">
        <v>76</v>
      </c>
      <c r="E124" s="119" t="s">
        <v>1320</v>
      </c>
      <c r="F124" s="119" t="s">
        <v>1321</v>
      </c>
      <c r="I124" s="120"/>
      <c r="J124" s="121">
        <f>BK124</f>
        <v>0</v>
      </c>
      <c r="L124" s="117"/>
      <c r="M124" s="122"/>
      <c r="P124" s="123">
        <f>P125+P139</f>
        <v>0</v>
      </c>
      <c r="R124" s="123">
        <f>R125+R139</f>
        <v>0</v>
      </c>
      <c r="T124" s="124">
        <f>T125+T139</f>
        <v>0</v>
      </c>
      <c r="AR124" s="118" t="s">
        <v>84</v>
      </c>
      <c r="AT124" s="125" t="s">
        <v>76</v>
      </c>
      <c r="AU124" s="125" t="s">
        <v>77</v>
      </c>
      <c r="AY124" s="118" t="s">
        <v>211</v>
      </c>
      <c r="BK124" s="126">
        <f>BK125+BK139</f>
        <v>0</v>
      </c>
    </row>
    <row r="125" spans="2:65" s="10" customFormat="1" ht="22.9" customHeight="1">
      <c r="B125" s="117"/>
      <c r="D125" s="118" t="s">
        <v>76</v>
      </c>
      <c r="E125" s="193" t="s">
        <v>84</v>
      </c>
      <c r="F125" s="193" t="s">
        <v>1322</v>
      </c>
      <c r="I125" s="120"/>
      <c r="J125" s="194">
        <f>BK125</f>
        <v>0</v>
      </c>
      <c r="L125" s="117"/>
      <c r="M125" s="122"/>
      <c r="P125" s="123">
        <f>SUM(P126:P138)</f>
        <v>0</v>
      </c>
      <c r="R125" s="123">
        <f>SUM(R126:R138)</f>
        <v>0</v>
      </c>
      <c r="T125" s="124">
        <f>SUM(T126:T138)</f>
        <v>0</v>
      </c>
      <c r="AR125" s="118" t="s">
        <v>84</v>
      </c>
      <c r="AT125" s="125" t="s">
        <v>76</v>
      </c>
      <c r="AU125" s="125" t="s">
        <v>84</v>
      </c>
      <c r="AY125" s="118" t="s">
        <v>211</v>
      </c>
      <c r="BK125" s="126">
        <f>SUM(BK126:BK138)</f>
        <v>0</v>
      </c>
    </row>
    <row r="126" spans="2:65" s="1" customFormat="1" ht="24.2" customHeight="1">
      <c r="B126" s="32"/>
      <c r="C126" s="127" t="s">
        <v>84</v>
      </c>
      <c r="D126" s="127" t="s">
        <v>212</v>
      </c>
      <c r="E126" s="128" t="s">
        <v>1323</v>
      </c>
      <c r="F126" s="129" t="s">
        <v>1324</v>
      </c>
      <c r="G126" s="130" t="s">
        <v>215</v>
      </c>
      <c r="H126" s="131">
        <v>8</v>
      </c>
      <c r="I126" s="132"/>
      <c r="J126" s="133">
        <f t="shared" ref="J126:J138" si="0">ROUND(I126*H126,2)</f>
        <v>0</v>
      </c>
      <c r="K126" s="134"/>
      <c r="L126" s="32"/>
      <c r="M126" s="135" t="s">
        <v>1</v>
      </c>
      <c r="N126" s="136" t="s">
        <v>42</v>
      </c>
      <c r="P126" s="137">
        <f t="shared" ref="P126:P138" si="1">O126*H126</f>
        <v>0</v>
      </c>
      <c r="Q126" s="137">
        <v>0</v>
      </c>
      <c r="R126" s="137">
        <f t="shared" ref="R126:R138" si="2">Q126*H126</f>
        <v>0</v>
      </c>
      <c r="S126" s="137">
        <v>0</v>
      </c>
      <c r="T126" s="138">
        <f t="shared" ref="T126:T138" si="3">S126*H126</f>
        <v>0</v>
      </c>
      <c r="AR126" s="139" t="s">
        <v>216</v>
      </c>
      <c r="AT126" s="139" t="s">
        <v>212</v>
      </c>
      <c r="AU126" s="139" t="s">
        <v>86</v>
      </c>
      <c r="AY126" s="17" t="s">
        <v>211</v>
      </c>
      <c r="BE126" s="140">
        <f t="shared" ref="BE126:BE138" si="4">IF(N126="základní",J126,0)</f>
        <v>0</v>
      </c>
      <c r="BF126" s="140">
        <f t="shared" ref="BF126:BF138" si="5">IF(N126="snížená",J126,0)</f>
        <v>0</v>
      </c>
      <c r="BG126" s="140">
        <f t="shared" ref="BG126:BG138" si="6">IF(N126="zákl. přenesená",J126,0)</f>
        <v>0</v>
      </c>
      <c r="BH126" s="140">
        <f t="shared" ref="BH126:BH138" si="7">IF(N126="sníž. přenesená",J126,0)</f>
        <v>0</v>
      </c>
      <c r="BI126" s="140">
        <f t="shared" ref="BI126:BI138" si="8">IF(N126="nulová",J126,0)</f>
        <v>0</v>
      </c>
      <c r="BJ126" s="17" t="s">
        <v>84</v>
      </c>
      <c r="BK126" s="140">
        <f t="shared" ref="BK126:BK138" si="9">ROUND(I126*H126,2)</f>
        <v>0</v>
      </c>
      <c r="BL126" s="17" t="s">
        <v>216</v>
      </c>
      <c r="BM126" s="139" t="s">
        <v>86</v>
      </c>
    </row>
    <row r="127" spans="2:65" s="1" customFormat="1" ht="21.75" customHeight="1">
      <c r="B127" s="32"/>
      <c r="C127" s="127" t="s">
        <v>86</v>
      </c>
      <c r="D127" s="127" t="s">
        <v>212</v>
      </c>
      <c r="E127" s="128" t="s">
        <v>1325</v>
      </c>
      <c r="F127" s="129" t="s">
        <v>1326</v>
      </c>
      <c r="G127" s="130" t="s">
        <v>215</v>
      </c>
      <c r="H127" s="131">
        <v>64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42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216</v>
      </c>
      <c r="AT127" s="139" t="s">
        <v>212</v>
      </c>
      <c r="AU127" s="139" t="s">
        <v>86</v>
      </c>
      <c r="AY127" s="17" t="s">
        <v>211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84</v>
      </c>
      <c r="BK127" s="140">
        <f t="shared" si="9"/>
        <v>0</v>
      </c>
      <c r="BL127" s="17" t="s">
        <v>216</v>
      </c>
      <c r="BM127" s="139" t="s">
        <v>216</v>
      </c>
    </row>
    <row r="128" spans="2:65" s="1" customFormat="1" ht="24.2" customHeight="1">
      <c r="B128" s="32"/>
      <c r="C128" s="127" t="s">
        <v>226</v>
      </c>
      <c r="D128" s="127" t="s">
        <v>212</v>
      </c>
      <c r="E128" s="128" t="s">
        <v>1327</v>
      </c>
      <c r="F128" s="129" t="s">
        <v>1328</v>
      </c>
      <c r="G128" s="130" t="s">
        <v>215</v>
      </c>
      <c r="H128" s="131">
        <v>72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42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216</v>
      </c>
      <c r="AT128" s="139" t="s">
        <v>212</v>
      </c>
      <c r="AU128" s="139" t="s">
        <v>86</v>
      </c>
      <c r="AY128" s="17" t="s">
        <v>211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84</v>
      </c>
      <c r="BK128" s="140">
        <f t="shared" si="9"/>
        <v>0</v>
      </c>
      <c r="BL128" s="17" t="s">
        <v>216</v>
      </c>
      <c r="BM128" s="139" t="s">
        <v>229</v>
      </c>
    </row>
    <row r="129" spans="2:65" s="1" customFormat="1" ht="24.2" customHeight="1">
      <c r="B129" s="32"/>
      <c r="C129" s="127" t="s">
        <v>216</v>
      </c>
      <c r="D129" s="127" t="s">
        <v>212</v>
      </c>
      <c r="E129" s="128" t="s">
        <v>1329</v>
      </c>
      <c r="F129" s="129" t="s">
        <v>1330</v>
      </c>
      <c r="G129" s="130" t="s">
        <v>215</v>
      </c>
      <c r="H129" s="131">
        <v>24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42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216</v>
      </c>
      <c r="AT129" s="139" t="s">
        <v>212</v>
      </c>
      <c r="AU129" s="139" t="s">
        <v>86</v>
      </c>
      <c r="AY129" s="17" t="s">
        <v>211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84</v>
      </c>
      <c r="BK129" s="140">
        <f t="shared" si="9"/>
        <v>0</v>
      </c>
      <c r="BL129" s="17" t="s">
        <v>216</v>
      </c>
      <c r="BM129" s="139" t="s">
        <v>234</v>
      </c>
    </row>
    <row r="130" spans="2:65" s="1" customFormat="1" ht="21.75" customHeight="1">
      <c r="B130" s="32"/>
      <c r="C130" s="127" t="s">
        <v>235</v>
      </c>
      <c r="D130" s="127" t="s">
        <v>212</v>
      </c>
      <c r="E130" s="128" t="s">
        <v>1331</v>
      </c>
      <c r="F130" s="129" t="s">
        <v>1332</v>
      </c>
      <c r="G130" s="130" t="s">
        <v>215</v>
      </c>
      <c r="H130" s="131">
        <v>24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42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216</v>
      </c>
      <c r="AT130" s="139" t="s">
        <v>212</v>
      </c>
      <c r="AU130" s="139" t="s">
        <v>86</v>
      </c>
      <c r="AY130" s="17" t="s">
        <v>211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84</v>
      </c>
      <c r="BK130" s="140">
        <f t="shared" si="9"/>
        <v>0</v>
      </c>
      <c r="BL130" s="17" t="s">
        <v>216</v>
      </c>
      <c r="BM130" s="139" t="s">
        <v>238</v>
      </c>
    </row>
    <row r="131" spans="2:65" s="1" customFormat="1" ht="16.5" customHeight="1">
      <c r="B131" s="32"/>
      <c r="C131" s="127" t="s">
        <v>229</v>
      </c>
      <c r="D131" s="127" t="s">
        <v>212</v>
      </c>
      <c r="E131" s="128" t="s">
        <v>1333</v>
      </c>
      <c r="F131" s="129" t="s">
        <v>1334</v>
      </c>
      <c r="G131" s="130" t="s">
        <v>215</v>
      </c>
      <c r="H131" s="131">
        <v>24</v>
      </c>
      <c r="I131" s="132"/>
      <c r="J131" s="133">
        <f t="shared" si="0"/>
        <v>0</v>
      </c>
      <c r="K131" s="134"/>
      <c r="L131" s="32"/>
      <c r="M131" s="135" t="s">
        <v>1</v>
      </c>
      <c r="N131" s="136" t="s">
        <v>42</v>
      </c>
      <c r="P131" s="137">
        <f t="shared" si="1"/>
        <v>0</v>
      </c>
      <c r="Q131" s="137">
        <v>0</v>
      </c>
      <c r="R131" s="137">
        <f t="shared" si="2"/>
        <v>0</v>
      </c>
      <c r="S131" s="137">
        <v>0</v>
      </c>
      <c r="T131" s="138">
        <f t="shared" si="3"/>
        <v>0</v>
      </c>
      <c r="AR131" s="139" t="s">
        <v>216</v>
      </c>
      <c r="AT131" s="139" t="s">
        <v>212</v>
      </c>
      <c r="AU131" s="139" t="s">
        <v>86</v>
      </c>
      <c r="AY131" s="17" t="s">
        <v>211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84</v>
      </c>
      <c r="BK131" s="140">
        <f t="shared" si="9"/>
        <v>0</v>
      </c>
      <c r="BL131" s="17" t="s">
        <v>216</v>
      </c>
      <c r="BM131" s="139" t="s">
        <v>8</v>
      </c>
    </row>
    <row r="132" spans="2:65" s="1" customFormat="1" ht="16.5" customHeight="1">
      <c r="B132" s="32"/>
      <c r="C132" s="127" t="s">
        <v>241</v>
      </c>
      <c r="D132" s="127" t="s">
        <v>212</v>
      </c>
      <c r="E132" s="128" t="s">
        <v>1335</v>
      </c>
      <c r="F132" s="129" t="s">
        <v>1336</v>
      </c>
      <c r="G132" s="130" t="s">
        <v>215</v>
      </c>
      <c r="H132" s="131">
        <v>24</v>
      </c>
      <c r="I132" s="132"/>
      <c r="J132" s="133">
        <f t="shared" si="0"/>
        <v>0</v>
      </c>
      <c r="K132" s="134"/>
      <c r="L132" s="32"/>
      <c r="M132" s="135" t="s">
        <v>1</v>
      </c>
      <c r="N132" s="136" t="s">
        <v>42</v>
      </c>
      <c r="P132" s="137">
        <f t="shared" si="1"/>
        <v>0</v>
      </c>
      <c r="Q132" s="137">
        <v>0</v>
      </c>
      <c r="R132" s="137">
        <f t="shared" si="2"/>
        <v>0</v>
      </c>
      <c r="S132" s="137">
        <v>0</v>
      </c>
      <c r="T132" s="138">
        <f t="shared" si="3"/>
        <v>0</v>
      </c>
      <c r="AR132" s="139" t="s">
        <v>216</v>
      </c>
      <c r="AT132" s="139" t="s">
        <v>212</v>
      </c>
      <c r="AU132" s="139" t="s">
        <v>86</v>
      </c>
      <c r="AY132" s="17" t="s">
        <v>211</v>
      </c>
      <c r="BE132" s="140">
        <f t="shared" si="4"/>
        <v>0</v>
      </c>
      <c r="BF132" s="140">
        <f t="shared" si="5"/>
        <v>0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7" t="s">
        <v>84</v>
      </c>
      <c r="BK132" s="140">
        <f t="shared" si="9"/>
        <v>0</v>
      </c>
      <c r="BL132" s="17" t="s">
        <v>216</v>
      </c>
      <c r="BM132" s="139" t="s">
        <v>244</v>
      </c>
    </row>
    <row r="133" spans="2:65" s="1" customFormat="1" ht="24.2" customHeight="1">
      <c r="B133" s="32"/>
      <c r="C133" s="127" t="s">
        <v>234</v>
      </c>
      <c r="D133" s="127" t="s">
        <v>212</v>
      </c>
      <c r="E133" s="128" t="s">
        <v>1337</v>
      </c>
      <c r="F133" s="129" t="s">
        <v>1338</v>
      </c>
      <c r="G133" s="130" t="s">
        <v>215</v>
      </c>
      <c r="H133" s="131">
        <v>48</v>
      </c>
      <c r="I133" s="132"/>
      <c r="J133" s="133">
        <f t="shared" si="0"/>
        <v>0</v>
      </c>
      <c r="K133" s="134"/>
      <c r="L133" s="32"/>
      <c r="M133" s="135" t="s">
        <v>1</v>
      </c>
      <c r="N133" s="136" t="s">
        <v>42</v>
      </c>
      <c r="P133" s="137">
        <f t="shared" si="1"/>
        <v>0</v>
      </c>
      <c r="Q133" s="137">
        <v>0</v>
      </c>
      <c r="R133" s="137">
        <f t="shared" si="2"/>
        <v>0</v>
      </c>
      <c r="S133" s="137">
        <v>0</v>
      </c>
      <c r="T133" s="138">
        <f t="shared" si="3"/>
        <v>0</v>
      </c>
      <c r="AR133" s="139" t="s">
        <v>216</v>
      </c>
      <c r="AT133" s="139" t="s">
        <v>212</v>
      </c>
      <c r="AU133" s="139" t="s">
        <v>86</v>
      </c>
      <c r="AY133" s="17" t="s">
        <v>211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7" t="s">
        <v>84</v>
      </c>
      <c r="BK133" s="140">
        <f t="shared" si="9"/>
        <v>0</v>
      </c>
      <c r="BL133" s="17" t="s">
        <v>216</v>
      </c>
      <c r="BM133" s="139" t="s">
        <v>253</v>
      </c>
    </row>
    <row r="134" spans="2:65" s="1" customFormat="1" ht="24.2" customHeight="1">
      <c r="B134" s="32"/>
      <c r="C134" s="127" t="s">
        <v>255</v>
      </c>
      <c r="D134" s="127" t="s">
        <v>212</v>
      </c>
      <c r="E134" s="128" t="s">
        <v>1339</v>
      </c>
      <c r="F134" s="129" t="s">
        <v>1340</v>
      </c>
      <c r="G134" s="130" t="s">
        <v>215</v>
      </c>
      <c r="H134" s="131">
        <v>24</v>
      </c>
      <c r="I134" s="132"/>
      <c r="J134" s="133">
        <f t="shared" si="0"/>
        <v>0</v>
      </c>
      <c r="K134" s="134"/>
      <c r="L134" s="32"/>
      <c r="M134" s="135" t="s">
        <v>1</v>
      </c>
      <c r="N134" s="136" t="s">
        <v>42</v>
      </c>
      <c r="P134" s="137">
        <f t="shared" si="1"/>
        <v>0</v>
      </c>
      <c r="Q134" s="137">
        <v>0</v>
      </c>
      <c r="R134" s="137">
        <f t="shared" si="2"/>
        <v>0</v>
      </c>
      <c r="S134" s="137">
        <v>0</v>
      </c>
      <c r="T134" s="138">
        <f t="shared" si="3"/>
        <v>0</v>
      </c>
      <c r="AR134" s="139" t="s">
        <v>216</v>
      </c>
      <c r="AT134" s="139" t="s">
        <v>212</v>
      </c>
      <c r="AU134" s="139" t="s">
        <v>86</v>
      </c>
      <c r="AY134" s="17" t="s">
        <v>211</v>
      </c>
      <c r="BE134" s="140">
        <f t="shared" si="4"/>
        <v>0</v>
      </c>
      <c r="BF134" s="140">
        <f t="shared" si="5"/>
        <v>0</v>
      </c>
      <c r="BG134" s="140">
        <f t="shared" si="6"/>
        <v>0</v>
      </c>
      <c r="BH134" s="140">
        <f t="shared" si="7"/>
        <v>0</v>
      </c>
      <c r="BI134" s="140">
        <f t="shared" si="8"/>
        <v>0</v>
      </c>
      <c r="BJ134" s="17" t="s">
        <v>84</v>
      </c>
      <c r="BK134" s="140">
        <f t="shared" si="9"/>
        <v>0</v>
      </c>
      <c r="BL134" s="17" t="s">
        <v>216</v>
      </c>
      <c r="BM134" s="139" t="s">
        <v>258</v>
      </c>
    </row>
    <row r="135" spans="2:65" s="1" customFormat="1" ht="16.5" customHeight="1">
      <c r="B135" s="32"/>
      <c r="C135" s="162" t="s">
        <v>238</v>
      </c>
      <c r="D135" s="162" t="s">
        <v>700</v>
      </c>
      <c r="E135" s="163" t="s">
        <v>1341</v>
      </c>
      <c r="F135" s="164" t="s">
        <v>1342</v>
      </c>
      <c r="G135" s="165" t="s">
        <v>412</v>
      </c>
      <c r="H135" s="166">
        <v>43</v>
      </c>
      <c r="I135" s="167"/>
      <c r="J135" s="168">
        <f t="shared" si="0"/>
        <v>0</v>
      </c>
      <c r="K135" s="169"/>
      <c r="L135" s="170"/>
      <c r="M135" s="171" t="s">
        <v>1</v>
      </c>
      <c r="N135" s="172" t="s">
        <v>42</v>
      </c>
      <c r="P135" s="137">
        <f t="shared" si="1"/>
        <v>0</v>
      </c>
      <c r="Q135" s="137">
        <v>0</v>
      </c>
      <c r="R135" s="137">
        <f t="shared" si="2"/>
        <v>0</v>
      </c>
      <c r="S135" s="137">
        <v>0</v>
      </c>
      <c r="T135" s="138">
        <f t="shared" si="3"/>
        <v>0</v>
      </c>
      <c r="AR135" s="139" t="s">
        <v>234</v>
      </c>
      <c r="AT135" s="139" t="s">
        <v>700</v>
      </c>
      <c r="AU135" s="139" t="s">
        <v>86</v>
      </c>
      <c r="AY135" s="17" t="s">
        <v>211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7" t="s">
        <v>84</v>
      </c>
      <c r="BK135" s="140">
        <f t="shared" si="9"/>
        <v>0</v>
      </c>
      <c r="BL135" s="17" t="s">
        <v>216</v>
      </c>
      <c r="BM135" s="139" t="s">
        <v>262</v>
      </c>
    </row>
    <row r="136" spans="2:65" s="1" customFormat="1" ht="16.5" customHeight="1">
      <c r="B136" s="32"/>
      <c r="C136" s="162" t="s">
        <v>263</v>
      </c>
      <c r="D136" s="162" t="s">
        <v>700</v>
      </c>
      <c r="E136" s="163" t="s">
        <v>2349</v>
      </c>
      <c r="F136" s="164" t="s">
        <v>2350</v>
      </c>
      <c r="G136" s="165" t="s">
        <v>297</v>
      </c>
      <c r="H136" s="166">
        <v>40</v>
      </c>
      <c r="I136" s="167"/>
      <c r="J136" s="168">
        <f t="shared" si="0"/>
        <v>0</v>
      </c>
      <c r="K136" s="169"/>
      <c r="L136" s="170"/>
      <c r="M136" s="171" t="s">
        <v>1</v>
      </c>
      <c r="N136" s="172" t="s">
        <v>42</v>
      </c>
      <c r="P136" s="137">
        <f t="shared" si="1"/>
        <v>0</v>
      </c>
      <c r="Q136" s="137">
        <v>0</v>
      </c>
      <c r="R136" s="137">
        <f t="shared" si="2"/>
        <v>0</v>
      </c>
      <c r="S136" s="137">
        <v>0</v>
      </c>
      <c r="T136" s="138">
        <f t="shared" si="3"/>
        <v>0</v>
      </c>
      <c r="AR136" s="139" t="s">
        <v>234</v>
      </c>
      <c r="AT136" s="139" t="s">
        <v>700</v>
      </c>
      <c r="AU136" s="139" t="s">
        <v>86</v>
      </c>
      <c r="AY136" s="17" t="s">
        <v>211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7" t="s">
        <v>84</v>
      </c>
      <c r="BK136" s="140">
        <f t="shared" si="9"/>
        <v>0</v>
      </c>
      <c r="BL136" s="17" t="s">
        <v>216</v>
      </c>
      <c r="BM136" s="139" t="s">
        <v>266</v>
      </c>
    </row>
    <row r="137" spans="2:65" s="1" customFormat="1" ht="24.2" customHeight="1">
      <c r="B137" s="32"/>
      <c r="C137" s="127" t="s">
        <v>8</v>
      </c>
      <c r="D137" s="127" t="s">
        <v>212</v>
      </c>
      <c r="E137" s="128" t="s">
        <v>1343</v>
      </c>
      <c r="F137" s="129" t="s">
        <v>1344</v>
      </c>
      <c r="G137" s="130" t="s">
        <v>215</v>
      </c>
      <c r="H137" s="131">
        <v>2.2999999999999998</v>
      </c>
      <c r="I137" s="132"/>
      <c r="J137" s="133">
        <f t="shared" si="0"/>
        <v>0</v>
      </c>
      <c r="K137" s="134"/>
      <c r="L137" s="32"/>
      <c r="M137" s="135" t="s">
        <v>1</v>
      </c>
      <c r="N137" s="136" t="s">
        <v>42</v>
      </c>
      <c r="P137" s="137">
        <f t="shared" si="1"/>
        <v>0</v>
      </c>
      <c r="Q137" s="137">
        <v>0</v>
      </c>
      <c r="R137" s="137">
        <f t="shared" si="2"/>
        <v>0</v>
      </c>
      <c r="S137" s="137">
        <v>0</v>
      </c>
      <c r="T137" s="138">
        <f t="shared" si="3"/>
        <v>0</v>
      </c>
      <c r="AR137" s="139" t="s">
        <v>216</v>
      </c>
      <c r="AT137" s="139" t="s">
        <v>212</v>
      </c>
      <c r="AU137" s="139" t="s">
        <v>86</v>
      </c>
      <c r="AY137" s="17" t="s">
        <v>211</v>
      </c>
      <c r="BE137" s="140">
        <f t="shared" si="4"/>
        <v>0</v>
      </c>
      <c r="BF137" s="140">
        <f t="shared" si="5"/>
        <v>0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7" t="s">
        <v>84</v>
      </c>
      <c r="BK137" s="140">
        <f t="shared" si="9"/>
        <v>0</v>
      </c>
      <c r="BL137" s="17" t="s">
        <v>216</v>
      </c>
      <c r="BM137" s="139" t="s">
        <v>269</v>
      </c>
    </row>
    <row r="138" spans="2:65" s="1" customFormat="1" ht="24.2" customHeight="1">
      <c r="B138" s="32"/>
      <c r="C138" s="127" t="s">
        <v>276</v>
      </c>
      <c r="D138" s="127" t="s">
        <v>212</v>
      </c>
      <c r="E138" s="128" t="s">
        <v>1345</v>
      </c>
      <c r="F138" s="129" t="s">
        <v>1346</v>
      </c>
      <c r="G138" s="130" t="s">
        <v>412</v>
      </c>
      <c r="H138" s="131">
        <v>1</v>
      </c>
      <c r="I138" s="132"/>
      <c r="J138" s="133">
        <f t="shared" si="0"/>
        <v>0</v>
      </c>
      <c r="K138" s="134"/>
      <c r="L138" s="32"/>
      <c r="M138" s="135" t="s">
        <v>1</v>
      </c>
      <c r="N138" s="136" t="s">
        <v>42</v>
      </c>
      <c r="P138" s="137">
        <f t="shared" si="1"/>
        <v>0</v>
      </c>
      <c r="Q138" s="137">
        <v>0</v>
      </c>
      <c r="R138" s="137">
        <f t="shared" si="2"/>
        <v>0</v>
      </c>
      <c r="S138" s="137">
        <v>0</v>
      </c>
      <c r="T138" s="138">
        <f t="shared" si="3"/>
        <v>0</v>
      </c>
      <c r="AR138" s="139" t="s">
        <v>216</v>
      </c>
      <c r="AT138" s="139" t="s">
        <v>212</v>
      </c>
      <c r="AU138" s="139" t="s">
        <v>86</v>
      </c>
      <c r="AY138" s="17" t="s">
        <v>211</v>
      </c>
      <c r="BE138" s="140">
        <f t="shared" si="4"/>
        <v>0</v>
      </c>
      <c r="BF138" s="140">
        <f t="shared" si="5"/>
        <v>0</v>
      </c>
      <c r="BG138" s="140">
        <f t="shared" si="6"/>
        <v>0</v>
      </c>
      <c r="BH138" s="140">
        <f t="shared" si="7"/>
        <v>0</v>
      </c>
      <c r="BI138" s="140">
        <f t="shared" si="8"/>
        <v>0</v>
      </c>
      <c r="BJ138" s="17" t="s">
        <v>84</v>
      </c>
      <c r="BK138" s="140">
        <f t="shared" si="9"/>
        <v>0</v>
      </c>
      <c r="BL138" s="17" t="s">
        <v>216</v>
      </c>
      <c r="BM138" s="139" t="s">
        <v>279</v>
      </c>
    </row>
    <row r="139" spans="2:65" s="10" customFormat="1" ht="22.9" customHeight="1">
      <c r="B139" s="117"/>
      <c r="D139" s="118" t="s">
        <v>76</v>
      </c>
      <c r="E139" s="193" t="s">
        <v>234</v>
      </c>
      <c r="F139" s="193" t="s">
        <v>1347</v>
      </c>
      <c r="I139" s="120"/>
      <c r="J139" s="194">
        <f>BK139</f>
        <v>0</v>
      </c>
      <c r="L139" s="117"/>
      <c r="M139" s="122"/>
      <c r="P139" s="123">
        <f>SUM(P140:P141)</f>
        <v>0</v>
      </c>
      <c r="R139" s="123">
        <f>SUM(R140:R141)</f>
        <v>0</v>
      </c>
      <c r="T139" s="124">
        <f>SUM(T140:T141)</f>
        <v>0</v>
      </c>
      <c r="AR139" s="118" t="s">
        <v>84</v>
      </c>
      <c r="AT139" s="125" t="s">
        <v>76</v>
      </c>
      <c r="AU139" s="125" t="s">
        <v>84</v>
      </c>
      <c r="AY139" s="118" t="s">
        <v>211</v>
      </c>
      <c r="BK139" s="126">
        <f>SUM(BK140:BK141)</f>
        <v>0</v>
      </c>
    </row>
    <row r="140" spans="2:65" s="1" customFormat="1" ht="24.2" customHeight="1">
      <c r="B140" s="32"/>
      <c r="C140" s="127" t="s">
        <v>244</v>
      </c>
      <c r="D140" s="127" t="s">
        <v>212</v>
      </c>
      <c r="E140" s="128" t="s">
        <v>2351</v>
      </c>
      <c r="F140" s="129" t="s">
        <v>2352</v>
      </c>
      <c r="G140" s="130" t="s">
        <v>421</v>
      </c>
      <c r="H140" s="131">
        <v>36</v>
      </c>
      <c r="I140" s="132"/>
      <c r="J140" s="133">
        <f>ROUND(I140*H140,2)</f>
        <v>0</v>
      </c>
      <c r="K140" s="134"/>
      <c r="L140" s="32"/>
      <c r="M140" s="135" t="s">
        <v>1</v>
      </c>
      <c r="N140" s="136" t="s">
        <v>42</v>
      </c>
      <c r="P140" s="137">
        <f>O140*H140</f>
        <v>0</v>
      </c>
      <c r="Q140" s="137">
        <v>0</v>
      </c>
      <c r="R140" s="137">
        <f>Q140*H140</f>
        <v>0</v>
      </c>
      <c r="S140" s="137">
        <v>0</v>
      </c>
      <c r="T140" s="138">
        <f>S140*H140</f>
        <v>0</v>
      </c>
      <c r="AR140" s="139" t="s">
        <v>216</v>
      </c>
      <c r="AT140" s="139" t="s">
        <v>212</v>
      </c>
      <c r="AU140" s="139" t="s">
        <v>86</v>
      </c>
      <c r="AY140" s="17" t="s">
        <v>211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7" t="s">
        <v>84</v>
      </c>
      <c r="BK140" s="140">
        <f>ROUND(I140*H140,2)</f>
        <v>0</v>
      </c>
      <c r="BL140" s="17" t="s">
        <v>216</v>
      </c>
      <c r="BM140" s="139" t="s">
        <v>290</v>
      </c>
    </row>
    <row r="141" spans="2:65" s="1" customFormat="1" ht="24.2" customHeight="1">
      <c r="B141" s="32"/>
      <c r="C141" s="162" t="s">
        <v>291</v>
      </c>
      <c r="D141" s="162" t="s">
        <v>700</v>
      </c>
      <c r="E141" s="163" t="s">
        <v>2353</v>
      </c>
      <c r="F141" s="164" t="s">
        <v>2354</v>
      </c>
      <c r="G141" s="165" t="s">
        <v>421</v>
      </c>
      <c r="H141" s="166">
        <v>36.54</v>
      </c>
      <c r="I141" s="167"/>
      <c r="J141" s="168">
        <f>ROUND(I141*H141,2)</f>
        <v>0</v>
      </c>
      <c r="K141" s="169"/>
      <c r="L141" s="170"/>
      <c r="M141" s="171" t="s">
        <v>1</v>
      </c>
      <c r="N141" s="172" t="s">
        <v>42</v>
      </c>
      <c r="P141" s="137">
        <f>O141*H141</f>
        <v>0</v>
      </c>
      <c r="Q141" s="137">
        <v>0</v>
      </c>
      <c r="R141" s="137">
        <f>Q141*H141</f>
        <v>0</v>
      </c>
      <c r="S141" s="137">
        <v>0</v>
      </c>
      <c r="T141" s="138">
        <f>S141*H141</f>
        <v>0</v>
      </c>
      <c r="AR141" s="139" t="s">
        <v>234</v>
      </c>
      <c r="AT141" s="139" t="s">
        <v>700</v>
      </c>
      <c r="AU141" s="139" t="s">
        <v>86</v>
      </c>
      <c r="AY141" s="17" t="s">
        <v>211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7" t="s">
        <v>84</v>
      </c>
      <c r="BK141" s="140">
        <f>ROUND(I141*H141,2)</f>
        <v>0</v>
      </c>
      <c r="BL141" s="17" t="s">
        <v>216</v>
      </c>
      <c r="BM141" s="139" t="s">
        <v>294</v>
      </c>
    </row>
    <row r="142" spans="2:65" s="10" customFormat="1" ht="25.9" customHeight="1">
      <c r="B142" s="117"/>
      <c r="D142" s="118" t="s">
        <v>76</v>
      </c>
      <c r="E142" s="119" t="s">
        <v>1354</v>
      </c>
      <c r="F142" s="119" t="s">
        <v>1355</v>
      </c>
      <c r="I142" s="120"/>
      <c r="J142" s="121">
        <f>BK142</f>
        <v>0</v>
      </c>
      <c r="L142" s="117"/>
      <c r="M142" s="122"/>
      <c r="P142" s="123">
        <f>P143</f>
        <v>0</v>
      </c>
      <c r="R142" s="123">
        <f>R143</f>
        <v>0</v>
      </c>
      <c r="T142" s="124">
        <f>T143</f>
        <v>0</v>
      </c>
      <c r="AR142" s="118" t="s">
        <v>86</v>
      </c>
      <c r="AT142" s="125" t="s">
        <v>76</v>
      </c>
      <c r="AU142" s="125" t="s">
        <v>77</v>
      </c>
      <c r="AY142" s="118" t="s">
        <v>211</v>
      </c>
      <c r="BK142" s="126">
        <f>BK143</f>
        <v>0</v>
      </c>
    </row>
    <row r="143" spans="2:65" s="10" customFormat="1" ht="22.9" customHeight="1">
      <c r="B143" s="117"/>
      <c r="D143" s="118" t="s">
        <v>76</v>
      </c>
      <c r="E143" s="193" t="s">
        <v>1356</v>
      </c>
      <c r="F143" s="193" t="s">
        <v>1357</v>
      </c>
      <c r="I143" s="120"/>
      <c r="J143" s="194">
        <f>BK143</f>
        <v>0</v>
      </c>
      <c r="L143" s="117"/>
      <c r="M143" s="122"/>
      <c r="P143" s="123">
        <f>SUM(P144:P147)</f>
        <v>0</v>
      </c>
      <c r="R143" s="123">
        <f>SUM(R144:R147)</f>
        <v>0</v>
      </c>
      <c r="T143" s="124">
        <f>SUM(T144:T147)</f>
        <v>0</v>
      </c>
      <c r="AR143" s="118" t="s">
        <v>86</v>
      </c>
      <c r="AT143" s="125" t="s">
        <v>76</v>
      </c>
      <c r="AU143" s="125" t="s">
        <v>84</v>
      </c>
      <c r="AY143" s="118" t="s">
        <v>211</v>
      </c>
      <c r="BK143" s="126">
        <f>SUM(BK144:BK147)</f>
        <v>0</v>
      </c>
    </row>
    <row r="144" spans="2:65" s="1" customFormat="1" ht="24.2" customHeight="1">
      <c r="B144" s="32"/>
      <c r="C144" s="162" t="s">
        <v>253</v>
      </c>
      <c r="D144" s="162" t="s">
        <v>700</v>
      </c>
      <c r="E144" s="163" t="s">
        <v>1362</v>
      </c>
      <c r="F144" s="164" t="s">
        <v>2355</v>
      </c>
      <c r="G144" s="165" t="s">
        <v>289</v>
      </c>
      <c r="H144" s="166">
        <v>2</v>
      </c>
      <c r="I144" s="167"/>
      <c r="J144" s="168">
        <f>ROUND(I144*H144,2)</f>
        <v>0</v>
      </c>
      <c r="K144" s="169"/>
      <c r="L144" s="170"/>
      <c r="M144" s="171" t="s">
        <v>1</v>
      </c>
      <c r="N144" s="172" t="s">
        <v>42</v>
      </c>
      <c r="P144" s="137">
        <f>O144*H144</f>
        <v>0</v>
      </c>
      <c r="Q144" s="137">
        <v>0</v>
      </c>
      <c r="R144" s="137">
        <f>Q144*H144</f>
        <v>0</v>
      </c>
      <c r="S144" s="137">
        <v>0</v>
      </c>
      <c r="T144" s="138">
        <f>S144*H144</f>
        <v>0</v>
      </c>
      <c r="AR144" s="139" t="s">
        <v>298</v>
      </c>
      <c r="AT144" s="139" t="s">
        <v>700</v>
      </c>
      <c r="AU144" s="139" t="s">
        <v>86</v>
      </c>
      <c r="AY144" s="17" t="s">
        <v>211</v>
      </c>
      <c r="BE144" s="140">
        <f>IF(N144="základní",J144,0)</f>
        <v>0</v>
      </c>
      <c r="BF144" s="140">
        <f>IF(N144="snížená",J144,0)</f>
        <v>0</v>
      </c>
      <c r="BG144" s="140">
        <f>IF(N144="zákl. přenesená",J144,0)</f>
        <v>0</v>
      </c>
      <c r="BH144" s="140">
        <f>IF(N144="sníž. přenesená",J144,0)</f>
        <v>0</v>
      </c>
      <c r="BI144" s="140">
        <f>IF(N144="nulová",J144,0)</f>
        <v>0</v>
      </c>
      <c r="BJ144" s="17" t="s">
        <v>84</v>
      </c>
      <c r="BK144" s="140">
        <f>ROUND(I144*H144,2)</f>
        <v>0</v>
      </c>
      <c r="BL144" s="17" t="s">
        <v>253</v>
      </c>
      <c r="BM144" s="139" t="s">
        <v>298</v>
      </c>
    </row>
    <row r="145" spans="2:65" s="1" customFormat="1" ht="21.75" customHeight="1">
      <c r="B145" s="32"/>
      <c r="C145" s="162" t="s">
        <v>299</v>
      </c>
      <c r="D145" s="162" t="s">
        <v>700</v>
      </c>
      <c r="E145" s="163" t="s">
        <v>1364</v>
      </c>
      <c r="F145" s="164" t="s">
        <v>2356</v>
      </c>
      <c r="G145" s="165" t="s">
        <v>289</v>
      </c>
      <c r="H145" s="166">
        <v>1</v>
      </c>
      <c r="I145" s="167"/>
      <c r="J145" s="168">
        <f>ROUND(I145*H145,2)</f>
        <v>0</v>
      </c>
      <c r="K145" s="169"/>
      <c r="L145" s="170"/>
      <c r="M145" s="171" t="s">
        <v>1</v>
      </c>
      <c r="N145" s="172" t="s">
        <v>42</v>
      </c>
      <c r="P145" s="137">
        <f>O145*H145</f>
        <v>0</v>
      </c>
      <c r="Q145" s="137">
        <v>0</v>
      </c>
      <c r="R145" s="137">
        <f>Q145*H145</f>
        <v>0</v>
      </c>
      <c r="S145" s="137">
        <v>0</v>
      </c>
      <c r="T145" s="138">
        <f>S145*H145</f>
        <v>0</v>
      </c>
      <c r="AR145" s="139" t="s">
        <v>298</v>
      </c>
      <c r="AT145" s="139" t="s">
        <v>700</v>
      </c>
      <c r="AU145" s="139" t="s">
        <v>86</v>
      </c>
      <c r="AY145" s="17" t="s">
        <v>211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7" t="s">
        <v>84</v>
      </c>
      <c r="BK145" s="140">
        <f>ROUND(I145*H145,2)</f>
        <v>0</v>
      </c>
      <c r="BL145" s="17" t="s">
        <v>253</v>
      </c>
      <c r="BM145" s="139" t="s">
        <v>303</v>
      </c>
    </row>
    <row r="146" spans="2:65" s="1" customFormat="1" ht="16.5" customHeight="1">
      <c r="B146" s="32"/>
      <c r="C146" s="127" t="s">
        <v>258</v>
      </c>
      <c r="D146" s="127" t="s">
        <v>212</v>
      </c>
      <c r="E146" s="128" t="s">
        <v>1370</v>
      </c>
      <c r="F146" s="129" t="s">
        <v>1371</v>
      </c>
      <c r="G146" s="130" t="s">
        <v>421</v>
      </c>
      <c r="H146" s="131">
        <v>38</v>
      </c>
      <c r="I146" s="132"/>
      <c r="J146" s="133">
        <f>ROUND(I146*H146,2)</f>
        <v>0</v>
      </c>
      <c r="K146" s="134"/>
      <c r="L146" s="32"/>
      <c r="M146" s="135" t="s">
        <v>1</v>
      </c>
      <c r="N146" s="136" t="s">
        <v>42</v>
      </c>
      <c r="P146" s="137">
        <f>O146*H146</f>
        <v>0</v>
      </c>
      <c r="Q146" s="137">
        <v>0</v>
      </c>
      <c r="R146" s="137">
        <f>Q146*H146</f>
        <v>0</v>
      </c>
      <c r="S146" s="137">
        <v>0</v>
      </c>
      <c r="T146" s="138">
        <f>S146*H146</f>
        <v>0</v>
      </c>
      <c r="AR146" s="139" t="s">
        <v>253</v>
      </c>
      <c r="AT146" s="139" t="s">
        <v>212</v>
      </c>
      <c r="AU146" s="139" t="s">
        <v>86</v>
      </c>
      <c r="AY146" s="17" t="s">
        <v>211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7" t="s">
        <v>84</v>
      </c>
      <c r="BK146" s="140">
        <f>ROUND(I146*H146,2)</f>
        <v>0</v>
      </c>
      <c r="BL146" s="17" t="s">
        <v>253</v>
      </c>
      <c r="BM146" s="139" t="s">
        <v>308</v>
      </c>
    </row>
    <row r="147" spans="2:65" s="1" customFormat="1" ht="24.2" customHeight="1">
      <c r="B147" s="32"/>
      <c r="C147" s="127" t="s">
        <v>310</v>
      </c>
      <c r="D147" s="127" t="s">
        <v>212</v>
      </c>
      <c r="E147" s="128" t="s">
        <v>1372</v>
      </c>
      <c r="F147" s="129" t="s">
        <v>1373</v>
      </c>
      <c r="G147" s="130" t="s">
        <v>775</v>
      </c>
      <c r="H147" s="180"/>
      <c r="I147" s="132"/>
      <c r="J147" s="133">
        <f>ROUND(I147*H147,2)</f>
        <v>0</v>
      </c>
      <c r="K147" s="134"/>
      <c r="L147" s="32"/>
      <c r="M147" s="135" t="s">
        <v>1</v>
      </c>
      <c r="N147" s="136" t="s">
        <v>42</v>
      </c>
      <c r="P147" s="137">
        <f>O147*H147</f>
        <v>0</v>
      </c>
      <c r="Q147" s="137">
        <v>0</v>
      </c>
      <c r="R147" s="137">
        <f>Q147*H147</f>
        <v>0</v>
      </c>
      <c r="S147" s="137">
        <v>0</v>
      </c>
      <c r="T147" s="138">
        <f>S147*H147</f>
        <v>0</v>
      </c>
      <c r="AR147" s="139" t="s">
        <v>253</v>
      </c>
      <c r="AT147" s="139" t="s">
        <v>212</v>
      </c>
      <c r="AU147" s="139" t="s">
        <v>86</v>
      </c>
      <c r="AY147" s="17" t="s">
        <v>211</v>
      </c>
      <c r="BE147" s="140">
        <f>IF(N147="základní",J147,0)</f>
        <v>0</v>
      </c>
      <c r="BF147" s="140">
        <f>IF(N147="snížená",J147,0)</f>
        <v>0</v>
      </c>
      <c r="BG147" s="140">
        <f>IF(N147="zákl. přenesená",J147,0)</f>
        <v>0</v>
      </c>
      <c r="BH147" s="140">
        <f>IF(N147="sníž. přenesená",J147,0)</f>
        <v>0</v>
      </c>
      <c r="BI147" s="140">
        <f>IF(N147="nulová",J147,0)</f>
        <v>0</v>
      </c>
      <c r="BJ147" s="17" t="s">
        <v>84</v>
      </c>
      <c r="BK147" s="140">
        <f>ROUND(I147*H147,2)</f>
        <v>0</v>
      </c>
      <c r="BL147" s="17" t="s">
        <v>253</v>
      </c>
      <c r="BM147" s="139" t="s">
        <v>314</v>
      </c>
    </row>
    <row r="148" spans="2:65" s="10" customFormat="1" ht="25.9" customHeight="1">
      <c r="B148" s="117"/>
      <c r="D148" s="118" t="s">
        <v>76</v>
      </c>
      <c r="E148" s="119" t="s">
        <v>1408</v>
      </c>
      <c r="F148" s="119" t="s">
        <v>1409</v>
      </c>
      <c r="I148" s="120"/>
      <c r="J148" s="121">
        <f>BK148</f>
        <v>0</v>
      </c>
      <c r="L148" s="117"/>
      <c r="M148" s="122"/>
      <c r="P148" s="123">
        <f>P149</f>
        <v>0</v>
      </c>
      <c r="R148" s="123">
        <f>R149</f>
        <v>0</v>
      </c>
      <c r="T148" s="124">
        <f>T149</f>
        <v>0</v>
      </c>
      <c r="AR148" s="118" t="s">
        <v>216</v>
      </c>
      <c r="AT148" s="125" t="s">
        <v>76</v>
      </c>
      <c r="AU148" s="125" t="s">
        <v>77</v>
      </c>
      <c r="AY148" s="118" t="s">
        <v>211</v>
      </c>
      <c r="BK148" s="126">
        <f>BK149</f>
        <v>0</v>
      </c>
    </row>
    <row r="149" spans="2:65" s="10" customFormat="1" ht="22.9" customHeight="1">
      <c r="B149" s="117"/>
      <c r="D149" s="118" t="s">
        <v>76</v>
      </c>
      <c r="E149" s="193" t="s">
        <v>1410</v>
      </c>
      <c r="F149" s="193" t="s">
        <v>1409</v>
      </c>
      <c r="I149" s="120"/>
      <c r="J149" s="194">
        <f>BK149</f>
        <v>0</v>
      </c>
      <c r="L149" s="117"/>
      <c r="M149" s="122"/>
      <c r="P149" s="123">
        <f>SUM(P150:P153)</f>
        <v>0</v>
      </c>
      <c r="R149" s="123">
        <f>SUM(R150:R153)</f>
        <v>0</v>
      </c>
      <c r="T149" s="124">
        <f>SUM(T150:T153)</f>
        <v>0</v>
      </c>
      <c r="AR149" s="118" t="s">
        <v>84</v>
      </c>
      <c r="AT149" s="125" t="s">
        <v>76</v>
      </c>
      <c r="AU149" s="125" t="s">
        <v>84</v>
      </c>
      <c r="AY149" s="118" t="s">
        <v>211</v>
      </c>
      <c r="BK149" s="126">
        <f>SUM(BK150:BK153)</f>
        <v>0</v>
      </c>
    </row>
    <row r="150" spans="2:65" s="1" customFormat="1" ht="16.5" customHeight="1">
      <c r="B150" s="32"/>
      <c r="C150" s="127" t="s">
        <v>262</v>
      </c>
      <c r="D150" s="127" t="s">
        <v>212</v>
      </c>
      <c r="E150" s="128" t="s">
        <v>1411</v>
      </c>
      <c r="F150" s="129" t="s">
        <v>1412</v>
      </c>
      <c r="G150" s="130" t="s">
        <v>577</v>
      </c>
      <c r="H150" s="131">
        <v>24</v>
      </c>
      <c r="I150" s="132"/>
      <c r="J150" s="133">
        <f>ROUND(I150*H150,2)</f>
        <v>0</v>
      </c>
      <c r="K150" s="134"/>
      <c r="L150" s="32"/>
      <c r="M150" s="135" t="s">
        <v>1</v>
      </c>
      <c r="N150" s="136" t="s">
        <v>42</v>
      </c>
      <c r="P150" s="137">
        <f>O150*H150</f>
        <v>0</v>
      </c>
      <c r="Q150" s="137">
        <v>0</v>
      </c>
      <c r="R150" s="137">
        <f>Q150*H150</f>
        <v>0</v>
      </c>
      <c r="S150" s="137">
        <v>0</v>
      </c>
      <c r="T150" s="138">
        <f>S150*H150</f>
        <v>0</v>
      </c>
      <c r="AR150" s="139" t="s">
        <v>216</v>
      </c>
      <c r="AT150" s="139" t="s">
        <v>212</v>
      </c>
      <c r="AU150" s="139" t="s">
        <v>86</v>
      </c>
      <c r="AY150" s="17" t="s">
        <v>211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7" t="s">
        <v>84</v>
      </c>
      <c r="BK150" s="140">
        <f>ROUND(I150*H150,2)</f>
        <v>0</v>
      </c>
      <c r="BL150" s="17" t="s">
        <v>216</v>
      </c>
      <c r="BM150" s="139" t="s">
        <v>318</v>
      </c>
    </row>
    <row r="151" spans="2:65" s="1" customFormat="1" ht="16.5" customHeight="1">
      <c r="B151" s="32"/>
      <c r="C151" s="127" t="s">
        <v>7</v>
      </c>
      <c r="D151" s="127" t="s">
        <v>212</v>
      </c>
      <c r="E151" s="128" t="s">
        <v>1413</v>
      </c>
      <c r="F151" s="129" t="s">
        <v>1414</v>
      </c>
      <c r="G151" s="130" t="s">
        <v>577</v>
      </c>
      <c r="H151" s="131">
        <v>6</v>
      </c>
      <c r="I151" s="132"/>
      <c r="J151" s="133">
        <f>ROUND(I151*H151,2)</f>
        <v>0</v>
      </c>
      <c r="K151" s="134"/>
      <c r="L151" s="32"/>
      <c r="M151" s="135" t="s">
        <v>1</v>
      </c>
      <c r="N151" s="136" t="s">
        <v>42</v>
      </c>
      <c r="P151" s="137">
        <f>O151*H151</f>
        <v>0</v>
      </c>
      <c r="Q151" s="137">
        <v>0</v>
      </c>
      <c r="R151" s="137">
        <f>Q151*H151</f>
        <v>0</v>
      </c>
      <c r="S151" s="137">
        <v>0</v>
      </c>
      <c r="T151" s="138">
        <f>S151*H151</f>
        <v>0</v>
      </c>
      <c r="AR151" s="139" t="s">
        <v>216</v>
      </c>
      <c r="AT151" s="139" t="s">
        <v>212</v>
      </c>
      <c r="AU151" s="139" t="s">
        <v>86</v>
      </c>
      <c r="AY151" s="17" t="s">
        <v>211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7" t="s">
        <v>84</v>
      </c>
      <c r="BK151" s="140">
        <f>ROUND(I151*H151,2)</f>
        <v>0</v>
      </c>
      <c r="BL151" s="17" t="s">
        <v>216</v>
      </c>
      <c r="BM151" s="139" t="s">
        <v>323</v>
      </c>
    </row>
    <row r="152" spans="2:65" s="1" customFormat="1" ht="16.5" customHeight="1">
      <c r="B152" s="32"/>
      <c r="C152" s="127" t="s">
        <v>266</v>
      </c>
      <c r="D152" s="127" t="s">
        <v>212</v>
      </c>
      <c r="E152" s="128" t="s">
        <v>1415</v>
      </c>
      <c r="F152" s="129" t="s">
        <v>2357</v>
      </c>
      <c r="G152" s="130" t="s">
        <v>1417</v>
      </c>
      <c r="H152" s="131">
        <v>1</v>
      </c>
      <c r="I152" s="132"/>
      <c r="J152" s="133">
        <f>ROUND(I152*H152,2)</f>
        <v>0</v>
      </c>
      <c r="K152" s="134"/>
      <c r="L152" s="32"/>
      <c r="M152" s="135" t="s">
        <v>1</v>
      </c>
      <c r="N152" s="136" t="s">
        <v>42</v>
      </c>
      <c r="P152" s="137">
        <f>O152*H152</f>
        <v>0</v>
      </c>
      <c r="Q152" s="137">
        <v>0</v>
      </c>
      <c r="R152" s="137">
        <f>Q152*H152</f>
        <v>0</v>
      </c>
      <c r="S152" s="137">
        <v>0</v>
      </c>
      <c r="T152" s="138">
        <f>S152*H152</f>
        <v>0</v>
      </c>
      <c r="AR152" s="139" t="s">
        <v>216</v>
      </c>
      <c r="AT152" s="139" t="s">
        <v>212</v>
      </c>
      <c r="AU152" s="139" t="s">
        <v>86</v>
      </c>
      <c r="AY152" s="17" t="s">
        <v>211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7" t="s">
        <v>84</v>
      </c>
      <c r="BK152" s="140">
        <f>ROUND(I152*H152,2)</f>
        <v>0</v>
      </c>
      <c r="BL152" s="17" t="s">
        <v>216</v>
      </c>
      <c r="BM152" s="139" t="s">
        <v>329</v>
      </c>
    </row>
    <row r="153" spans="2:65" s="1" customFormat="1" ht="16.5" customHeight="1">
      <c r="B153" s="32"/>
      <c r="C153" s="127" t="s">
        <v>333</v>
      </c>
      <c r="D153" s="127" t="s">
        <v>212</v>
      </c>
      <c r="E153" s="128" t="s">
        <v>2358</v>
      </c>
      <c r="F153" s="129" t="s">
        <v>2359</v>
      </c>
      <c r="G153" s="130" t="s">
        <v>577</v>
      </c>
      <c r="H153" s="131">
        <v>36</v>
      </c>
      <c r="I153" s="132"/>
      <c r="J153" s="133">
        <f>ROUND(I153*H153,2)</f>
        <v>0</v>
      </c>
      <c r="K153" s="134"/>
      <c r="L153" s="32"/>
      <c r="M153" s="181" t="s">
        <v>1</v>
      </c>
      <c r="N153" s="182" t="s">
        <v>42</v>
      </c>
      <c r="O153" s="183"/>
      <c r="P153" s="184">
        <f>O153*H153</f>
        <v>0</v>
      </c>
      <c r="Q153" s="184">
        <v>0</v>
      </c>
      <c r="R153" s="184">
        <f>Q153*H153</f>
        <v>0</v>
      </c>
      <c r="S153" s="184">
        <v>0</v>
      </c>
      <c r="T153" s="185">
        <f>S153*H153</f>
        <v>0</v>
      </c>
      <c r="AR153" s="139" t="s">
        <v>216</v>
      </c>
      <c r="AT153" s="139" t="s">
        <v>212</v>
      </c>
      <c r="AU153" s="139" t="s">
        <v>86</v>
      </c>
      <c r="AY153" s="17" t="s">
        <v>211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7" t="s">
        <v>84</v>
      </c>
      <c r="BK153" s="140">
        <f>ROUND(I153*H153,2)</f>
        <v>0</v>
      </c>
      <c r="BL153" s="17" t="s">
        <v>216</v>
      </c>
      <c r="BM153" s="139" t="s">
        <v>336</v>
      </c>
    </row>
    <row r="154" spans="2:65" s="1" customFormat="1" ht="6.95" customHeight="1">
      <c r="B154" s="44"/>
      <c r="C154" s="45"/>
      <c r="D154" s="45"/>
      <c r="E154" s="45"/>
      <c r="F154" s="45"/>
      <c r="G154" s="45"/>
      <c r="H154" s="45"/>
      <c r="I154" s="45"/>
      <c r="J154" s="45"/>
      <c r="K154" s="45"/>
      <c r="L154" s="32"/>
    </row>
  </sheetData>
  <sheetProtection algorithmName="SHA-512" hashValue="wVHYRpxcEccr2yRYJ2+KeGDRf/Ti5gAcxa08RDpzhLnshaueU8yPJe2Pszbs3xoG+uggU1b2ZXpERGw+E/CdUA==" saltValue="i4GNbGrVJ+BUU/sJQT2rxsBzMKGdocNsjofA8g2DnXuGdMwiSmsHk8hUlhxDS6nDjICJHz4/gStz3HY4MlUn4g==" spinCount="100000" sheet="1" objects="1" scenarios="1" formatColumns="0" formatRows="0" autoFilter="0"/>
  <autoFilter ref="C122:K153" xr:uid="{00000000-0009-0000-0000-00001B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2:BM13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155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44" t="str">
        <f>'Rekapitulace stavby'!K6</f>
        <v>24005 - Prirodni koupaci biotop Jilemnice (zadani) - uprava vyberove rizeni</v>
      </c>
      <c r="F7" s="245"/>
      <c r="G7" s="245"/>
      <c r="H7" s="245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40" t="s">
        <v>2360</v>
      </c>
      <c r="F9" s="246"/>
      <c r="G9" s="246"/>
      <c r="H9" s="246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7" t="str">
        <f>'Rekapitulace stavby'!E14</f>
        <v>Vyplň údaj</v>
      </c>
      <c r="F18" s="209"/>
      <c r="G18" s="209"/>
      <c r="H18" s="209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14" t="s">
        <v>1</v>
      </c>
      <c r="F27" s="214"/>
      <c r="G27" s="214"/>
      <c r="H27" s="21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ROUND(J118,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ROUND((SUM(BE118:BE135)),  2)</f>
        <v>0</v>
      </c>
      <c r="I33" s="92">
        <v>0.21</v>
      </c>
      <c r="J33" s="91">
        <f>ROUND(((SUM(BE118:BE135))*I33),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ROUND((SUM(BF118:BF135)),  2)</f>
        <v>0</v>
      </c>
      <c r="I34" s="92">
        <v>0.12</v>
      </c>
      <c r="J34" s="91">
        <f>ROUND(((SUM(BF118:BF135))*I34),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ROUND((SUM(BG118:BG135)),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ROUND((SUM(BH118:BH135)),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ROUND((SUM(BI118:BI135)),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44" t="str">
        <f>E7</f>
        <v>24005 - Prirodni koupaci biotop Jilemnice (zadani) - uprava vyberove rizeni</v>
      </c>
      <c r="F85" s="245"/>
      <c r="G85" s="245"/>
      <c r="H85" s="245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40" t="str">
        <f>E9</f>
        <v>SO 12 - Bourací práce, od...</v>
      </c>
      <c r="F87" s="246"/>
      <c r="G87" s="246"/>
      <c r="H87" s="246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J118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176</v>
      </c>
      <c r="E97" s="106"/>
      <c r="F97" s="106"/>
      <c r="G97" s="106"/>
      <c r="H97" s="106"/>
      <c r="I97" s="106"/>
      <c r="J97" s="107">
        <f>J119</f>
        <v>0</v>
      </c>
      <c r="L97" s="104"/>
    </row>
    <row r="98" spans="2:12" s="8" customFormat="1" ht="24.95" hidden="1" customHeight="1">
      <c r="B98" s="104"/>
      <c r="D98" s="105" t="s">
        <v>2361</v>
      </c>
      <c r="E98" s="106"/>
      <c r="F98" s="106"/>
      <c r="G98" s="106"/>
      <c r="H98" s="106"/>
      <c r="I98" s="106"/>
      <c r="J98" s="107">
        <f>J129</f>
        <v>0</v>
      </c>
      <c r="L98" s="104"/>
    </row>
    <row r="99" spans="2:12" s="1" customFormat="1" ht="21.75" hidden="1" customHeight="1">
      <c r="B99" s="32"/>
      <c r="L99" s="32"/>
    </row>
    <row r="100" spans="2:12" s="1" customFormat="1" ht="6.95" hidden="1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2"/>
    </row>
    <row r="101" spans="2:12" ht="11.25" hidden="1"/>
    <row r="102" spans="2:12" ht="11.25" hidden="1"/>
    <row r="103" spans="2:12" ht="11.25" hidden="1"/>
    <row r="104" spans="2:12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2"/>
    </row>
    <row r="105" spans="2:12" s="1" customFormat="1" ht="24.95" customHeight="1">
      <c r="B105" s="32"/>
      <c r="C105" s="21" t="s">
        <v>197</v>
      </c>
      <c r="L105" s="32"/>
    </row>
    <row r="106" spans="2:12" s="1" customFormat="1" ht="6.95" customHeight="1">
      <c r="B106" s="32"/>
      <c r="L106" s="32"/>
    </row>
    <row r="107" spans="2:12" s="1" customFormat="1" ht="12" customHeight="1">
      <c r="B107" s="32"/>
      <c r="C107" s="27" t="s">
        <v>16</v>
      </c>
      <c r="L107" s="32"/>
    </row>
    <row r="108" spans="2:12" s="1" customFormat="1" ht="26.25" customHeight="1">
      <c r="B108" s="32"/>
      <c r="E108" s="244" t="str">
        <f>E7</f>
        <v>24005 - Prirodni koupaci biotop Jilemnice (zadani) - uprava vyberove rizeni</v>
      </c>
      <c r="F108" s="245"/>
      <c r="G108" s="245"/>
      <c r="H108" s="245"/>
      <c r="L108" s="32"/>
    </row>
    <row r="109" spans="2:12" s="1" customFormat="1" ht="12" customHeight="1">
      <c r="B109" s="32"/>
      <c r="C109" s="27" t="s">
        <v>169</v>
      </c>
      <c r="L109" s="32"/>
    </row>
    <row r="110" spans="2:12" s="1" customFormat="1" ht="16.5" customHeight="1">
      <c r="B110" s="32"/>
      <c r="E110" s="240" t="str">
        <f>E9</f>
        <v>SO 12 - Bourací práce, od...</v>
      </c>
      <c r="F110" s="246"/>
      <c r="G110" s="246"/>
      <c r="H110" s="246"/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20</v>
      </c>
      <c r="F112" s="25" t="str">
        <f>F12</f>
        <v xml:space="preserve"> </v>
      </c>
      <c r="I112" s="27" t="s">
        <v>22</v>
      </c>
      <c r="J112" s="52" t="str">
        <f>IF(J12="","",J12)</f>
        <v>12. 2. 2024</v>
      </c>
      <c r="L112" s="32"/>
    </row>
    <row r="113" spans="2:65" s="1" customFormat="1" ht="6.95" customHeight="1">
      <c r="B113" s="32"/>
      <c r="L113" s="32"/>
    </row>
    <row r="114" spans="2:65" s="1" customFormat="1" ht="15.2" customHeight="1">
      <c r="B114" s="32"/>
      <c r="C114" s="27" t="s">
        <v>24</v>
      </c>
      <c r="F114" s="25" t="str">
        <f>E15</f>
        <v>Sportovní centrum Jilemnice</v>
      </c>
      <c r="I114" s="27" t="s">
        <v>31</v>
      </c>
      <c r="J114" s="30" t="str">
        <f>E21</f>
        <v>BAPO s.r.o.</v>
      </c>
      <c r="L114" s="32"/>
    </row>
    <row r="115" spans="2:65" s="1" customFormat="1" ht="15.2" customHeight="1">
      <c r="B115" s="32"/>
      <c r="C115" s="27" t="s">
        <v>29</v>
      </c>
      <c r="F115" s="25" t="str">
        <f>IF(E18="","",E18)</f>
        <v>Vyplň údaj</v>
      </c>
      <c r="I115" s="27" t="s">
        <v>35</v>
      </c>
      <c r="J115" s="30" t="str">
        <f>E24</f>
        <v xml:space="preserve"> </v>
      </c>
      <c r="L115" s="32"/>
    </row>
    <row r="116" spans="2:65" s="1" customFormat="1" ht="10.35" customHeight="1">
      <c r="B116" s="32"/>
      <c r="L116" s="32"/>
    </row>
    <row r="117" spans="2:65" s="9" customFormat="1" ht="29.25" customHeight="1">
      <c r="B117" s="108"/>
      <c r="C117" s="109" t="s">
        <v>198</v>
      </c>
      <c r="D117" s="110" t="s">
        <v>62</v>
      </c>
      <c r="E117" s="110" t="s">
        <v>58</v>
      </c>
      <c r="F117" s="110" t="s">
        <v>59</v>
      </c>
      <c r="G117" s="110" t="s">
        <v>199</v>
      </c>
      <c r="H117" s="110" t="s">
        <v>200</v>
      </c>
      <c r="I117" s="110" t="s">
        <v>201</v>
      </c>
      <c r="J117" s="111" t="s">
        <v>173</v>
      </c>
      <c r="K117" s="112" t="s">
        <v>202</v>
      </c>
      <c r="L117" s="108"/>
      <c r="M117" s="59" t="s">
        <v>1</v>
      </c>
      <c r="N117" s="60" t="s">
        <v>41</v>
      </c>
      <c r="O117" s="60" t="s">
        <v>203</v>
      </c>
      <c r="P117" s="60" t="s">
        <v>204</v>
      </c>
      <c r="Q117" s="60" t="s">
        <v>205</v>
      </c>
      <c r="R117" s="60" t="s">
        <v>206</v>
      </c>
      <c r="S117" s="60" t="s">
        <v>207</v>
      </c>
      <c r="T117" s="61" t="s">
        <v>208</v>
      </c>
    </row>
    <row r="118" spans="2:65" s="1" customFormat="1" ht="22.9" customHeight="1">
      <c r="B118" s="32"/>
      <c r="C118" s="64" t="s">
        <v>209</v>
      </c>
      <c r="J118" s="113">
        <f>BK118</f>
        <v>0</v>
      </c>
      <c r="L118" s="32"/>
      <c r="M118" s="62"/>
      <c r="N118" s="53"/>
      <c r="O118" s="53"/>
      <c r="P118" s="114">
        <f>P119+P129</f>
        <v>0</v>
      </c>
      <c r="Q118" s="53"/>
      <c r="R118" s="114">
        <f>R119+R129</f>
        <v>0</v>
      </c>
      <c r="S118" s="53"/>
      <c r="T118" s="115">
        <f>T119+T129</f>
        <v>0</v>
      </c>
      <c r="AT118" s="17" t="s">
        <v>76</v>
      </c>
      <c r="AU118" s="17" t="s">
        <v>175</v>
      </c>
      <c r="BK118" s="116">
        <f>BK119+BK129</f>
        <v>0</v>
      </c>
    </row>
    <row r="119" spans="2:65" s="10" customFormat="1" ht="25.9" customHeight="1">
      <c r="B119" s="117"/>
      <c r="D119" s="118" t="s">
        <v>76</v>
      </c>
      <c r="E119" s="119" t="s">
        <v>84</v>
      </c>
      <c r="F119" s="119" t="s">
        <v>210</v>
      </c>
      <c r="I119" s="120"/>
      <c r="J119" s="121">
        <f>BK119</f>
        <v>0</v>
      </c>
      <c r="L119" s="117"/>
      <c r="M119" s="122"/>
      <c r="P119" s="123">
        <f>SUM(P120:P128)</f>
        <v>0</v>
      </c>
      <c r="R119" s="123">
        <f>SUM(R120:R128)</f>
        <v>0</v>
      </c>
      <c r="T119" s="124">
        <f>SUM(T120:T128)</f>
        <v>0</v>
      </c>
      <c r="AR119" s="118" t="s">
        <v>84</v>
      </c>
      <c r="AT119" s="125" t="s">
        <v>76</v>
      </c>
      <c r="AU119" s="125" t="s">
        <v>77</v>
      </c>
      <c r="AY119" s="118" t="s">
        <v>211</v>
      </c>
      <c r="BK119" s="126">
        <f>SUM(BK120:BK128)</f>
        <v>0</v>
      </c>
    </row>
    <row r="120" spans="2:65" s="1" customFormat="1" ht="16.5" customHeight="1">
      <c r="B120" s="32"/>
      <c r="C120" s="127" t="s">
        <v>84</v>
      </c>
      <c r="D120" s="127" t="s">
        <v>212</v>
      </c>
      <c r="E120" s="128" t="s">
        <v>2362</v>
      </c>
      <c r="F120" s="129" t="s">
        <v>2363</v>
      </c>
      <c r="G120" s="130" t="s">
        <v>297</v>
      </c>
      <c r="H120" s="131">
        <v>720</v>
      </c>
      <c r="I120" s="132"/>
      <c r="J120" s="133">
        <f>ROUND(I120*H120,2)</f>
        <v>0</v>
      </c>
      <c r="K120" s="134"/>
      <c r="L120" s="32"/>
      <c r="M120" s="135" t="s">
        <v>1</v>
      </c>
      <c r="N120" s="136" t="s">
        <v>42</v>
      </c>
      <c r="P120" s="137">
        <f>O120*H120</f>
        <v>0</v>
      </c>
      <c r="Q120" s="137">
        <v>0</v>
      </c>
      <c r="R120" s="137">
        <f>Q120*H120</f>
        <v>0</v>
      </c>
      <c r="S120" s="137">
        <v>0</v>
      </c>
      <c r="T120" s="138">
        <f>S120*H120</f>
        <v>0</v>
      </c>
      <c r="AR120" s="139" t="s">
        <v>216</v>
      </c>
      <c r="AT120" s="139" t="s">
        <v>212</v>
      </c>
      <c r="AU120" s="139" t="s">
        <v>84</v>
      </c>
      <c r="AY120" s="17" t="s">
        <v>211</v>
      </c>
      <c r="BE120" s="140">
        <f>IF(N120="základní",J120,0)</f>
        <v>0</v>
      </c>
      <c r="BF120" s="140">
        <f>IF(N120="snížená",J120,0)</f>
        <v>0</v>
      </c>
      <c r="BG120" s="140">
        <f>IF(N120="zákl. přenesená",J120,0)</f>
        <v>0</v>
      </c>
      <c r="BH120" s="140">
        <f>IF(N120="sníž. přenesená",J120,0)</f>
        <v>0</v>
      </c>
      <c r="BI120" s="140">
        <f>IF(N120="nulová",J120,0)</f>
        <v>0</v>
      </c>
      <c r="BJ120" s="17" t="s">
        <v>84</v>
      </c>
      <c r="BK120" s="140">
        <f>ROUND(I120*H120,2)</f>
        <v>0</v>
      </c>
      <c r="BL120" s="17" t="s">
        <v>216</v>
      </c>
      <c r="BM120" s="139" t="s">
        <v>86</v>
      </c>
    </row>
    <row r="121" spans="2:65" s="12" customFormat="1" ht="11.25">
      <c r="B121" s="148"/>
      <c r="D121" s="142" t="s">
        <v>217</v>
      </c>
      <c r="E121" s="149" t="s">
        <v>1</v>
      </c>
      <c r="F121" s="150" t="s">
        <v>2364</v>
      </c>
      <c r="H121" s="151">
        <v>720</v>
      </c>
      <c r="I121" s="152"/>
      <c r="L121" s="148"/>
      <c r="M121" s="153"/>
      <c r="T121" s="154"/>
      <c r="AT121" s="149" t="s">
        <v>217</v>
      </c>
      <c r="AU121" s="149" t="s">
        <v>84</v>
      </c>
      <c r="AV121" s="12" t="s">
        <v>86</v>
      </c>
      <c r="AW121" s="12" t="s">
        <v>34</v>
      </c>
      <c r="AX121" s="12" t="s">
        <v>77</v>
      </c>
      <c r="AY121" s="149" t="s">
        <v>211</v>
      </c>
    </row>
    <row r="122" spans="2:65" s="13" customFormat="1" ht="11.25">
      <c r="B122" s="155"/>
      <c r="D122" s="142" t="s">
        <v>217</v>
      </c>
      <c r="E122" s="156" t="s">
        <v>1</v>
      </c>
      <c r="F122" s="157" t="s">
        <v>222</v>
      </c>
      <c r="H122" s="158">
        <v>720</v>
      </c>
      <c r="I122" s="159"/>
      <c r="L122" s="155"/>
      <c r="M122" s="160"/>
      <c r="T122" s="161"/>
      <c r="AT122" s="156" t="s">
        <v>217</v>
      </c>
      <c r="AU122" s="156" t="s">
        <v>84</v>
      </c>
      <c r="AV122" s="13" t="s">
        <v>216</v>
      </c>
      <c r="AW122" s="13" t="s">
        <v>34</v>
      </c>
      <c r="AX122" s="13" t="s">
        <v>84</v>
      </c>
      <c r="AY122" s="156" t="s">
        <v>211</v>
      </c>
    </row>
    <row r="123" spans="2:65" s="1" customFormat="1" ht="24.2" customHeight="1">
      <c r="B123" s="32"/>
      <c r="C123" s="127" t="s">
        <v>86</v>
      </c>
      <c r="D123" s="127" t="s">
        <v>212</v>
      </c>
      <c r="E123" s="128" t="s">
        <v>2365</v>
      </c>
      <c r="F123" s="129" t="s">
        <v>2366</v>
      </c>
      <c r="G123" s="130" t="s">
        <v>421</v>
      </c>
      <c r="H123" s="131">
        <v>450</v>
      </c>
      <c r="I123" s="132"/>
      <c r="J123" s="133">
        <f>ROUND(I123*H123,2)</f>
        <v>0</v>
      </c>
      <c r="K123" s="134"/>
      <c r="L123" s="32"/>
      <c r="M123" s="135" t="s">
        <v>1</v>
      </c>
      <c r="N123" s="136" t="s">
        <v>42</v>
      </c>
      <c r="P123" s="137">
        <f>O123*H123</f>
        <v>0</v>
      </c>
      <c r="Q123" s="137">
        <v>0</v>
      </c>
      <c r="R123" s="137">
        <f>Q123*H123</f>
        <v>0</v>
      </c>
      <c r="S123" s="137">
        <v>0</v>
      </c>
      <c r="T123" s="138">
        <f>S123*H123</f>
        <v>0</v>
      </c>
      <c r="AR123" s="139" t="s">
        <v>216</v>
      </c>
      <c r="AT123" s="139" t="s">
        <v>212</v>
      </c>
      <c r="AU123" s="139" t="s">
        <v>84</v>
      </c>
      <c r="AY123" s="17" t="s">
        <v>211</v>
      </c>
      <c r="BE123" s="140">
        <f>IF(N123="základní",J123,0)</f>
        <v>0</v>
      </c>
      <c r="BF123" s="140">
        <f>IF(N123="snížená",J123,0)</f>
        <v>0</v>
      </c>
      <c r="BG123" s="140">
        <f>IF(N123="zákl. přenesená",J123,0)</f>
        <v>0</v>
      </c>
      <c r="BH123" s="140">
        <f>IF(N123="sníž. přenesená",J123,0)</f>
        <v>0</v>
      </c>
      <c r="BI123" s="140">
        <f>IF(N123="nulová",J123,0)</f>
        <v>0</v>
      </c>
      <c r="BJ123" s="17" t="s">
        <v>84</v>
      </c>
      <c r="BK123" s="140">
        <f>ROUND(I123*H123,2)</f>
        <v>0</v>
      </c>
      <c r="BL123" s="17" t="s">
        <v>216</v>
      </c>
      <c r="BM123" s="139" t="s">
        <v>216</v>
      </c>
    </row>
    <row r="124" spans="2:65" s="1" customFormat="1" ht="24.2" customHeight="1">
      <c r="B124" s="32"/>
      <c r="C124" s="127" t="s">
        <v>226</v>
      </c>
      <c r="D124" s="127" t="s">
        <v>212</v>
      </c>
      <c r="E124" s="128" t="s">
        <v>2367</v>
      </c>
      <c r="F124" s="129" t="s">
        <v>2368</v>
      </c>
      <c r="G124" s="130" t="s">
        <v>215</v>
      </c>
      <c r="H124" s="131">
        <v>255</v>
      </c>
      <c r="I124" s="132"/>
      <c r="J124" s="133">
        <f>ROUND(I124*H124,2)</f>
        <v>0</v>
      </c>
      <c r="K124" s="134"/>
      <c r="L124" s="32"/>
      <c r="M124" s="135" t="s">
        <v>1</v>
      </c>
      <c r="N124" s="136" t="s">
        <v>42</v>
      </c>
      <c r="P124" s="137">
        <f>O124*H124</f>
        <v>0</v>
      </c>
      <c r="Q124" s="137">
        <v>0</v>
      </c>
      <c r="R124" s="137">
        <f>Q124*H124</f>
        <v>0</v>
      </c>
      <c r="S124" s="137">
        <v>0</v>
      </c>
      <c r="T124" s="138">
        <f>S124*H124</f>
        <v>0</v>
      </c>
      <c r="AR124" s="139" t="s">
        <v>216</v>
      </c>
      <c r="AT124" s="139" t="s">
        <v>212</v>
      </c>
      <c r="AU124" s="139" t="s">
        <v>84</v>
      </c>
      <c r="AY124" s="17" t="s">
        <v>211</v>
      </c>
      <c r="BE124" s="140">
        <f>IF(N124="základní",J124,0)</f>
        <v>0</v>
      </c>
      <c r="BF124" s="140">
        <f>IF(N124="snížená",J124,0)</f>
        <v>0</v>
      </c>
      <c r="BG124" s="140">
        <f>IF(N124="zákl. přenesená",J124,0)</f>
        <v>0</v>
      </c>
      <c r="BH124" s="140">
        <f>IF(N124="sníž. přenesená",J124,0)</f>
        <v>0</v>
      </c>
      <c r="BI124" s="140">
        <f>IF(N124="nulová",J124,0)</f>
        <v>0</v>
      </c>
      <c r="BJ124" s="17" t="s">
        <v>84</v>
      </c>
      <c r="BK124" s="140">
        <f>ROUND(I124*H124,2)</f>
        <v>0</v>
      </c>
      <c r="BL124" s="17" t="s">
        <v>216</v>
      </c>
      <c r="BM124" s="139" t="s">
        <v>229</v>
      </c>
    </row>
    <row r="125" spans="2:65" s="12" customFormat="1" ht="11.25">
      <c r="B125" s="148"/>
      <c r="D125" s="142" t="s">
        <v>217</v>
      </c>
      <c r="E125" s="149" t="s">
        <v>1</v>
      </c>
      <c r="F125" s="150" t="s">
        <v>2369</v>
      </c>
      <c r="H125" s="151">
        <v>153</v>
      </c>
      <c r="I125" s="152"/>
      <c r="L125" s="148"/>
      <c r="M125" s="153"/>
      <c r="T125" s="154"/>
      <c r="AT125" s="149" t="s">
        <v>217</v>
      </c>
      <c r="AU125" s="149" t="s">
        <v>84</v>
      </c>
      <c r="AV125" s="12" t="s">
        <v>86</v>
      </c>
      <c r="AW125" s="12" t="s">
        <v>34</v>
      </c>
      <c r="AX125" s="12" t="s">
        <v>77</v>
      </c>
      <c r="AY125" s="149" t="s">
        <v>211</v>
      </c>
    </row>
    <row r="126" spans="2:65" s="12" customFormat="1" ht="11.25">
      <c r="B126" s="148"/>
      <c r="D126" s="142" t="s">
        <v>217</v>
      </c>
      <c r="E126" s="149" t="s">
        <v>1</v>
      </c>
      <c r="F126" s="150" t="s">
        <v>2370</v>
      </c>
      <c r="H126" s="151">
        <v>72</v>
      </c>
      <c r="I126" s="152"/>
      <c r="L126" s="148"/>
      <c r="M126" s="153"/>
      <c r="T126" s="154"/>
      <c r="AT126" s="149" t="s">
        <v>217</v>
      </c>
      <c r="AU126" s="149" t="s">
        <v>84</v>
      </c>
      <c r="AV126" s="12" t="s">
        <v>86</v>
      </c>
      <c r="AW126" s="12" t="s">
        <v>34</v>
      </c>
      <c r="AX126" s="12" t="s">
        <v>77</v>
      </c>
      <c r="AY126" s="149" t="s">
        <v>211</v>
      </c>
    </row>
    <row r="127" spans="2:65" s="12" customFormat="1" ht="11.25">
      <c r="B127" s="148"/>
      <c r="D127" s="142" t="s">
        <v>217</v>
      </c>
      <c r="E127" s="149" t="s">
        <v>1</v>
      </c>
      <c r="F127" s="150" t="s">
        <v>2371</v>
      </c>
      <c r="H127" s="151">
        <v>30</v>
      </c>
      <c r="I127" s="152"/>
      <c r="L127" s="148"/>
      <c r="M127" s="153"/>
      <c r="T127" s="154"/>
      <c r="AT127" s="149" t="s">
        <v>217</v>
      </c>
      <c r="AU127" s="149" t="s">
        <v>84</v>
      </c>
      <c r="AV127" s="12" t="s">
        <v>86</v>
      </c>
      <c r="AW127" s="12" t="s">
        <v>34</v>
      </c>
      <c r="AX127" s="12" t="s">
        <v>77</v>
      </c>
      <c r="AY127" s="149" t="s">
        <v>211</v>
      </c>
    </row>
    <row r="128" spans="2:65" s="13" customFormat="1" ht="11.25">
      <c r="B128" s="155"/>
      <c r="D128" s="142" t="s">
        <v>217</v>
      </c>
      <c r="E128" s="156" t="s">
        <v>1</v>
      </c>
      <c r="F128" s="157" t="s">
        <v>222</v>
      </c>
      <c r="H128" s="158">
        <v>255</v>
      </c>
      <c r="I128" s="159"/>
      <c r="L128" s="155"/>
      <c r="M128" s="160"/>
      <c r="T128" s="161"/>
      <c r="AT128" s="156" t="s">
        <v>217</v>
      </c>
      <c r="AU128" s="156" t="s">
        <v>84</v>
      </c>
      <c r="AV128" s="13" t="s">
        <v>216</v>
      </c>
      <c r="AW128" s="13" t="s">
        <v>34</v>
      </c>
      <c r="AX128" s="13" t="s">
        <v>84</v>
      </c>
      <c r="AY128" s="156" t="s">
        <v>211</v>
      </c>
    </row>
    <row r="129" spans="2:65" s="10" customFormat="1" ht="25.9" customHeight="1">
      <c r="B129" s="117"/>
      <c r="D129" s="118" t="s">
        <v>76</v>
      </c>
      <c r="E129" s="119" t="s">
        <v>2372</v>
      </c>
      <c r="F129" s="119" t="s">
        <v>2373</v>
      </c>
      <c r="I129" s="120"/>
      <c r="J129" s="121">
        <f>BK129</f>
        <v>0</v>
      </c>
      <c r="L129" s="117"/>
      <c r="M129" s="122"/>
      <c r="P129" s="123">
        <f>SUM(P130:P135)</f>
        <v>0</v>
      </c>
      <c r="R129" s="123">
        <f>SUM(R130:R135)</f>
        <v>0</v>
      </c>
      <c r="T129" s="124">
        <f>SUM(T130:T135)</f>
        <v>0</v>
      </c>
      <c r="AR129" s="118" t="s">
        <v>84</v>
      </c>
      <c r="AT129" s="125" t="s">
        <v>76</v>
      </c>
      <c r="AU129" s="125" t="s">
        <v>77</v>
      </c>
      <c r="AY129" s="118" t="s">
        <v>211</v>
      </c>
      <c r="BK129" s="126">
        <f>SUM(BK130:BK135)</f>
        <v>0</v>
      </c>
    </row>
    <row r="130" spans="2:65" s="1" customFormat="1" ht="21.75" customHeight="1">
      <c r="B130" s="32"/>
      <c r="C130" s="127" t="s">
        <v>216</v>
      </c>
      <c r="D130" s="127" t="s">
        <v>212</v>
      </c>
      <c r="E130" s="128" t="s">
        <v>2374</v>
      </c>
      <c r="F130" s="129" t="s">
        <v>2375</v>
      </c>
      <c r="G130" s="130" t="s">
        <v>412</v>
      </c>
      <c r="H130" s="131">
        <v>343.71600000000001</v>
      </c>
      <c r="I130" s="132"/>
      <c r="J130" s="133">
        <f>ROUND(I130*H130,2)</f>
        <v>0</v>
      </c>
      <c r="K130" s="134"/>
      <c r="L130" s="32"/>
      <c r="M130" s="135" t="s">
        <v>1</v>
      </c>
      <c r="N130" s="136" t="s">
        <v>42</v>
      </c>
      <c r="P130" s="137">
        <f>O130*H130</f>
        <v>0</v>
      </c>
      <c r="Q130" s="137">
        <v>0</v>
      </c>
      <c r="R130" s="137">
        <f>Q130*H130</f>
        <v>0</v>
      </c>
      <c r="S130" s="137">
        <v>0</v>
      </c>
      <c r="T130" s="138">
        <f>S130*H130</f>
        <v>0</v>
      </c>
      <c r="AR130" s="139" t="s">
        <v>216</v>
      </c>
      <c r="AT130" s="139" t="s">
        <v>212</v>
      </c>
      <c r="AU130" s="139" t="s">
        <v>84</v>
      </c>
      <c r="AY130" s="17" t="s">
        <v>211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7" t="s">
        <v>84</v>
      </c>
      <c r="BK130" s="140">
        <f>ROUND(I130*H130,2)</f>
        <v>0</v>
      </c>
      <c r="BL130" s="17" t="s">
        <v>216</v>
      </c>
      <c r="BM130" s="139" t="s">
        <v>234</v>
      </c>
    </row>
    <row r="131" spans="2:65" s="1" customFormat="1" ht="16.5" customHeight="1">
      <c r="B131" s="32"/>
      <c r="C131" s="127" t="s">
        <v>235</v>
      </c>
      <c r="D131" s="127" t="s">
        <v>212</v>
      </c>
      <c r="E131" s="128" t="s">
        <v>2376</v>
      </c>
      <c r="F131" s="129" t="s">
        <v>2377</v>
      </c>
      <c r="G131" s="130" t="s">
        <v>412</v>
      </c>
      <c r="H131" s="131">
        <v>3437.16</v>
      </c>
      <c r="I131" s="132"/>
      <c r="J131" s="133">
        <f>ROUND(I131*H131,2)</f>
        <v>0</v>
      </c>
      <c r="K131" s="134"/>
      <c r="L131" s="32"/>
      <c r="M131" s="135" t="s">
        <v>1</v>
      </c>
      <c r="N131" s="136" t="s">
        <v>42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216</v>
      </c>
      <c r="AT131" s="139" t="s">
        <v>212</v>
      </c>
      <c r="AU131" s="139" t="s">
        <v>84</v>
      </c>
      <c r="AY131" s="17" t="s">
        <v>211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7" t="s">
        <v>84</v>
      </c>
      <c r="BK131" s="140">
        <f>ROUND(I131*H131,2)</f>
        <v>0</v>
      </c>
      <c r="BL131" s="17" t="s">
        <v>216</v>
      </c>
      <c r="BM131" s="139" t="s">
        <v>238</v>
      </c>
    </row>
    <row r="132" spans="2:65" s="11" customFormat="1" ht="11.25">
      <c r="B132" s="141"/>
      <c r="D132" s="142" t="s">
        <v>217</v>
      </c>
      <c r="E132" s="143" t="s">
        <v>1</v>
      </c>
      <c r="F132" s="144" t="s">
        <v>2378</v>
      </c>
      <c r="H132" s="143" t="s">
        <v>1</v>
      </c>
      <c r="I132" s="145"/>
      <c r="L132" s="141"/>
      <c r="M132" s="146"/>
      <c r="T132" s="147"/>
      <c r="AT132" s="143" t="s">
        <v>217</v>
      </c>
      <c r="AU132" s="143" t="s">
        <v>84</v>
      </c>
      <c r="AV132" s="11" t="s">
        <v>84</v>
      </c>
      <c r="AW132" s="11" t="s">
        <v>34</v>
      </c>
      <c r="AX132" s="11" t="s">
        <v>77</v>
      </c>
      <c r="AY132" s="143" t="s">
        <v>211</v>
      </c>
    </row>
    <row r="133" spans="2:65" s="12" customFormat="1" ht="11.25">
      <c r="B133" s="148"/>
      <c r="D133" s="142" t="s">
        <v>217</v>
      </c>
      <c r="E133" s="149" t="s">
        <v>1</v>
      </c>
      <c r="F133" s="150" t="s">
        <v>2379</v>
      </c>
      <c r="H133" s="151">
        <v>3437.16</v>
      </c>
      <c r="I133" s="152"/>
      <c r="L133" s="148"/>
      <c r="M133" s="153"/>
      <c r="T133" s="154"/>
      <c r="AT133" s="149" t="s">
        <v>217</v>
      </c>
      <c r="AU133" s="149" t="s">
        <v>84</v>
      </c>
      <c r="AV133" s="12" t="s">
        <v>86</v>
      </c>
      <c r="AW133" s="12" t="s">
        <v>34</v>
      </c>
      <c r="AX133" s="12" t="s">
        <v>77</v>
      </c>
      <c r="AY133" s="149" t="s">
        <v>211</v>
      </c>
    </row>
    <row r="134" spans="2:65" s="13" customFormat="1" ht="11.25">
      <c r="B134" s="155"/>
      <c r="D134" s="142" t="s">
        <v>217</v>
      </c>
      <c r="E134" s="156" t="s">
        <v>1</v>
      </c>
      <c r="F134" s="157" t="s">
        <v>222</v>
      </c>
      <c r="H134" s="158">
        <v>3437.16</v>
      </c>
      <c r="I134" s="159"/>
      <c r="L134" s="155"/>
      <c r="M134" s="160"/>
      <c r="T134" s="161"/>
      <c r="AT134" s="156" t="s">
        <v>217</v>
      </c>
      <c r="AU134" s="156" t="s">
        <v>84</v>
      </c>
      <c r="AV134" s="13" t="s">
        <v>216</v>
      </c>
      <c r="AW134" s="13" t="s">
        <v>34</v>
      </c>
      <c r="AX134" s="13" t="s">
        <v>84</v>
      </c>
      <c r="AY134" s="156" t="s">
        <v>211</v>
      </c>
    </row>
    <row r="135" spans="2:65" s="1" customFormat="1" ht="16.5" customHeight="1">
      <c r="B135" s="32"/>
      <c r="C135" s="127" t="s">
        <v>229</v>
      </c>
      <c r="D135" s="127" t="s">
        <v>212</v>
      </c>
      <c r="E135" s="128" t="s">
        <v>2380</v>
      </c>
      <c r="F135" s="129" t="s">
        <v>2381</v>
      </c>
      <c r="G135" s="130" t="s">
        <v>412</v>
      </c>
      <c r="H135" s="131">
        <v>343.71600000000001</v>
      </c>
      <c r="I135" s="132"/>
      <c r="J135" s="133">
        <f>ROUND(I135*H135,2)</f>
        <v>0</v>
      </c>
      <c r="K135" s="134"/>
      <c r="L135" s="32"/>
      <c r="M135" s="181" t="s">
        <v>1</v>
      </c>
      <c r="N135" s="182" t="s">
        <v>42</v>
      </c>
      <c r="O135" s="183"/>
      <c r="P135" s="184">
        <f>O135*H135</f>
        <v>0</v>
      </c>
      <c r="Q135" s="184">
        <v>0</v>
      </c>
      <c r="R135" s="184">
        <f>Q135*H135</f>
        <v>0</v>
      </c>
      <c r="S135" s="184">
        <v>0</v>
      </c>
      <c r="T135" s="185">
        <f>S135*H135</f>
        <v>0</v>
      </c>
      <c r="AR135" s="139" t="s">
        <v>216</v>
      </c>
      <c r="AT135" s="139" t="s">
        <v>212</v>
      </c>
      <c r="AU135" s="139" t="s">
        <v>84</v>
      </c>
      <c r="AY135" s="17" t="s">
        <v>211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7" t="s">
        <v>84</v>
      </c>
      <c r="BK135" s="140">
        <f>ROUND(I135*H135,2)</f>
        <v>0</v>
      </c>
      <c r="BL135" s="17" t="s">
        <v>216</v>
      </c>
      <c r="BM135" s="139" t="s">
        <v>8</v>
      </c>
    </row>
    <row r="136" spans="2:65" s="1" customFormat="1" ht="6.95" customHeight="1">
      <c r="B136" s="44"/>
      <c r="C136" s="45"/>
      <c r="D136" s="45"/>
      <c r="E136" s="45"/>
      <c r="F136" s="45"/>
      <c r="G136" s="45"/>
      <c r="H136" s="45"/>
      <c r="I136" s="45"/>
      <c r="J136" s="45"/>
      <c r="K136" s="45"/>
      <c r="L136" s="32"/>
    </row>
  </sheetData>
  <sheetProtection algorithmName="SHA-512" hashValue="m7qt3WdxSXLGIhGDfK6jbSM5nEx/UzOcACVZ8RA+GZhEC+mEw9tuaPF8iTk7WkFX/I179MVykqDGh5pXnMweBQ==" saltValue="zfh5fwgQFBvz/ckT0UuTagdpb9ZxjKL8XFZQcmk3G4wf+E9yx/QidC5yFJqh+T2xvhUtyN94uBhiOk/MdVRtPw==" spinCount="100000" sheet="1" objects="1" scenarios="1" formatColumns="0" formatRows="0" autoFilter="0"/>
  <autoFilter ref="C117:K135" xr:uid="{00000000-0009-0000-0000-00001C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1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89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44" t="str">
        <f>'Rekapitulace stavby'!K6</f>
        <v>24005 - Prirodni koupaci biotop Jilemnice (zadani) - uprava vyberove rizeni</v>
      </c>
      <c r="F7" s="245"/>
      <c r="G7" s="245"/>
      <c r="H7" s="245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40" t="s">
        <v>859</v>
      </c>
      <c r="F9" s="246"/>
      <c r="G9" s="246"/>
      <c r="H9" s="246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7" t="str">
        <f>'Rekapitulace stavby'!E14</f>
        <v>Vyplň údaj</v>
      </c>
      <c r="F18" s="209"/>
      <c r="G18" s="209"/>
      <c r="H18" s="209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14" t="s">
        <v>1</v>
      </c>
      <c r="F27" s="214"/>
      <c r="G27" s="214"/>
      <c r="H27" s="21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ROUND(J120,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ROUND((SUM(BE120:BE213)),  2)</f>
        <v>0</v>
      </c>
      <c r="I33" s="92">
        <v>0.21</v>
      </c>
      <c r="J33" s="91">
        <f>ROUND(((SUM(BE120:BE213))*I33),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ROUND((SUM(BF120:BF213)),  2)</f>
        <v>0</v>
      </c>
      <c r="I34" s="92">
        <v>0.12</v>
      </c>
      <c r="J34" s="91">
        <f>ROUND(((SUM(BF120:BF213))*I34),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ROUND((SUM(BG120:BG213)),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ROUND((SUM(BH120:BH213)),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ROUND((SUM(BI120:BI213)),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44" t="str">
        <f>E7</f>
        <v>24005 - Prirodni koupaci biotop Jilemnice (zadani) - uprava vyberove rizeni</v>
      </c>
      <c r="F85" s="245"/>
      <c r="G85" s="245"/>
      <c r="H85" s="245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40" t="str">
        <f>E9</f>
        <v>SO 02 - Dopravní napojení...</v>
      </c>
      <c r="F87" s="246"/>
      <c r="G87" s="246"/>
      <c r="H87" s="246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J120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176</v>
      </c>
      <c r="E97" s="106"/>
      <c r="F97" s="106"/>
      <c r="G97" s="106"/>
      <c r="H97" s="106"/>
      <c r="I97" s="106"/>
      <c r="J97" s="107">
        <f>J121</f>
        <v>0</v>
      </c>
      <c r="L97" s="104"/>
    </row>
    <row r="98" spans="2:12" s="8" customFormat="1" ht="24.95" hidden="1" customHeight="1">
      <c r="B98" s="104"/>
      <c r="D98" s="105" t="s">
        <v>182</v>
      </c>
      <c r="E98" s="106"/>
      <c r="F98" s="106"/>
      <c r="G98" s="106"/>
      <c r="H98" s="106"/>
      <c r="I98" s="106"/>
      <c r="J98" s="107">
        <f>J141</f>
        <v>0</v>
      </c>
      <c r="L98" s="104"/>
    </row>
    <row r="99" spans="2:12" s="8" customFormat="1" ht="24.95" hidden="1" customHeight="1">
      <c r="B99" s="104"/>
      <c r="D99" s="105" t="s">
        <v>189</v>
      </c>
      <c r="E99" s="106"/>
      <c r="F99" s="106"/>
      <c r="G99" s="106"/>
      <c r="H99" s="106"/>
      <c r="I99" s="106"/>
      <c r="J99" s="107">
        <f>J192</f>
        <v>0</v>
      </c>
      <c r="L99" s="104"/>
    </row>
    <row r="100" spans="2:12" s="8" customFormat="1" ht="24.95" hidden="1" customHeight="1">
      <c r="B100" s="104"/>
      <c r="D100" s="105" t="s">
        <v>191</v>
      </c>
      <c r="E100" s="106"/>
      <c r="F100" s="106"/>
      <c r="G100" s="106"/>
      <c r="H100" s="106"/>
      <c r="I100" s="106"/>
      <c r="J100" s="107">
        <f>J212</f>
        <v>0</v>
      </c>
      <c r="L100" s="104"/>
    </row>
    <row r="101" spans="2:12" s="1" customFormat="1" ht="21.75" hidden="1" customHeight="1">
      <c r="B101" s="32"/>
      <c r="L101" s="32"/>
    </row>
    <row r="102" spans="2:12" s="1" customFormat="1" ht="6.95" hidden="1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3" spans="2:12" ht="11.25" hidden="1"/>
    <row r="104" spans="2:12" ht="11.25" hidden="1"/>
    <row r="105" spans="2:12" ht="11.25" hidden="1"/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5" customHeight="1">
      <c r="B107" s="32"/>
      <c r="C107" s="21" t="s">
        <v>197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16</v>
      </c>
      <c r="L109" s="32"/>
    </row>
    <row r="110" spans="2:12" s="1" customFormat="1" ht="26.25" customHeight="1">
      <c r="B110" s="32"/>
      <c r="E110" s="244" t="str">
        <f>E7</f>
        <v>24005 - Prirodni koupaci biotop Jilemnice (zadani) - uprava vyberove rizeni</v>
      </c>
      <c r="F110" s="245"/>
      <c r="G110" s="245"/>
      <c r="H110" s="245"/>
      <c r="L110" s="32"/>
    </row>
    <row r="111" spans="2:12" s="1" customFormat="1" ht="12" customHeight="1">
      <c r="B111" s="32"/>
      <c r="C111" s="27" t="s">
        <v>169</v>
      </c>
      <c r="L111" s="32"/>
    </row>
    <row r="112" spans="2:12" s="1" customFormat="1" ht="16.5" customHeight="1">
      <c r="B112" s="32"/>
      <c r="E112" s="240" t="str">
        <f>E9</f>
        <v>SO 02 - Dopravní napojení...</v>
      </c>
      <c r="F112" s="246"/>
      <c r="G112" s="246"/>
      <c r="H112" s="246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20</v>
      </c>
      <c r="F114" s="25" t="str">
        <f>F12</f>
        <v xml:space="preserve"> </v>
      </c>
      <c r="I114" s="27" t="s">
        <v>22</v>
      </c>
      <c r="J114" s="52" t="str">
        <f>IF(J12="","",J12)</f>
        <v>12. 2. 2024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24</v>
      </c>
      <c r="F116" s="25" t="str">
        <f>E15</f>
        <v>Sportovní centrum Jilemnice</v>
      </c>
      <c r="I116" s="27" t="s">
        <v>31</v>
      </c>
      <c r="J116" s="30" t="str">
        <f>E21</f>
        <v>BAPO s.r.o.</v>
      </c>
      <c r="L116" s="32"/>
    </row>
    <row r="117" spans="2:65" s="1" customFormat="1" ht="15.2" customHeight="1">
      <c r="B117" s="32"/>
      <c r="C117" s="27" t="s">
        <v>29</v>
      </c>
      <c r="F117" s="25" t="str">
        <f>IF(E18="","",E18)</f>
        <v>Vyplň údaj</v>
      </c>
      <c r="I117" s="27" t="s">
        <v>35</v>
      </c>
      <c r="J117" s="30" t="str">
        <f>E24</f>
        <v xml:space="preserve"> </v>
      </c>
      <c r="L117" s="32"/>
    </row>
    <row r="118" spans="2:65" s="1" customFormat="1" ht="10.35" customHeight="1">
      <c r="B118" s="32"/>
      <c r="L118" s="32"/>
    </row>
    <row r="119" spans="2:65" s="9" customFormat="1" ht="29.25" customHeight="1">
      <c r="B119" s="108"/>
      <c r="C119" s="109" t="s">
        <v>198</v>
      </c>
      <c r="D119" s="110" t="s">
        <v>62</v>
      </c>
      <c r="E119" s="110" t="s">
        <v>58</v>
      </c>
      <c r="F119" s="110" t="s">
        <v>59</v>
      </c>
      <c r="G119" s="110" t="s">
        <v>199</v>
      </c>
      <c r="H119" s="110" t="s">
        <v>200</v>
      </c>
      <c r="I119" s="110" t="s">
        <v>201</v>
      </c>
      <c r="J119" s="111" t="s">
        <v>173</v>
      </c>
      <c r="K119" s="112" t="s">
        <v>202</v>
      </c>
      <c r="L119" s="108"/>
      <c r="M119" s="59" t="s">
        <v>1</v>
      </c>
      <c r="N119" s="60" t="s">
        <v>41</v>
      </c>
      <c r="O119" s="60" t="s">
        <v>203</v>
      </c>
      <c r="P119" s="60" t="s">
        <v>204</v>
      </c>
      <c r="Q119" s="60" t="s">
        <v>205</v>
      </c>
      <c r="R119" s="60" t="s">
        <v>206</v>
      </c>
      <c r="S119" s="60" t="s">
        <v>207</v>
      </c>
      <c r="T119" s="61" t="s">
        <v>208</v>
      </c>
    </row>
    <row r="120" spans="2:65" s="1" customFormat="1" ht="22.9" customHeight="1">
      <c r="B120" s="32"/>
      <c r="C120" s="64" t="s">
        <v>209</v>
      </c>
      <c r="J120" s="113">
        <f>BK120</f>
        <v>0</v>
      </c>
      <c r="L120" s="32"/>
      <c r="M120" s="62"/>
      <c r="N120" s="53"/>
      <c r="O120" s="53"/>
      <c r="P120" s="114">
        <f>P121+P141+P192+P212</f>
        <v>0</v>
      </c>
      <c r="Q120" s="53"/>
      <c r="R120" s="114">
        <f>R121+R141+R192+R212</f>
        <v>0</v>
      </c>
      <c r="S120" s="53"/>
      <c r="T120" s="115">
        <f>T121+T141+T192+T212</f>
        <v>0</v>
      </c>
      <c r="AT120" s="17" t="s">
        <v>76</v>
      </c>
      <c r="AU120" s="17" t="s">
        <v>175</v>
      </c>
      <c r="BK120" s="116">
        <f>BK121+BK141+BK192+BK212</f>
        <v>0</v>
      </c>
    </row>
    <row r="121" spans="2:65" s="10" customFormat="1" ht="25.9" customHeight="1">
      <c r="B121" s="117"/>
      <c r="D121" s="118" t="s">
        <v>76</v>
      </c>
      <c r="E121" s="119" t="s">
        <v>84</v>
      </c>
      <c r="F121" s="119" t="s">
        <v>210</v>
      </c>
      <c r="I121" s="120"/>
      <c r="J121" s="121">
        <f>BK121</f>
        <v>0</v>
      </c>
      <c r="L121" s="117"/>
      <c r="M121" s="122"/>
      <c r="P121" s="123">
        <f>SUM(P122:P140)</f>
        <v>0</v>
      </c>
      <c r="R121" s="123">
        <f>SUM(R122:R140)</f>
        <v>0</v>
      </c>
      <c r="T121" s="124">
        <f>SUM(T122:T140)</f>
        <v>0</v>
      </c>
      <c r="AR121" s="118" t="s">
        <v>84</v>
      </c>
      <c r="AT121" s="125" t="s">
        <v>76</v>
      </c>
      <c r="AU121" s="125" t="s">
        <v>77</v>
      </c>
      <c r="AY121" s="118" t="s">
        <v>211</v>
      </c>
      <c r="BK121" s="126">
        <f>SUM(BK122:BK140)</f>
        <v>0</v>
      </c>
    </row>
    <row r="122" spans="2:65" s="1" customFormat="1" ht="24.2" customHeight="1">
      <c r="B122" s="32"/>
      <c r="C122" s="127" t="s">
        <v>84</v>
      </c>
      <c r="D122" s="127" t="s">
        <v>212</v>
      </c>
      <c r="E122" s="128" t="s">
        <v>213</v>
      </c>
      <c r="F122" s="129" t="s">
        <v>214</v>
      </c>
      <c r="G122" s="130" t="s">
        <v>215</v>
      </c>
      <c r="H122" s="131">
        <v>1215</v>
      </c>
      <c r="I122" s="132"/>
      <c r="J122" s="133">
        <f>ROUND(I122*H122,2)</f>
        <v>0</v>
      </c>
      <c r="K122" s="134"/>
      <c r="L122" s="32"/>
      <c r="M122" s="135" t="s">
        <v>1</v>
      </c>
      <c r="N122" s="136" t="s">
        <v>42</v>
      </c>
      <c r="P122" s="137">
        <f>O122*H122</f>
        <v>0</v>
      </c>
      <c r="Q122" s="137">
        <v>0</v>
      </c>
      <c r="R122" s="137">
        <f>Q122*H122</f>
        <v>0</v>
      </c>
      <c r="S122" s="137">
        <v>0</v>
      </c>
      <c r="T122" s="138">
        <f>S122*H122</f>
        <v>0</v>
      </c>
      <c r="AR122" s="139" t="s">
        <v>216</v>
      </c>
      <c r="AT122" s="139" t="s">
        <v>212</v>
      </c>
      <c r="AU122" s="139" t="s">
        <v>84</v>
      </c>
      <c r="AY122" s="17" t="s">
        <v>211</v>
      </c>
      <c r="BE122" s="140">
        <f>IF(N122="základní",J122,0)</f>
        <v>0</v>
      </c>
      <c r="BF122" s="140">
        <f>IF(N122="snížená",J122,0)</f>
        <v>0</v>
      </c>
      <c r="BG122" s="140">
        <f>IF(N122="zákl. přenesená",J122,0)</f>
        <v>0</v>
      </c>
      <c r="BH122" s="140">
        <f>IF(N122="sníž. přenesená",J122,0)</f>
        <v>0</v>
      </c>
      <c r="BI122" s="140">
        <f>IF(N122="nulová",J122,0)</f>
        <v>0</v>
      </c>
      <c r="BJ122" s="17" t="s">
        <v>84</v>
      </c>
      <c r="BK122" s="140">
        <f>ROUND(I122*H122,2)</f>
        <v>0</v>
      </c>
      <c r="BL122" s="17" t="s">
        <v>216</v>
      </c>
      <c r="BM122" s="139" t="s">
        <v>86</v>
      </c>
    </row>
    <row r="123" spans="2:65" s="11" customFormat="1" ht="11.25">
      <c r="B123" s="141"/>
      <c r="D123" s="142" t="s">
        <v>217</v>
      </c>
      <c r="E123" s="143" t="s">
        <v>1</v>
      </c>
      <c r="F123" s="144" t="s">
        <v>860</v>
      </c>
      <c r="H123" s="143" t="s">
        <v>1</v>
      </c>
      <c r="I123" s="145"/>
      <c r="L123" s="141"/>
      <c r="M123" s="146"/>
      <c r="T123" s="147"/>
      <c r="AT123" s="143" t="s">
        <v>217</v>
      </c>
      <c r="AU123" s="143" t="s">
        <v>84</v>
      </c>
      <c r="AV123" s="11" t="s">
        <v>84</v>
      </c>
      <c r="AW123" s="11" t="s">
        <v>34</v>
      </c>
      <c r="AX123" s="11" t="s">
        <v>77</v>
      </c>
      <c r="AY123" s="143" t="s">
        <v>211</v>
      </c>
    </row>
    <row r="124" spans="2:65" s="12" customFormat="1" ht="11.25">
      <c r="B124" s="148"/>
      <c r="D124" s="142" t="s">
        <v>217</v>
      </c>
      <c r="E124" s="149" t="s">
        <v>1</v>
      </c>
      <c r="F124" s="150" t="s">
        <v>861</v>
      </c>
      <c r="H124" s="151">
        <v>670</v>
      </c>
      <c r="I124" s="152"/>
      <c r="L124" s="148"/>
      <c r="M124" s="153"/>
      <c r="T124" s="154"/>
      <c r="AT124" s="149" t="s">
        <v>217</v>
      </c>
      <c r="AU124" s="149" t="s">
        <v>84</v>
      </c>
      <c r="AV124" s="12" t="s">
        <v>86</v>
      </c>
      <c r="AW124" s="12" t="s">
        <v>34</v>
      </c>
      <c r="AX124" s="12" t="s">
        <v>77</v>
      </c>
      <c r="AY124" s="149" t="s">
        <v>211</v>
      </c>
    </row>
    <row r="125" spans="2:65" s="11" customFormat="1" ht="11.25">
      <c r="B125" s="141"/>
      <c r="D125" s="142" t="s">
        <v>217</v>
      </c>
      <c r="E125" s="143" t="s">
        <v>1</v>
      </c>
      <c r="F125" s="144" t="s">
        <v>862</v>
      </c>
      <c r="H125" s="143" t="s">
        <v>1</v>
      </c>
      <c r="I125" s="145"/>
      <c r="L125" s="141"/>
      <c r="M125" s="146"/>
      <c r="T125" s="147"/>
      <c r="AT125" s="143" t="s">
        <v>217</v>
      </c>
      <c r="AU125" s="143" t="s">
        <v>84</v>
      </c>
      <c r="AV125" s="11" t="s">
        <v>84</v>
      </c>
      <c r="AW125" s="11" t="s">
        <v>34</v>
      </c>
      <c r="AX125" s="11" t="s">
        <v>77</v>
      </c>
      <c r="AY125" s="143" t="s">
        <v>211</v>
      </c>
    </row>
    <row r="126" spans="2:65" s="12" customFormat="1" ht="11.25">
      <c r="B126" s="148"/>
      <c r="D126" s="142" t="s">
        <v>217</v>
      </c>
      <c r="E126" s="149" t="s">
        <v>1</v>
      </c>
      <c r="F126" s="150" t="s">
        <v>863</v>
      </c>
      <c r="H126" s="151">
        <v>545</v>
      </c>
      <c r="I126" s="152"/>
      <c r="L126" s="148"/>
      <c r="M126" s="153"/>
      <c r="T126" s="154"/>
      <c r="AT126" s="149" t="s">
        <v>217</v>
      </c>
      <c r="AU126" s="149" t="s">
        <v>84</v>
      </c>
      <c r="AV126" s="12" t="s">
        <v>86</v>
      </c>
      <c r="AW126" s="12" t="s">
        <v>34</v>
      </c>
      <c r="AX126" s="12" t="s">
        <v>77</v>
      </c>
      <c r="AY126" s="149" t="s">
        <v>211</v>
      </c>
    </row>
    <row r="127" spans="2:65" s="13" customFormat="1" ht="11.25">
      <c r="B127" s="155"/>
      <c r="D127" s="142" t="s">
        <v>217</v>
      </c>
      <c r="E127" s="156" t="s">
        <v>1</v>
      </c>
      <c r="F127" s="157" t="s">
        <v>222</v>
      </c>
      <c r="H127" s="158">
        <v>1215</v>
      </c>
      <c r="I127" s="159"/>
      <c r="L127" s="155"/>
      <c r="M127" s="160"/>
      <c r="T127" s="161"/>
      <c r="AT127" s="156" t="s">
        <v>217</v>
      </c>
      <c r="AU127" s="156" t="s">
        <v>84</v>
      </c>
      <c r="AV127" s="13" t="s">
        <v>216</v>
      </c>
      <c r="AW127" s="13" t="s">
        <v>34</v>
      </c>
      <c r="AX127" s="13" t="s">
        <v>84</v>
      </c>
      <c r="AY127" s="156" t="s">
        <v>211</v>
      </c>
    </row>
    <row r="128" spans="2:65" s="1" customFormat="1" ht="24.2" customHeight="1">
      <c r="B128" s="32"/>
      <c r="C128" s="127" t="s">
        <v>86</v>
      </c>
      <c r="D128" s="127" t="s">
        <v>212</v>
      </c>
      <c r="E128" s="128" t="s">
        <v>864</v>
      </c>
      <c r="F128" s="129" t="s">
        <v>865</v>
      </c>
      <c r="G128" s="130" t="s">
        <v>215</v>
      </c>
      <c r="H128" s="131">
        <v>2040</v>
      </c>
      <c r="I128" s="132"/>
      <c r="J128" s="133">
        <f>ROUND(I128*H128,2)</f>
        <v>0</v>
      </c>
      <c r="K128" s="134"/>
      <c r="L128" s="32"/>
      <c r="M128" s="135" t="s">
        <v>1</v>
      </c>
      <c r="N128" s="136" t="s">
        <v>42</v>
      </c>
      <c r="P128" s="137">
        <f>O128*H128</f>
        <v>0</v>
      </c>
      <c r="Q128" s="137">
        <v>0</v>
      </c>
      <c r="R128" s="137">
        <f>Q128*H128</f>
        <v>0</v>
      </c>
      <c r="S128" s="137">
        <v>0</v>
      </c>
      <c r="T128" s="138">
        <f>S128*H128</f>
        <v>0</v>
      </c>
      <c r="AR128" s="139" t="s">
        <v>216</v>
      </c>
      <c r="AT128" s="139" t="s">
        <v>212</v>
      </c>
      <c r="AU128" s="139" t="s">
        <v>84</v>
      </c>
      <c r="AY128" s="17" t="s">
        <v>211</v>
      </c>
      <c r="BE128" s="140">
        <f>IF(N128="základní",J128,0)</f>
        <v>0</v>
      </c>
      <c r="BF128" s="140">
        <f>IF(N128="snížená",J128,0)</f>
        <v>0</v>
      </c>
      <c r="BG128" s="140">
        <f>IF(N128="zákl. přenesená",J128,0)</f>
        <v>0</v>
      </c>
      <c r="BH128" s="140">
        <f>IF(N128="sníž. přenesená",J128,0)</f>
        <v>0</v>
      </c>
      <c r="BI128" s="140">
        <f>IF(N128="nulová",J128,0)</f>
        <v>0</v>
      </c>
      <c r="BJ128" s="17" t="s">
        <v>84</v>
      </c>
      <c r="BK128" s="140">
        <f>ROUND(I128*H128,2)</f>
        <v>0</v>
      </c>
      <c r="BL128" s="17" t="s">
        <v>216</v>
      </c>
      <c r="BM128" s="139" t="s">
        <v>216</v>
      </c>
    </row>
    <row r="129" spans="2:65" s="11" customFormat="1" ht="11.25">
      <c r="B129" s="141"/>
      <c r="D129" s="142" t="s">
        <v>217</v>
      </c>
      <c r="E129" s="143" t="s">
        <v>1</v>
      </c>
      <c r="F129" s="144" t="s">
        <v>866</v>
      </c>
      <c r="H129" s="143" t="s">
        <v>1</v>
      </c>
      <c r="I129" s="145"/>
      <c r="L129" s="141"/>
      <c r="M129" s="146"/>
      <c r="T129" s="147"/>
      <c r="AT129" s="143" t="s">
        <v>217</v>
      </c>
      <c r="AU129" s="143" t="s">
        <v>84</v>
      </c>
      <c r="AV129" s="11" t="s">
        <v>84</v>
      </c>
      <c r="AW129" s="11" t="s">
        <v>34</v>
      </c>
      <c r="AX129" s="11" t="s">
        <v>77</v>
      </c>
      <c r="AY129" s="143" t="s">
        <v>211</v>
      </c>
    </row>
    <row r="130" spans="2:65" s="12" customFormat="1" ht="11.25">
      <c r="B130" s="148"/>
      <c r="D130" s="142" t="s">
        <v>217</v>
      </c>
      <c r="E130" s="149" t="s">
        <v>1</v>
      </c>
      <c r="F130" s="150" t="s">
        <v>867</v>
      </c>
      <c r="H130" s="151">
        <v>610</v>
      </c>
      <c r="I130" s="152"/>
      <c r="L130" s="148"/>
      <c r="M130" s="153"/>
      <c r="T130" s="154"/>
      <c r="AT130" s="149" t="s">
        <v>217</v>
      </c>
      <c r="AU130" s="149" t="s">
        <v>84</v>
      </c>
      <c r="AV130" s="12" t="s">
        <v>86</v>
      </c>
      <c r="AW130" s="12" t="s">
        <v>34</v>
      </c>
      <c r="AX130" s="12" t="s">
        <v>77</v>
      </c>
      <c r="AY130" s="149" t="s">
        <v>211</v>
      </c>
    </row>
    <row r="131" spans="2:65" s="11" customFormat="1" ht="11.25">
      <c r="B131" s="141"/>
      <c r="D131" s="142" t="s">
        <v>217</v>
      </c>
      <c r="E131" s="143" t="s">
        <v>1</v>
      </c>
      <c r="F131" s="144" t="s">
        <v>868</v>
      </c>
      <c r="H131" s="143" t="s">
        <v>1</v>
      </c>
      <c r="I131" s="145"/>
      <c r="L131" s="141"/>
      <c r="M131" s="146"/>
      <c r="T131" s="147"/>
      <c r="AT131" s="143" t="s">
        <v>217</v>
      </c>
      <c r="AU131" s="143" t="s">
        <v>84</v>
      </c>
      <c r="AV131" s="11" t="s">
        <v>84</v>
      </c>
      <c r="AW131" s="11" t="s">
        <v>34</v>
      </c>
      <c r="AX131" s="11" t="s">
        <v>77</v>
      </c>
      <c r="AY131" s="143" t="s">
        <v>211</v>
      </c>
    </row>
    <row r="132" spans="2:65" s="12" customFormat="1" ht="11.25">
      <c r="B132" s="148"/>
      <c r="D132" s="142" t="s">
        <v>217</v>
      </c>
      <c r="E132" s="149" t="s">
        <v>1</v>
      </c>
      <c r="F132" s="150" t="s">
        <v>869</v>
      </c>
      <c r="H132" s="151">
        <v>1430</v>
      </c>
      <c r="I132" s="152"/>
      <c r="L132" s="148"/>
      <c r="M132" s="153"/>
      <c r="T132" s="154"/>
      <c r="AT132" s="149" t="s">
        <v>217</v>
      </c>
      <c r="AU132" s="149" t="s">
        <v>84</v>
      </c>
      <c r="AV132" s="12" t="s">
        <v>86</v>
      </c>
      <c r="AW132" s="12" t="s">
        <v>34</v>
      </c>
      <c r="AX132" s="12" t="s">
        <v>77</v>
      </c>
      <c r="AY132" s="149" t="s">
        <v>211</v>
      </c>
    </row>
    <row r="133" spans="2:65" s="13" customFormat="1" ht="11.25">
      <c r="B133" s="155"/>
      <c r="D133" s="142" t="s">
        <v>217</v>
      </c>
      <c r="E133" s="156" t="s">
        <v>1</v>
      </c>
      <c r="F133" s="157" t="s">
        <v>222</v>
      </c>
      <c r="H133" s="158">
        <v>2040</v>
      </c>
      <c r="I133" s="159"/>
      <c r="L133" s="155"/>
      <c r="M133" s="160"/>
      <c r="T133" s="161"/>
      <c r="AT133" s="156" t="s">
        <v>217</v>
      </c>
      <c r="AU133" s="156" t="s">
        <v>84</v>
      </c>
      <c r="AV133" s="13" t="s">
        <v>216</v>
      </c>
      <c r="AW133" s="13" t="s">
        <v>34</v>
      </c>
      <c r="AX133" s="13" t="s">
        <v>84</v>
      </c>
      <c r="AY133" s="156" t="s">
        <v>211</v>
      </c>
    </row>
    <row r="134" spans="2:65" s="1" customFormat="1" ht="16.5" customHeight="1">
      <c r="B134" s="32"/>
      <c r="C134" s="127" t="s">
        <v>226</v>
      </c>
      <c r="D134" s="127" t="s">
        <v>212</v>
      </c>
      <c r="E134" s="128" t="s">
        <v>870</v>
      </c>
      <c r="F134" s="129" t="s">
        <v>871</v>
      </c>
      <c r="G134" s="130" t="s">
        <v>297</v>
      </c>
      <c r="H134" s="131">
        <v>85</v>
      </c>
      <c r="I134" s="132"/>
      <c r="J134" s="133">
        <f>ROUND(I134*H134,2)</f>
        <v>0</v>
      </c>
      <c r="K134" s="134"/>
      <c r="L134" s="32"/>
      <c r="M134" s="135" t="s">
        <v>1</v>
      </c>
      <c r="N134" s="136" t="s">
        <v>42</v>
      </c>
      <c r="P134" s="137">
        <f>O134*H134</f>
        <v>0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AR134" s="139" t="s">
        <v>216</v>
      </c>
      <c r="AT134" s="139" t="s">
        <v>212</v>
      </c>
      <c r="AU134" s="139" t="s">
        <v>84</v>
      </c>
      <c r="AY134" s="17" t="s">
        <v>211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7" t="s">
        <v>84</v>
      </c>
      <c r="BK134" s="140">
        <f>ROUND(I134*H134,2)</f>
        <v>0</v>
      </c>
      <c r="BL134" s="17" t="s">
        <v>216</v>
      </c>
      <c r="BM134" s="139" t="s">
        <v>229</v>
      </c>
    </row>
    <row r="135" spans="2:65" s="1" customFormat="1" ht="21.75" customHeight="1">
      <c r="B135" s="32"/>
      <c r="C135" s="127" t="s">
        <v>216</v>
      </c>
      <c r="D135" s="127" t="s">
        <v>212</v>
      </c>
      <c r="E135" s="128" t="s">
        <v>872</v>
      </c>
      <c r="F135" s="129" t="s">
        <v>873</v>
      </c>
      <c r="G135" s="130" t="s">
        <v>297</v>
      </c>
      <c r="H135" s="131">
        <v>3100</v>
      </c>
      <c r="I135" s="132"/>
      <c r="J135" s="133">
        <f>ROUND(I135*H135,2)</f>
        <v>0</v>
      </c>
      <c r="K135" s="134"/>
      <c r="L135" s="32"/>
      <c r="M135" s="135" t="s">
        <v>1</v>
      </c>
      <c r="N135" s="136" t="s">
        <v>42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216</v>
      </c>
      <c r="AT135" s="139" t="s">
        <v>212</v>
      </c>
      <c r="AU135" s="139" t="s">
        <v>84</v>
      </c>
      <c r="AY135" s="17" t="s">
        <v>211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7" t="s">
        <v>84</v>
      </c>
      <c r="BK135" s="140">
        <f>ROUND(I135*H135,2)</f>
        <v>0</v>
      </c>
      <c r="BL135" s="17" t="s">
        <v>216</v>
      </c>
      <c r="BM135" s="139" t="s">
        <v>234</v>
      </c>
    </row>
    <row r="136" spans="2:65" s="1" customFormat="1" ht="21.75" customHeight="1">
      <c r="B136" s="32"/>
      <c r="C136" s="127" t="s">
        <v>235</v>
      </c>
      <c r="D136" s="127" t="s">
        <v>212</v>
      </c>
      <c r="E136" s="128" t="s">
        <v>874</v>
      </c>
      <c r="F136" s="129" t="s">
        <v>875</v>
      </c>
      <c r="G136" s="130" t="s">
        <v>297</v>
      </c>
      <c r="H136" s="131">
        <v>750</v>
      </c>
      <c r="I136" s="132"/>
      <c r="J136" s="133">
        <f>ROUND(I136*H136,2)</f>
        <v>0</v>
      </c>
      <c r="K136" s="134"/>
      <c r="L136" s="32"/>
      <c r="M136" s="135" t="s">
        <v>1</v>
      </c>
      <c r="N136" s="136" t="s">
        <v>42</v>
      </c>
      <c r="P136" s="137">
        <f>O136*H136</f>
        <v>0</v>
      </c>
      <c r="Q136" s="137">
        <v>0</v>
      </c>
      <c r="R136" s="137">
        <f>Q136*H136</f>
        <v>0</v>
      </c>
      <c r="S136" s="137">
        <v>0</v>
      </c>
      <c r="T136" s="138">
        <f>S136*H136</f>
        <v>0</v>
      </c>
      <c r="AR136" s="139" t="s">
        <v>216</v>
      </c>
      <c r="AT136" s="139" t="s">
        <v>212</v>
      </c>
      <c r="AU136" s="139" t="s">
        <v>84</v>
      </c>
      <c r="AY136" s="17" t="s">
        <v>211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7" t="s">
        <v>84</v>
      </c>
      <c r="BK136" s="140">
        <f>ROUND(I136*H136,2)</f>
        <v>0</v>
      </c>
      <c r="BL136" s="17" t="s">
        <v>216</v>
      </c>
      <c r="BM136" s="139" t="s">
        <v>238</v>
      </c>
    </row>
    <row r="137" spans="2:65" s="1" customFormat="1" ht="21.75" customHeight="1">
      <c r="B137" s="32"/>
      <c r="C137" s="127" t="s">
        <v>229</v>
      </c>
      <c r="D137" s="127" t="s">
        <v>212</v>
      </c>
      <c r="E137" s="128" t="s">
        <v>876</v>
      </c>
      <c r="F137" s="129" t="s">
        <v>877</v>
      </c>
      <c r="G137" s="130" t="s">
        <v>297</v>
      </c>
      <c r="H137" s="131">
        <v>720</v>
      </c>
      <c r="I137" s="132"/>
      <c r="J137" s="133">
        <f>ROUND(I137*H137,2)</f>
        <v>0</v>
      </c>
      <c r="K137" s="134"/>
      <c r="L137" s="32"/>
      <c r="M137" s="135" t="s">
        <v>1</v>
      </c>
      <c r="N137" s="136" t="s">
        <v>42</v>
      </c>
      <c r="P137" s="137">
        <f>O137*H137</f>
        <v>0</v>
      </c>
      <c r="Q137" s="137">
        <v>0</v>
      </c>
      <c r="R137" s="137">
        <f>Q137*H137</f>
        <v>0</v>
      </c>
      <c r="S137" s="137">
        <v>0</v>
      </c>
      <c r="T137" s="138">
        <f>S137*H137</f>
        <v>0</v>
      </c>
      <c r="AR137" s="139" t="s">
        <v>216</v>
      </c>
      <c r="AT137" s="139" t="s">
        <v>212</v>
      </c>
      <c r="AU137" s="139" t="s">
        <v>84</v>
      </c>
      <c r="AY137" s="17" t="s">
        <v>211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7" t="s">
        <v>84</v>
      </c>
      <c r="BK137" s="140">
        <f>ROUND(I137*H137,2)</f>
        <v>0</v>
      </c>
      <c r="BL137" s="17" t="s">
        <v>216</v>
      </c>
      <c r="BM137" s="139" t="s">
        <v>8</v>
      </c>
    </row>
    <row r="138" spans="2:65" s="1" customFormat="1" ht="21.75" customHeight="1">
      <c r="B138" s="32"/>
      <c r="C138" s="162" t="s">
        <v>241</v>
      </c>
      <c r="D138" s="162" t="s">
        <v>700</v>
      </c>
      <c r="E138" s="163" t="s">
        <v>878</v>
      </c>
      <c r="F138" s="164" t="s">
        <v>879</v>
      </c>
      <c r="G138" s="165" t="s">
        <v>880</v>
      </c>
      <c r="H138" s="166">
        <v>29.4</v>
      </c>
      <c r="I138" s="167"/>
      <c r="J138" s="168">
        <f>ROUND(I138*H138,2)</f>
        <v>0</v>
      </c>
      <c r="K138" s="169"/>
      <c r="L138" s="170"/>
      <c r="M138" s="171" t="s">
        <v>1</v>
      </c>
      <c r="N138" s="172" t="s">
        <v>42</v>
      </c>
      <c r="P138" s="137">
        <f>O138*H138</f>
        <v>0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234</v>
      </c>
      <c r="AT138" s="139" t="s">
        <v>700</v>
      </c>
      <c r="AU138" s="139" t="s">
        <v>84</v>
      </c>
      <c r="AY138" s="17" t="s">
        <v>211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7" t="s">
        <v>84</v>
      </c>
      <c r="BK138" s="140">
        <f>ROUND(I138*H138,2)</f>
        <v>0</v>
      </c>
      <c r="BL138" s="17" t="s">
        <v>216</v>
      </c>
      <c r="BM138" s="139" t="s">
        <v>244</v>
      </c>
    </row>
    <row r="139" spans="2:65" s="12" customFormat="1" ht="11.25">
      <c r="B139" s="148"/>
      <c r="D139" s="142" t="s">
        <v>217</v>
      </c>
      <c r="E139" s="149" t="s">
        <v>1</v>
      </c>
      <c r="F139" s="150" t="s">
        <v>881</v>
      </c>
      <c r="H139" s="151">
        <v>29.4</v>
      </c>
      <c r="I139" s="152"/>
      <c r="L139" s="148"/>
      <c r="M139" s="153"/>
      <c r="T139" s="154"/>
      <c r="AT139" s="149" t="s">
        <v>217</v>
      </c>
      <c r="AU139" s="149" t="s">
        <v>84</v>
      </c>
      <c r="AV139" s="12" t="s">
        <v>86</v>
      </c>
      <c r="AW139" s="12" t="s">
        <v>34</v>
      </c>
      <c r="AX139" s="12" t="s">
        <v>77</v>
      </c>
      <c r="AY139" s="149" t="s">
        <v>211</v>
      </c>
    </row>
    <row r="140" spans="2:65" s="13" customFormat="1" ht="11.25">
      <c r="B140" s="155"/>
      <c r="D140" s="142" t="s">
        <v>217</v>
      </c>
      <c r="E140" s="156" t="s">
        <v>1</v>
      </c>
      <c r="F140" s="157" t="s">
        <v>222</v>
      </c>
      <c r="H140" s="158">
        <v>29.4</v>
      </c>
      <c r="I140" s="159"/>
      <c r="L140" s="155"/>
      <c r="M140" s="160"/>
      <c r="T140" s="161"/>
      <c r="AT140" s="156" t="s">
        <v>217</v>
      </c>
      <c r="AU140" s="156" t="s">
        <v>84</v>
      </c>
      <c r="AV140" s="13" t="s">
        <v>216</v>
      </c>
      <c r="AW140" s="13" t="s">
        <v>34</v>
      </c>
      <c r="AX140" s="13" t="s">
        <v>84</v>
      </c>
      <c r="AY140" s="156" t="s">
        <v>211</v>
      </c>
    </row>
    <row r="141" spans="2:65" s="10" customFormat="1" ht="25.9" customHeight="1">
      <c r="B141" s="117"/>
      <c r="D141" s="118" t="s">
        <v>76</v>
      </c>
      <c r="E141" s="119" t="s">
        <v>235</v>
      </c>
      <c r="F141" s="119" t="s">
        <v>491</v>
      </c>
      <c r="I141" s="120"/>
      <c r="J141" s="121">
        <f>BK141</f>
        <v>0</v>
      </c>
      <c r="L141" s="117"/>
      <c r="M141" s="122"/>
      <c r="P141" s="123">
        <f>SUM(P142:P191)</f>
        <v>0</v>
      </c>
      <c r="R141" s="123">
        <f>SUM(R142:R191)</f>
        <v>0</v>
      </c>
      <c r="T141" s="124">
        <f>SUM(T142:T191)</f>
        <v>0</v>
      </c>
      <c r="AR141" s="118" t="s">
        <v>84</v>
      </c>
      <c r="AT141" s="125" t="s">
        <v>76</v>
      </c>
      <c r="AU141" s="125" t="s">
        <v>77</v>
      </c>
      <c r="AY141" s="118" t="s">
        <v>211</v>
      </c>
      <c r="BK141" s="126">
        <f>SUM(BK142:BK191)</f>
        <v>0</v>
      </c>
    </row>
    <row r="142" spans="2:65" s="1" customFormat="1" ht="21.75" customHeight="1">
      <c r="B142" s="32"/>
      <c r="C142" s="127" t="s">
        <v>234</v>
      </c>
      <c r="D142" s="127" t="s">
        <v>212</v>
      </c>
      <c r="E142" s="128" t="s">
        <v>882</v>
      </c>
      <c r="F142" s="129" t="s">
        <v>883</v>
      </c>
      <c r="G142" s="130" t="s">
        <v>297</v>
      </c>
      <c r="H142" s="131">
        <v>3100</v>
      </c>
      <c r="I142" s="132"/>
      <c r="J142" s="133">
        <f>ROUND(I142*H142,2)</f>
        <v>0</v>
      </c>
      <c r="K142" s="134"/>
      <c r="L142" s="32"/>
      <c r="M142" s="135" t="s">
        <v>1</v>
      </c>
      <c r="N142" s="136" t="s">
        <v>42</v>
      </c>
      <c r="P142" s="137">
        <f>O142*H142</f>
        <v>0</v>
      </c>
      <c r="Q142" s="137">
        <v>0</v>
      </c>
      <c r="R142" s="137">
        <f>Q142*H142</f>
        <v>0</v>
      </c>
      <c r="S142" s="137">
        <v>0</v>
      </c>
      <c r="T142" s="138">
        <f>S142*H142</f>
        <v>0</v>
      </c>
      <c r="AR142" s="139" t="s">
        <v>216</v>
      </c>
      <c r="AT142" s="139" t="s">
        <v>212</v>
      </c>
      <c r="AU142" s="139" t="s">
        <v>84</v>
      </c>
      <c r="AY142" s="17" t="s">
        <v>211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7" t="s">
        <v>84</v>
      </c>
      <c r="BK142" s="140">
        <f>ROUND(I142*H142,2)</f>
        <v>0</v>
      </c>
      <c r="BL142" s="17" t="s">
        <v>216</v>
      </c>
      <c r="BM142" s="139" t="s">
        <v>253</v>
      </c>
    </row>
    <row r="143" spans="2:65" s="1" customFormat="1" ht="21.75" customHeight="1">
      <c r="B143" s="32"/>
      <c r="C143" s="127" t="s">
        <v>255</v>
      </c>
      <c r="D143" s="127" t="s">
        <v>212</v>
      </c>
      <c r="E143" s="128" t="s">
        <v>884</v>
      </c>
      <c r="F143" s="129" t="s">
        <v>885</v>
      </c>
      <c r="G143" s="130" t="s">
        <v>297</v>
      </c>
      <c r="H143" s="131">
        <v>1170</v>
      </c>
      <c r="I143" s="132"/>
      <c r="J143" s="133">
        <f>ROUND(I143*H143,2)</f>
        <v>0</v>
      </c>
      <c r="K143" s="134"/>
      <c r="L143" s="32"/>
      <c r="M143" s="135" t="s">
        <v>1</v>
      </c>
      <c r="N143" s="136" t="s">
        <v>42</v>
      </c>
      <c r="P143" s="137">
        <f>O143*H143</f>
        <v>0</v>
      </c>
      <c r="Q143" s="137">
        <v>0</v>
      </c>
      <c r="R143" s="137">
        <f>Q143*H143</f>
        <v>0</v>
      </c>
      <c r="S143" s="137">
        <v>0</v>
      </c>
      <c r="T143" s="138">
        <f>S143*H143</f>
        <v>0</v>
      </c>
      <c r="AR143" s="139" t="s">
        <v>216</v>
      </c>
      <c r="AT143" s="139" t="s">
        <v>212</v>
      </c>
      <c r="AU143" s="139" t="s">
        <v>84</v>
      </c>
      <c r="AY143" s="17" t="s">
        <v>211</v>
      </c>
      <c r="BE143" s="140">
        <f>IF(N143="základní",J143,0)</f>
        <v>0</v>
      </c>
      <c r="BF143" s="140">
        <f>IF(N143="snížená",J143,0)</f>
        <v>0</v>
      </c>
      <c r="BG143" s="140">
        <f>IF(N143="zákl. přenesená",J143,0)</f>
        <v>0</v>
      </c>
      <c r="BH143" s="140">
        <f>IF(N143="sníž. přenesená",J143,0)</f>
        <v>0</v>
      </c>
      <c r="BI143" s="140">
        <f>IF(N143="nulová",J143,0)</f>
        <v>0</v>
      </c>
      <c r="BJ143" s="17" t="s">
        <v>84</v>
      </c>
      <c r="BK143" s="140">
        <f>ROUND(I143*H143,2)</f>
        <v>0</v>
      </c>
      <c r="BL143" s="17" t="s">
        <v>216</v>
      </c>
      <c r="BM143" s="139" t="s">
        <v>258</v>
      </c>
    </row>
    <row r="144" spans="2:65" s="11" customFormat="1" ht="11.25">
      <c r="B144" s="141"/>
      <c r="D144" s="142" t="s">
        <v>217</v>
      </c>
      <c r="E144" s="143" t="s">
        <v>1</v>
      </c>
      <c r="F144" s="144" t="s">
        <v>886</v>
      </c>
      <c r="H144" s="143" t="s">
        <v>1</v>
      </c>
      <c r="I144" s="145"/>
      <c r="L144" s="141"/>
      <c r="M144" s="146"/>
      <c r="T144" s="147"/>
      <c r="AT144" s="143" t="s">
        <v>217</v>
      </c>
      <c r="AU144" s="143" t="s">
        <v>84</v>
      </c>
      <c r="AV144" s="11" t="s">
        <v>84</v>
      </c>
      <c r="AW144" s="11" t="s">
        <v>34</v>
      </c>
      <c r="AX144" s="11" t="s">
        <v>77</v>
      </c>
      <c r="AY144" s="143" t="s">
        <v>211</v>
      </c>
    </row>
    <row r="145" spans="2:65" s="12" customFormat="1" ht="11.25">
      <c r="B145" s="148"/>
      <c r="D145" s="142" t="s">
        <v>217</v>
      </c>
      <c r="E145" s="149" t="s">
        <v>1</v>
      </c>
      <c r="F145" s="150" t="s">
        <v>887</v>
      </c>
      <c r="H145" s="151">
        <v>1170</v>
      </c>
      <c r="I145" s="152"/>
      <c r="L145" s="148"/>
      <c r="M145" s="153"/>
      <c r="T145" s="154"/>
      <c r="AT145" s="149" t="s">
        <v>217</v>
      </c>
      <c r="AU145" s="149" t="s">
        <v>84</v>
      </c>
      <c r="AV145" s="12" t="s">
        <v>86</v>
      </c>
      <c r="AW145" s="12" t="s">
        <v>34</v>
      </c>
      <c r="AX145" s="12" t="s">
        <v>77</v>
      </c>
      <c r="AY145" s="149" t="s">
        <v>211</v>
      </c>
    </row>
    <row r="146" spans="2:65" s="13" customFormat="1" ht="11.25">
      <c r="B146" s="155"/>
      <c r="D146" s="142" t="s">
        <v>217</v>
      </c>
      <c r="E146" s="156" t="s">
        <v>1</v>
      </c>
      <c r="F146" s="157" t="s">
        <v>222</v>
      </c>
      <c r="H146" s="158">
        <v>1170</v>
      </c>
      <c r="I146" s="159"/>
      <c r="L146" s="155"/>
      <c r="M146" s="160"/>
      <c r="T146" s="161"/>
      <c r="AT146" s="156" t="s">
        <v>217</v>
      </c>
      <c r="AU146" s="156" t="s">
        <v>84</v>
      </c>
      <c r="AV146" s="13" t="s">
        <v>216</v>
      </c>
      <c r="AW146" s="13" t="s">
        <v>34</v>
      </c>
      <c r="AX146" s="13" t="s">
        <v>84</v>
      </c>
      <c r="AY146" s="156" t="s">
        <v>211</v>
      </c>
    </row>
    <row r="147" spans="2:65" s="1" customFormat="1" ht="21.75" customHeight="1">
      <c r="B147" s="32"/>
      <c r="C147" s="127" t="s">
        <v>238</v>
      </c>
      <c r="D147" s="127" t="s">
        <v>212</v>
      </c>
      <c r="E147" s="128" t="s">
        <v>888</v>
      </c>
      <c r="F147" s="129" t="s">
        <v>889</v>
      </c>
      <c r="G147" s="130" t="s">
        <v>297</v>
      </c>
      <c r="H147" s="131">
        <v>1281</v>
      </c>
      <c r="I147" s="132"/>
      <c r="J147" s="133">
        <f>ROUND(I147*H147,2)</f>
        <v>0</v>
      </c>
      <c r="K147" s="134"/>
      <c r="L147" s="32"/>
      <c r="M147" s="135" t="s">
        <v>1</v>
      </c>
      <c r="N147" s="136" t="s">
        <v>42</v>
      </c>
      <c r="P147" s="137">
        <f>O147*H147</f>
        <v>0</v>
      </c>
      <c r="Q147" s="137">
        <v>0</v>
      </c>
      <c r="R147" s="137">
        <f>Q147*H147</f>
        <v>0</v>
      </c>
      <c r="S147" s="137">
        <v>0</v>
      </c>
      <c r="T147" s="138">
        <f>S147*H147</f>
        <v>0</v>
      </c>
      <c r="AR147" s="139" t="s">
        <v>216</v>
      </c>
      <c r="AT147" s="139" t="s">
        <v>212</v>
      </c>
      <c r="AU147" s="139" t="s">
        <v>84</v>
      </c>
      <c r="AY147" s="17" t="s">
        <v>211</v>
      </c>
      <c r="BE147" s="140">
        <f>IF(N147="základní",J147,0)</f>
        <v>0</v>
      </c>
      <c r="BF147" s="140">
        <f>IF(N147="snížená",J147,0)</f>
        <v>0</v>
      </c>
      <c r="BG147" s="140">
        <f>IF(N147="zákl. přenesená",J147,0)</f>
        <v>0</v>
      </c>
      <c r="BH147" s="140">
        <f>IF(N147="sníž. přenesená",J147,0)</f>
        <v>0</v>
      </c>
      <c r="BI147" s="140">
        <f>IF(N147="nulová",J147,0)</f>
        <v>0</v>
      </c>
      <c r="BJ147" s="17" t="s">
        <v>84</v>
      </c>
      <c r="BK147" s="140">
        <f>ROUND(I147*H147,2)</f>
        <v>0</v>
      </c>
      <c r="BL147" s="17" t="s">
        <v>216</v>
      </c>
      <c r="BM147" s="139" t="s">
        <v>262</v>
      </c>
    </row>
    <row r="148" spans="2:65" s="11" customFormat="1" ht="11.25">
      <c r="B148" s="141"/>
      <c r="D148" s="142" t="s">
        <v>217</v>
      </c>
      <c r="E148" s="143" t="s">
        <v>1</v>
      </c>
      <c r="F148" s="144" t="s">
        <v>890</v>
      </c>
      <c r="H148" s="143" t="s">
        <v>1</v>
      </c>
      <c r="I148" s="145"/>
      <c r="L148" s="141"/>
      <c r="M148" s="146"/>
      <c r="T148" s="147"/>
      <c r="AT148" s="143" t="s">
        <v>217</v>
      </c>
      <c r="AU148" s="143" t="s">
        <v>84</v>
      </c>
      <c r="AV148" s="11" t="s">
        <v>84</v>
      </c>
      <c r="AW148" s="11" t="s">
        <v>34</v>
      </c>
      <c r="AX148" s="11" t="s">
        <v>77</v>
      </c>
      <c r="AY148" s="143" t="s">
        <v>211</v>
      </c>
    </row>
    <row r="149" spans="2:65" s="12" customFormat="1" ht="11.25">
      <c r="B149" s="148"/>
      <c r="D149" s="142" t="s">
        <v>217</v>
      </c>
      <c r="E149" s="149" t="s">
        <v>1</v>
      </c>
      <c r="F149" s="150" t="s">
        <v>891</v>
      </c>
      <c r="H149" s="151">
        <v>1281</v>
      </c>
      <c r="I149" s="152"/>
      <c r="L149" s="148"/>
      <c r="M149" s="153"/>
      <c r="T149" s="154"/>
      <c r="AT149" s="149" t="s">
        <v>217</v>
      </c>
      <c r="AU149" s="149" t="s">
        <v>84</v>
      </c>
      <c r="AV149" s="12" t="s">
        <v>86</v>
      </c>
      <c r="AW149" s="12" t="s">
        <v>34</v>
      </c>
      <c r="AX149" s="12" t="s">
        <v>77</v>
      </c>
      <c r="AY149" s="149" t="s">
        <v>211</v>
      </c>
    </row>
    <row r="150" spans="2:65" s="13" customFormat="1" ht="11.25">
      <c r="B150" s="155"/>
      <c r="D150" s="142" t="s">
        <v>217</v>
      </c>
      <c r="E150" s="156" t="s">
        <v>1</v>
      </c>
      <c r="F150" s="157" t="s">
        <v>222</v>
      </c>
      <c r="H150" s="158">
        <v>1281</v>
      </c>
      <c r="I150" s="159"/>
      <c r="L150" s="155"/>
      <c r="M150" s="160"/>
      <c r="T150" s="161"/>
      <c r="AT150" s="156" t="s">
        <v>217</v>
      </c>
      <c r="AU150" s="156" t="s">
        <v>84</v>
      </c>
      <c r="AV150" s="13" t="s">
        <v>216</v>
      </c>
      <c r="AW150" s="13" t="s">
        <v>34</v>
      </c>
      <c r="AX150" s="13" t="s">
        <v>84</v>
      </c>
      <c r="AY150" s="156" t="s">
        <v>211</v>
      </c>
    </row>
    <row r="151" spans="2:65" s="1" customFormat="1" ht="24.2" customHeight="1">
      <c r="B151" s="32"/>
      <c r="C151" s="127" t="s">
        <v>263</v>
      </c>
      <c r="D151" s="127" t="s">
        <v>212</v>
      </c>
      <c r="E151" s="128" t="s">
        <v>892</v>
      </c>
      <c r="F151" s="129" t="s">
        <v>893</v>
      </c>
      <c r="G151" s="130" t="s">
        <v>297</v>
      </c>
      <c r="H151" s="131">
        <v>816</v>
      </c>
      <c r="I151" s="132"/>
      <c r="J151" s="133">
        <f>ROUND(I151*H151,2)</f>
        <v>0</v>
      </c>
      <c r="K151" s="134"/>
      <c r="L151" s="32"/>
      <c r="M151" s="135" t="s">
        <v>1</v>
      </c>
      <c r="N151" s="136" t="s">
        <v>42</v>
      </c>
      <c r="P151" s="137">
        <f>O151*H151</f>
        <v>0</v>
      </c>
      <c r="Q151" s="137">
        <v>0</v>
      </c>
      <c r="R151" s="137">
        <f>Q151*H151</f>
        <v>0</v>
      </c>
      <c r="S151" s="137">
        <v>0</v>
      </c>
      <c r="T151" s="138">
        <f>S151*H151</f>
        <v>0</v>
      </c>
      <c r="AR151" s="139" t="s">
        <v>216</v>
      </c>
      <c r="AT151" s="139" t="s">
        <v>212</v>
      </c>
      <c r="AU151" s="139" t="s">
        <v>84</v>
      </c>
      <c r="AY151" s="17" t="s">
        <v>211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7" t="s">
        <v>84</v>
      </c>
      <c r="BK151" s="140">
        <f>ROUND(I151*H151,2)</f>
        <v>0</v>
      </c>
      <c r="BL151" s="17" t="s">
        <v>216</v>
      </c>
      <c r="BM151" s="139" t="s">
        <v>266</v>
      </c>
    </row>
    <row r="152" spans="2:65" s="11" customFormat="1" ht="11.25">
      <c r="B152" s="141"/>
      <c r="D152" s="142" t="s">
        <v>217</v>
      </c>
      <c r="E152" s="143" t="s">
        <v>1</v>
      </c>
      <c r="F152" s="144" t="s">
        <v>894</v>
      </c>
      <c r="H152" s="143" t="s">
        <v>1</v>
      </c>
      <c r="I152" s="145"/>
      <c r="L152" s="141"/>
      <c r="M152" s="146"/>
      <c r="T152" s="147"/>
      <c r="AT152" s="143" t="s">
        <v>217</v>
      </c>
      <c r="AU152" s="143" t="s">
        <v>84</v>
      </c>
      <c r="AV152" s="11" t="s">
        <v>84</v>
      </c>
      <c r="AW152" s="11" t="s">
        <v>34</v>
      </c>
      <c r="AX152" s="11" t="s">
        <v>77</v>
      </c>
      <c r="AY152" s="143" t="s">
        <v>211</v>
      </c>
    </row>
    <row r="153" spans="2:65" s="12" customFormat="1" ht="11.25">
      <c r="B153" s="148"/>
      <c r="D153" s="142" t="s">
        <v>217</v>
      </c>
      <c r="E153" s="149" t="s">
        <v>1</v>
      </c>
      <c r="F153" s="150" t="s">
        <v>895</v>
      </c>
      <c r="H153" s="151">
        <v>217</v>
      </c>
      <c r="I153" s="152"/>
      <c r="L153" s="148"/>
      <c r="M153" s="153"/>
      <c r="T153" s="154"/>
      <c r="AT153" s="149" t="s">
        <v>217</v>
      </c>
      <c r="AU153" s="149" t="s">
        <v>84</v>
      </c>
      <c r="AV153" s="12" t="s">
        <v>86</v>
      </c>
      <c r="AW153" s="12" t="s">
        <v>34</v>
      </c>
      <c r="AX153" s="12" t="s">
        <v>77</v>
      </c>
      <c r="AY153" s="149" t="s">
        <v>211</v>
      </c>
    </row>
    <row r="154" spans="2:65" s="11" customFormat="1" ht="11.25">
      <c r="B154" s="141"/>
      <c r="D154" s="142" t="s">
        <v>217</v>
      </c>
      <c r="E154" s="143" t="s">
        <v>1</v>
      </c>
      <c r="F154" s="144" t="s">
        <v>896</v>
      </c>
      <c r="H154" s="143" t="s">
        <v>1</v>
      </c>
      <c r="I154" s="145"/>
      <c r="L154" s="141"/>
      <c r="M154" s="146"/>
      <c r="T154" s="147"/>
      <c r="AT154" s="143" t="s">
        <v>217</v>
      </c>
      <c r="AU154" s="143" t="s">
        <v>84</v>
      </c>
      <c r="AV154" s="11" t="s">
        <v>84</v>
      </c>
      <c r="AW154" s="11" t="s">
        <v>34</v>
      </c>
      <c r="AX154" s="11" t="s">
        <v>77</v>
      </c>
      <c r="AY154" s="143" t="s">
        <v>211</v>
      </c>
    </row>
    <row r="155" spans="2:65" s="12" customFormat="1" ht="11.25">
      <c r="B155" s="148"/>
      <c r="D155" s="142" t="s">
        <v>217</v>
      </c>
      <c r="E155" s="149" t="s">
        <v>1</v>
      </c>
      <c r="F155" s="150" t="s">
        <v>897</v>
      </c>
      <c r="H155" s="151">
        <v>599</v>
      </c>
      <c r="I155" s="152"/>
      <c r="L155" s="148"/>
      <c r="M155" s="153"/>
      <c r="T155" s="154"/>
      <c r="AT155" s="149" t="s">
        <v>217</v>
      </c>
      <c r="AU155" s="149" t="s">
        <v>84</v>
      </c>
      <c r="AV155" s="12" t="s">
        <v>86</v>
      </c>
      <c r="AW155" s="12" t="s">
        <v>34</v>
      </c>
      <c r="AX155" s="12" t="s">
        <v>77</v>
      </c>
      <c r="AY155" s="149" t="s">
        <v>211</v>
      </c>
    </row>
    <row r="156" spans="2:65" s="13" customFormat="1" ht="11.25">
      <c r="B156" s="155"/>
      <c r="D156" s="142" t="s">
        <v>217</v>
      </c>
      <c r="E156" s="156" t="s">
        <v>1</v>
      </c>
      <c r="F156" s="157" t="s">
        <v>222</v>
      </c>
      <c r="H156" s="158">
        <v>816</v>
      </c>
      <c r="I156" s="159"/>
      <c r="L156" s="155"/>
      <c r="M156" s="160"/>
      <c r="T156" s="161"/>
      <c r="AT156" s="156" t="s">
        <v>217</v>
      </c>
      <c r="AU156" s="156" t="s">
        <v>84</v>
      </c>
      <c r="AV156" s="13" t="s">
        <v>216</v>
      </c>
      <c r="AW156" s="13" t="s">
        <v>34</v>
      </c>
      <c r="AX156" s="13" t="s">
        <v>84</v>
      </c>
      <c r="AY156" s="156" t="s">
        <v>211</v>
      </c>
    </row>
    <row r="157" spans="2:65" s="1" customFormat="1" ht="24.2" customHeight="1">
      <c r="B157" s="32"/>
      <c r="C157" s="127" t="s">
        <v>8</v>
      </c>
      <c r="D157" s="127" t="s">
        <v>212</v>
      </c>
      <c r="E157" s="128" t="s">
        <v>898</v>
      </c>
      <c r="F157" s="129" t="s">
        <v>899</v>
      </c>
      <c r="G157" s="130" t="s">
        <v>297</v>
      </c>
      <c r="H157" s="131">
        <v>1170</v>
      </c>
      <c r="I157" s="132"/>
      <c r="J157" s="133">
        <f>ROUND(I157*H157,2)</f>
        <v>0</v>
      </c>
      <c r="K157" s="134"/>
      <c r="L157" s="32"/>
      <c r="M157" s="135" t="s">
        <v>1</v>
      </c>
      <c r="N157" s="136" t="s">
        <v>42</v>
      </c>
      <c r="P157" s="137">
        <f>O157*H157</f>
        <v>0</v>
      </c>
      <c r="Q157" s="137">
        <v>0</v>
      </c>
      <c r="R157" s="137">
        <f>Q157*H157</f>
        <v>0</v>
      </c>
      <c r="S157" s="137">
        <v>0</v>
      </c>
      <c r="T157" s="138">
        <f>S157*H157</f>
        <v>0</v>
      </c>
      <c r="AR157" s="139" t="s">
        <v>216</v>
      </c>
      <c r="AT157" s="139" t="s">
        <v>212</v>
      </c>
      <c r="AU157" s="139" t="s">
        <v>84</v>
      </c>
      <c r="AY157" s="17" t="s">
        <v>211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7" t="s">
        <v>84</v>
      </c>
      <c r="BK157" s="140">
        <f>ROUND(I157*H157,2)</f>
        <v>0</v>
      </c>
      <c r="BL157" s="17" t="s">
        <v>216</v>
      </c>
      <c r="BM157" s="139" t="s">
        <v>269</v>
      </c>
    </row>
    <row r="158" spans="2:65" s="1" customFormat="1" ht="33" customHeight="1">
      <c r="B158" s="32"/>
      <c r="C158" s="127" t="s">
        <v>276</v>
      </c>
      <c r="D158" s="127" t="s">
        <v>212</v>
      </c>
      <c r="E158" s="128" t="s">
        <v>900</v>
      </c>
      <c r="F158" s="129" t="s">
        <v>901</v>
      </c>
      <c r="G158" s="130" t="s">
        <v>297</v>
      </c>
      <c r="H158" s="131">
        <v>1170</v>
      </c>
      <c r="I158" s="132"/>
      <c r="J158" s="133">
        <f>ROUND(I158*H158,2)</f>
        <v>0</v>
      </c>
      <c r="K158" s="134"/>
      <c r="L158" s="32"/>
      <c r="M158" s="135" t="s">
        <v>1</v>
      </c>
      <c r="N158" s="136" t="s">
        <v>42</v>
      </c>
      <c r="P158" s="137">
        <f>O158*H158</f>
        <v>0</v>
      </c>
      <c r="Q158" s="137">
        <v>0</v>
      </c>
      <c r="R158" s="137">
        <f>Q158*H158</f>
        <v>0</v>
      </c>
      <c r="S158" s="137">
        <v>0</v>
      </c>
      <c r="T158" s="138">
        <f>S158*H158</f>
        <v>0</v>
      </c>
      <c r="AR158" s="139" t="s">
        <v>216</v>
      </c>
      <c r="AT158" s="139" t="s">
        <v>212</v>
      </c>
      <c r="AU158" s="139" t="s">
        <v>84</v>
      </c>
      <c r="AY158" s="17" t="s">
        <v>211</v>
      </c>
      <c r="BE158" s="140">
        <f>IF(N158="základní",J158,0)</f>
        <v>0</v>
      </c>
      <c r="BF158" s="140">
        <f>IF(N158="snížená",J158,0)</f>
        <v>0</v>
      </c>
      <c r="BG158" s="140">
        <f>IF(N158="zákl. přenesená",J158,0)</f>
        <v>0</v>
      </c>
      <c r="BH158" s="140">
        <f>IF(N158="sníž. přenesená",J158,0)</f>
        <v>0</v>
      </c>
      <c r="BI158" s="140">
        <f>IF(N158="nulová",J158,0)</f>
        <v>0</v>
      </c>
      <c r="BJ158" s="17" t="s">
        <v>84</v>
      </c>
      <c r="BK158" s="140">
        <f>ROUND(I158*H158,2)</f>
        <v>0</v>
      </c>
      <c r="BL158" s="17" t="s">
        <v>216</v>
      </c>
      <c r="BM158" s="139" t="s">
        <v>279</v>
      </c>
    </row>
    <row r="159" spans="2:65" s="12" customFormat="1" ht="11.25">
      <c r="B159" s="148"/>
      <c r="D159" s="142" t="s">
        <v>217</v>
      </c>
      <c r="E159" s="149" t="s">
        <v>1</v>
      </c>
      <c r="F159" s="150" t="s">
        <v>887</v>
      </c>
      <c r="H159" s="151">
        <v>1170</v>
      </c>
      <c r="I159" s="152"/>
      <c r="L159" s="148"/>
      <c r="M159" s="153"/>
      <c r="T159" s="154"/>
      <c r="AT159" s="149" t="s">
        <v>217</v>
      </c>
      <c r="AU159" s="149" t="s">
        <v>84</v>
      </c>
      <c r="AV159" s="12" t="s">
        <v>86</v>
      </c>
      <c r="AW159" s="12" t="s">
        <v>34</v>
      </c>
      <c r="AX159" s="12" t="s">
        <v>77</v>
      </c>
      <c r="AY159" s="149" t="s">
        <v>211</v>
      </c>
    </row>
    <row r="160" spans="2:65" s="13" customFormat="1" ht="11.25">
      <c r="B160" s="155"/>
      <c r="D160" s="142" t="s">
        <v>217</v>
      </c>
      <c r="E160" s="156" t="s">
        <v>1</v>
      </c>
      <c r="F160" s="157" t="s">
        <v>222</v>
      </c>
      <c r="H160" s="158">
        <v>1170</v>
      </c>
      <c r="I160" s="159"/>
      <c r="L160" s="155"/>
      <c r="M160" s="160"/>
      <c r="T160" s="161"/>
      <c r="AT160" s="156" t="s">
        <v>217</v>
      </c>
      <c r="AU160" s="156" t="s">
        <v>84</v>
      </c>
      <c r="AV160" s="13" t="s">
        <v>216</v>
      </c>
      <c r="AW160" s="13" t="s">
        <v>34</v>
      </c>
      <c r="AX160" s="13" t="s">
        <v>84</v>
      </c>
      <c r="AY160" s="156" t="s">
        <v>211</v>
      </c>
    </row>
    <row r="161" spans="2:65" s="1" customFormat="1" ht="24.2" customHeight="1">
      <c r="B161" s="32"/>
      <c r="C161" s="127" t="s">
        <v>244</v>
      </c>
      <c r="D161" s="127" t="s">
        <v>212</v>
      </c>
      <c r="E161" s="128" t="s">
        <v>902</v>
      </c>
      <c r="F161" s="129" t="s">
        <v>903</v>
      </c>
      <c r="G161" s="130" t="s">
        <v>297</v>
      </c>
      <c r="H161" s="131">
        <v>1170</v>
      </c>
      <c r="I161" s="132"/>
      <c r="J161" s="133">
        <f t="shared" ref="J161:J168" si="0">ROUND(I161*H161,2)</f>
        <v>0</v>
      </c>
      <c r="K161" s="134"/>
      <c r="L161" s="32"/>
      <c r="M161" s="135" t="s">
        <v>1</v>
      </c>
      <c r="N161" s="136" t="s">
        <v>42</v>
      </c>
      <c r="P161" s="137">
        <f t="shared" ref="P161:P168" si="1">O161*H161</f>
        <v>0</v>
      </c>
      <c r="Q161" s="137">
        <v>0</v>
      </c>
      <c r="R161" s="137">
        <f t="shared" ref="R161:R168" si="2">Q161*H161</f>
        <v>0</v>
      </c>
      <c r="S161" s="137">
        <v>0</v>
      </c>
      <c r="T161" s="138">
        <f t="shared" ref="T161:T168" si="3">S161*H161</f>
        <v>0</v>
      </c>
      <c r="AR161" s="139" t="s">
        <v>216</v>
      </c>
      <c r="AT161" s="139" t="s">
        <v>212</v>
      </c>
      <c r="AU161" s="139" t="s">
        <v>84</v>
      </c>
      <c r="AY161" s="17" t="s">
        <v>211</v>
      </c>
      <c r="BE161" s="140">
        <f t="shared" ref="BE161:BE168" si="4">IF(N161="základní",J161,0)</f>
        <v>0</v>
      </c>
      <c r="BF161" s="140">
        <f t="shared" ref="BF161:BF168" si="5">IF(N161="snížená",J161,0)</f>
        <v>0</v>
      </c>
      <c r="BG161" s="140">
        <f t="shared" ref="BG161:BG168" si="6">IF(N161="zákl. přenesená",J161,0)</f>
        <v>0</v>
      </c>
      <c r="BH161" s="140">
        <f t="shared" ref="BH161:BH168" si="7">IF(N161="sníž. přenesená",J161,0)</f>
        <v>0</v>
      </c>
      <c r="BI161" s="140">
        <f t="shared" ref="BI161:BI168" si="8">IF(N161="nulová",J161,0)</f>
        <v>0</v>
      </c>
      <c r="BJ161" s="17" t="s">
        <v>84</v>
      </c>
      <c r="BK161" s="140">
        <f t="shared" ref="BK161:BK168" si="9">ROUND(I161*H161,2)</f>
        <v>0</v>
      </c>
      <c r="BL161" s="17" t="s">
        <v>216</v>
      </c>
      <c r="BM161" s="139" t="s">
        <v>290</v>
      </c>
    </row>
    <row r="162" spans="2:65" s="1" customFormat="1" ht="16.5" customHeight="1">
      <c r="B162" s="32"/>
      <c r="C162" s="127" t="s">
        <v>291</v>
      </c>
      <c r="D162" s="127" t="s">
        <v>212</v>
      </c>
      <c r="E162" s="128" t="s">
        <v>904</v>
      </c>
      <c r="F162" s="129" t="s">
        <v>905</v>
      </c>
      <c r="G162" s="130" t="s">
        <v>297</v>
      </c>
      <c r="H162" s="131">
        <v>3100</v>
      </c>
      <c r="I162" s="132"/>
      <c r="J162" s="133">
        <f t="shared" si="0"/>
        <v>0</v>
      </c>
      <c r="K162" s="134"/>
      <c r="L162" s="32"/>
      <c r="M162" s="135" t="s">
        <v>1</v>
      </c>
      <c r="N162" s="136" t="s">
        <v>42</v>
      </c>
      <c r="P162" s="137">
        <f t="shared" si="1"/>
        <v>0</v>
      </c>
      <c r="Q162" s="137">
        <v>0</v>
      </c>
      <c r="R162" s="137">
        <f t="shared" si="2"/>
        <v>0</v>
      </c>
      <c r="S162" s="137">
        <v>0</v>
      </c>
      <c r="T162" s="138">
        <f t="shared" si="3"/>
        <v>0</v>
      </c>
      <c r="AR162" s="139" t="s">
        <v>216</v>
      </c>
      <c r="AT162" s="139" t="s">
        <v>212</v>
      </c>
      <c r="AU162" s="139" t="s">
        <v>84</v>
      </c>
      <c r="AY162" s="17" t="s">
        <v>211</v>
      </c>
      <c r="BE162" s="140">
        <f t="shared" si="4"/>
        <v>0</v>
      </c>
      <c r="BF162" s="140">
        <f t="shared" si="5"/>
        <v>0</v>
      </c>
      <c r="BG162" s="140">
        <f t="shared" si="6"/>
        <v>0</v>
      </c>
      <c r="BH162" s="140">
        <f t="shared" si="7"/>
        <v>0</v>
      </c>
      <c r="BI162" s="140">
        <f t="shared" si="8"/>
        <v>0</v>
      </c>
      <c r="BJ162" s="17" t="s">
        <v>84</v>
      </c>
      <c r="BK162" s="140">
        <f t="shared" si="9"/>
        <v>0</v>
      </c>
      <c r="BL162" s="17" t="s">
        <v>216</v>
      </c>
      <c r="BM162" s="139" t="s">
        <v>294</v>
      </c>
    </row>
    <row r="163" spans="2:65" s="1" customFormat="1" ht="16.5" customHeight="1">
      <c r="B163" s="32"/>
      <c r="C163" s="127" t="s">
        <v>253</v>
      </c>
      <c r="D163" s="127" t="s">
        <v>212</v>
      </c>
      <c r="E163" s="128" t="s">
        <v>906</v>
      </c>
      <c r="F163" s="129" t="s">
        <v>907</v>
      </c>
      <c r="G163" s="130" t="s">
        <v>215</v>
      </c>
      <c r="H163" s="131">
        <v>47</v>
      </c>
      <c r="I163" s="132"/>
      <c r="J163" s="133">
        <f t="shared" si="0"/>
        <v>0</v>
      </c>
      <c r="K163" s="134"/>
      <c r="L163" s="32"/>
      <c r="M163" s="135" t="s">
        <v>1</v>
      </c>
      <c r="N163" s="136" t="s">
        <v>42</v>
      </c>
      <c r="P163" s="137">
        <f t="shared" si="1"/>
        <v>0</v>
      </c>
      <c r="Q163" s="137">
        <v>0</v>
      </c>
      <c r="R163" s="137">
        <f t="shared" si="2"/>
        <v>0</v>
      </c>
      <c r="S163" s="137">
        <v>0</v>
      </c>
      <c r="T163" s="138">
        <f t="shared" si="3"/>
        <v>0</v>
      </c>
      <c r="AR163" s="139" t="s">
        <v>216</v>
      </c>
      <c r="AT163" s="139" t="s">
        <v>212</v>
      </c>
      <c r="AU163" s="139" t="s">
        <v>84</v>
      </c>
      <c r="AY163" s="17" t="s">
        <v>211</v>
      </c>
      <c r="BE163" s="140">
        <f t="shared" si="4"/>
        <v>0</v>
      </c>
      <c r="BF163" s="140">
        <f t="shared" si="5"/>
        <v>0</v>
      </c>
      <c r="BG163" s="140">
        <f t="shared" si="6"/>
        <v>0</v>
      </c>
      <c r="BH163" s="140">
        <f t="shared" si="7"/>
        <v>0</v>
      </c>
      <c r="BI163" s="140">
        <f t="shared" si="8"/>
        <v>0</v>
      </c>
      <c r="BJ163" s="17" t="s">
        <v>84</v>
      </c>
      <c r="BK163" s="140">
        <f t="shared" si="9"/>
        <v>0</v>
      </c>
      <c r="BL163" s="17" t="s">
        <v>216</v>
      </c>
      <c r="BM163" s="139" t="s">
        <v>298</v>
      </c>
    </row>
    <row r="164" spans="2:65" s="1" customFormat="1" ht="21.75" customHeight="1">
      <c r="B164" s="32"/>
      <c r="C164" s="127" t="s">
        <v>299</v>
      </c>
      <c r="D164" s="127" t="s">
        <v>212</v>
      </c>
      <c r="E164" s="128" t="s">
        <v>908</v>
      </c>
      <c r="F164" s="129" t="s">
        <v>909</v>
      </c>
      <c r="G164" s="130" t="s">
        <v>297</v>
      </c>
      <c r="H164" s="131">
        <v>1170</v>
      </c>
      <c r="I164" s="132"/>
      <c r="J164" s="133">
        <f t="shared" si="0"/>
        <v>0</v>
      </c>
      <c r="K164" s="134"/>
      <c r="L164" s="32"/>
      <c r="M164" s="135" t="s">
        <v>1</v>
      </c>
      <c r="N164" s="136" t="s">
        <v>42</v>
      </c>
      <c r="P164" s="137">
        <f t="shared" si="1"/>
        <v>0</v>
      </c>
      <c r="Q164" s="137">
        <v>0</v>
      </c>
      <c r="R164" s="137">
        <f t="shared" si="2"/>
        <v>0</v>
      </c>
      <c r="S164" s="137">
        <v>0</v>
      </c>
      <c r="T164" s="138">
        <f t="shared" si="3"/>
        <v>0</v>
      </c>
      <c r="AR164" s="139" t="s">
        <v>216</v>
      </c>
      <c r="AT164" s="139" t="s">
        <v>212</v>
      </c>
      <c r="AU164" s="139" t="s">
        <v>84</v>
      </c>
      <c r="AY164" s="17" t="s">
        <v>211</v>
      </c>
      <c r="BE164" s="140">
        <f t="shared" si="4"/>
        <v>0</v>
      </c>
      <c r="BF164" s="140">
        <f t="shared" si="5"/>
        <v>0</v>
      </c>
      <c r="BG164" s="140">
        <f t="shared" si="6"/>
        <v>0</v>
      </c>
      <c r="BH164" s="140">
        <f t="shared" si="7"/>
        <v>0</v>
      </c>
      <c r="BI164" s="140">
        <f t="shared" si="8"/>
        <v>0</v>
      </c>
      <c r="BJ164" s="17" t="s">
        <v>84</v>
      </c>
      <c r="BK164" s="140">
        <f t="shared" si="9"/>
        <v>0</v>
      </c>
      <c r="BL164" s="17" t="s">
        <v>216</v>
      </c>
      <c r="BM164" s="139" t="s">
        <v>303</v>
      </c>
    </row>
    <row r="165" spans="2:65" s="1" customFormat="1" ht="24.2" customHeight="1">
      <c r="B165" s="32"/>
      <c r="C165" s="127" t="s">
        <v>258</v>
      </c>
      <c r="D165" s="127" t="s">
        <v>212</v>
      </c>
      <c r="E165" s="128" t="s">
        <v>910</v>
      </c>
      <c r="F165" s="129" t="s">
        <v>911</v>
      </c>
      <c r="G165" s="130" t="s">
        <v>297</v>
      </c>
      <c r="H165" s="131">
        <v>440</v>
      </c>
      <c r="I165" s="132"/>
      <c r="J165" s="133">
        <f t="shared" si="0"/>
        <v>0</v>
      </c>
      <c r="K165" s="134"/>
      <c r="L165" s="32"/>
      <c r="M165" s="135" t="s">
        <v>1</v>
      </c>
      <c r="N165" s="136" t="s">
        <v>42</v>
      </c>
      <c r="P165" s="137">
        <f t="shared" si="1"/>
        <v>0</v>
      </c>
      <c r="Q165" s="137">
        <v>0</v>
      </c>
      <c r="R165" s="137">
        <f t="shared" si="2"/>
        <v>0</v>
      </c>
      <c r="S165" s="137">
        <v>0</v>
      </c>
      <c r="T165" s="138">
        <f t="shared" si="3"/>
        <v>0</v>
      </c>
      <c r="AR165" s="139" t="s">
        <v>216</v>
      </c>
      <c r="AT165" s="139" t="s">
        <v>212</v>
      </c>
      <c r="AU165" s="139" t="s">
        <v>84</v>
      </c>
      <c r="AY165" s="17" t="s">
        <v>211</v>
      </c>
      <c r="BE165" s="140">
        <f t="shared" si="4"/>
        <v>0</v>
      </c>
      <c r="BF165" s="140">
        <f t="shared" si="5"/>
        <v>0</v>
      </c>
      <c r="BG165" s="140">
        <f t="shared" si="6"/>
        <v>0</v>
      </c>
      <c r="BH165" s="140">
        <f t="shared" si="7"/>
        <v>0</v>
      </c>
      <c r="BI165" s="140">
        <f t="shared" si="8"/>
        <v>0</v>
      </c>
      <c r="BJ165" s="17" t="s">
        <v>84</v>
      </c>
      <c r="BK165" s="140">
        <f t="shared" si="9"/>
        <v>0</v>
      </c>
      <c r="BL165" s="17" t="s">
        <v>216</v>
      </c>
      <c r="BM165" s="139" t="s">
        <v>308</v>
      </c>
    </row>
    <row r="166" spans="2:65" s="1" customFormat="1" ht="24.2" customHeight="1">
      <c r="B166" s="32"/>
      <c r="C166" s="127" t="s">
        <v>310</v>
      </c>
      <c r="D166" s="127" t="s">
        <v>212</v>
      </c>
      <c r="E166" s="128" t="s">
        <v>912</v>
      </c>
      <c r="F166" s="129" t="s">
        <v>913</v>
      </c>
      <c r="G166" s="130" t="s">
        <v>297</v>
      </c>
      <c r="H166" s="131">
        <v>730</v>
      </c>
      <c r="I166" s="132"/>
      <c r="J166" s="133">
        <f t="shared" si="0"/>
        <v>0</v>
      </c>
      <c r="K166" s="134"/>
      <c r="L166" s="32"/>
      <c r="M166" s="135" t="s">
        <v>1</v>
      </c>
      <c r="N166" s="136" t="s">
        <v>42</v>
      </c>
      <c r="P166" s="137">
        <f t="shared" si="1"/>
        <v>0</v>
      </c>
      <c r="Q166" s="137">
        <v>0</v>
      </c>
      <c r="R166" s="137">
        <f t="shared" si="2"/>
        <v>0</v>
      </c>
      <c r="S166" s="137">
        <v>0</v>
      </c>
      <c r="T166" s="138">
        <f t="shared" si="3"/>
        <v>0</v>
      </c>
      <c r="AR166" s="139" t="s">
        <v>216</v>
      </c>
      <c r="AT166" s="139" t="s">
        <v>212</v>
      </c>
      <c r="AU166" s="139" t="s">
        <v>84</v>
      </c>
      <c r="AY166" s="17" t="s">
        <v>211</v>
      </c>
      <c r="BE166" s="140">
        <f t="shared" si="4"/>
        <v>0</v>
      </c>
      <c r="BF166" s="140">
        <f t="shared" si="5"/>
        <v>0</v>
      </c>
      <c r="BG166" s="140">
        <f t="shared" si="6"/>
        <v>0</v>
      </c>
      <c r="BH166" s="140">
        <f t="shared" si="7"/>
        <v>0</v>
      </c>
      <c r="BI166" s="140">
        <f t="shared" si="8"/>
        <v>0</v>
      </c>
      <c r="BJ166" s="17" t="s">
        <v>84</v>
      </c>
      <c r="BK166" s="140">
        <f t="shared" si="9"/>
        <v>0</v>
      </c>
      <c r="BL166" s="17" t="s">
        <v>216</v>
      </c>
      <c r="BM166" s="139" t="s">
        <v>314</v>
      </c>
    </row>
    <row r="167" spans="2:65" s="1" customFormat="1" ht="24.2" customHeight="1">
      <c r="B167" s="32"/>
      <c r="C167" s="127" t="s">
        <v>262</v>
      </c>
      <c r="D167" s="127" t="s">
        <v>212</v>
      </c>
      <c r="E167" s="128" t="s">
        <v>914</v>
      </c>
      <c r="F167" s="129" t="s">
        <v>915</v>
      </c>
      <c r="G167" s="130" t="s">
        <v>297</v>
      </c>
      <c r="H167" s="131">
        <v>1281</v>
      </c>
      <c r="I167" s="132"/>
      <c r="J167" s="133">
        <f t="shared" si="0"/>
        <v>0</v>
      </c>
      <c r="K167" s="134"/>
      <c r="L167" s="32"/>
      <c r="M167" s="135" t="s">
        <v>1</v>
      </c>
      <c r="N167" s="136" t="s">
        <v>42</v>
      </c>
      <c r="P167" s="137">
        <f t="shared" si="1"/>
        <v>0</v>
      </c>
      <c r="Q167" s="137">
        <v>0</v>
      </c>
      <c r="R167" s="137">
        <f t="shared" si="2"/>
        <v>0</v>
      </c>
      <c r="S167" s="137">
        <v>0</v>
      </c>
      <c r="T167" s="138">
        <f t="shared" si="3"/>
        <v>0</v>
      </c>
      <c r="AR167" s="139" t="s">
        <v>216</v>
      </c>
      <c r="AT167" s="139" t="s">
        <v>212</v>
      </c>
      <c r="AU167" s="139" t="s">
        <v>84</v>
      </c>
      <c r="AY167" s="17" t="s">
        <v>211</v>
      </c>
      <c r="BE167" s="140">
        <f t="shared" si="4"/>
        <v>0</v>
      </c>
      <c r="BF167" s="140">
        <f t="shared" si="5"/>
        <v>0</v>
      </c>
      <c r="BG167" s="140">
        <f t="shared" si="6"/>
        <v>0</v>
      </c>
      <c r="BH167" s="140">
        <f t="shared" si="7"/>
        <v>0</v>
      </c>
      <c r="BI167" s="140">
        <f t="shared" si="8"/>
        <v>0</v>
      </c>
      <c r="BJ167" s="17" t="s">
        <v>84</v>
      </c>
      <c r="BK167" s="140">
        <f t="shared" si="9"/>
        <v>0</v>
      </c>
      <c r="BL167" s="17" t="s">
        <v>216</v>
      </c>
      <c r="BM167" s="139" t="s">
        <v>318</v>
      </c>
    </row>
    <row r="168" spans="2:65" s="1" customFormat="1" ht="21.75" customHeight="1">
      <c r="B168" s="32"/>
      <c r="C168" s="127" t="s">
        <v>7</v>
      </c>
      <c r="D168" s="127" t="s">
        <v>212</v>
      </c>
      <c r="E168" s="128" t="s">
        <v>916</v>
      </c>
      <c r="F168" s="129" t="s">
        <v>917</v>
      </c>
      <c r="G168" s="130" t="s">
        <v>297</v>
      </c>
      <c r="H168" s="131">
        <v>435</v>
      </c>
      <c r="I168" s="132"/>
      <c r="J168" s="133">
        <f t="shared" si="0"/>
        <v>0</v>
      </c>
      <c r="K168" s="134"/>
      <c r="L168" s="32"/>
      <c r="M168" s="135" t="s">
        <v>1</v>
      </c>
      <c r="N168" s="136" t="s">
        <v>42</v>
      </c>
      <c r="P168" s="137">
        <f t="shared" si="1"/>
        <v>0</v>
      </c>
      <c r="Q168" s="137">
        <v>0</v>
      </c>
      <c r="R168" s="137">
        <f t="shared" si="2"/>
        <v>0</v>
      </c>
      <c r="S168" s="137">
        <v>0</v>
      </c>
      <c r="T168" s="138">
        <f t="shared" si="3"/>
        <v>0</v>
      </c>
      <c r="AR168" s="139" t="s">
        <v>216</v>
      </c>
      <c r="AT168" s="139" t="s">
        <v>212</v>
      </c>
      <c r="AU168" s="139" t="s">
        <v>84</v>
      </c>
      <c r="AY168" s="17" t="s">
        <v>211</v>
      </c>
      <c r="BE168" s="140">
        <f t="shared" si="4"/>
        <v>0</v>
      </c>
      <c r="BF168" s="140">
        <f t="shared" si="5"/>
        <v>0</v>
      </c>
      <c r="BG168" s="140">
        <f t="shared" si="6"/>
        <v>0</v>
      </c>
      <c r="BH168" s="140">
        <f t="shared" si="7"/>
        <v>0</v>
      </c>
      <c r="BI168" s="140">
        <f t="shared" si="8"/>
        <v>0</v>
      </c>
      <c r="BJ168" s="17" t="s">
        <v>84</v>
      </c>
      <c r="BK168" s="140">
        <f t="shared" si="9"/>
        <v>0</v>
      </c>
      <c r="BL168" s="17" t="s">
        <v>216</v>
      </c>
      <c r="BM168" s="139" t="s">
        <v>323</v>
      </c>
    </row>
    <row r="169" spans="2:65" s="11" customFormat="1" ht="11.25">
      <c r="B169" s="141"/>
      <c r="D169" s="142" t="s">
        <v>217</v>
      </c>
      <c r="E169" s="143" t="s">
        <v>1</v>
      </c>
      <c r="F169" s="144" t="s">
        <v>918</v>
      </c>
      <c r="H169" s="143" t="s">
        <v>1</v>
      </c>
      <c r="I169" s="145"/>
      <c r="L169" s="141"/>
      <c r="M169" s="146"/>
      <c r="T169" s="147"/>
      <c r="AT169" s="143" t="s">
        <v>217</v>
      </c>
      <c r="AU169" s="143" t="s">
        <v>84</v>
      </c>
      <c r="AV169" s="11" t="s">
        <v>84</v>
      </c>
      <c r="AW169" s="11" t="s">
        <v>34</v>
      </c>
      <c r="AX169" s="11" t="s">
        <v>77</v>
      </c>
      <c r="AY169" s="143" t="s">
        <v>211</v>
      </c>
    </row>
    <row r="170" spans="2:65" s="12" customFormat="1" ht="11.25">
      <c r="B170" s="148"/>
      <c r="D170" s="142" t="s">
        <v>217</v>
      </c>
      <c r="E170" s="149" t="s">
        <v>1</v>
      </c>
      <c r="F170" s="150" t="s">
        <v>919</v>
      </c>
      <c r="H170" s="151">
        <v>418</v>
      </c>
      <c r="I170" s="152"/>
      <c r="L170" s="148"/>
      <c r="M170" s="153"/>
      <c r="T170" s="154"/>
      <c r="AT170" s="149" t="s">
        <v>217</v>
      </c>
      <c r="AU170" s="149" t="s">
        <v>84</v>
      </c>
      <c r="AV170" s="12" t="s">
        <v>86</v>
      </c>
      <c r="AW170" s="12" t="s">
        <v>34</v>
      </c>
      <c r="AX170" s="12" t="s">
        <v>77</v>
      </c>
      <c r="AY170" s="149" t="s">
        <v>211</v>
      </c>
    </row>
    <row r="171" spans="2:65" s="11" customFormat="1" ht="11.25">
      <c r="B171" s="141"/>
      <c r="D171" s="142" t="s">
        <v>217</v>
      </c>
      <c r="E171" s="143" t="s">
        <v>1</v>
      </c>
      <c r="F171" s="144" t="s">
        <v>920</v>
      </c>
      <c r="H171" s="143" t="s">
        <v>1</v>
      </c>
      <c r="I171" s="145"/>
      <c r="L171" s="141"/>
      <c r="M171" s="146"/>
      <c r="T171" s="147"/>
      <c r="AT171" s="143" t="s">
        <v>217</v>
      </c>
      <c r="AU171" s="143" t="s">
        <v>84</v>
      </c>
      <c r="AV171" s="11" t="s">
        <v>84</v>
      </c>
      <c r="AW171" s="11" t="s">
        <v>34</v>
      </c>
      <c r="AX171" s="11" t="s">
        <v>77</v>
      </c>
      <c r="AY171" s="143" t="s">
        <v>211</v>
      </c>
    </row>
    <row r="172" spans="2:65" s="12" customFormat="1" ht="11.25">
      <c r="B172" s="148"/>
      <c r="D172" s="142" t="s">
        <v>217</v>
      </c>
      <c r="E172" s="149" t="s">
        <v>1</v>
      </c>
      <c r="F172" s="150" t="s">
        <v>299</v>
      </c>
      <c r="H172" s="151">
        <v>17</v>
      </c>
      <c r="I172" s="152"/>
      <c r="L172" s="148"/>
      <c r="M172" s="153"/>
      <c r="T172" s="154"/>
      <c r="AT172" s="149" t="s">
        <v>217</v>
      </c>
      <c r="AU172" s="149" t="s">
        <v>84</v>
      </c>
      <c r="AV172" s="12" t="s">
        <v>86</v>
      </c>
      <c r="AW172" s="12" t="s">
        <v>34</v>
      </c>
      <c r="AX172" s="12" t="s">
        <v>77</v>
      </c>
      <c r="AY172" s="149" t="s">
        <v>211</v>
      </c>
    </row>
    <row r="173" spans="2:65" s="13" customFormat="1" ht="11.25">
      <c r="B173" s="155"/>
      <c r="D173" s="142" t="s">
        <v>217</v>
      </c>
      <c r="E173" s="156" t="s">
        <v>1</v>
      </c>
      <c r="F173" s="157" t="s">
        <v>222</v>
      </c>
      <c r="H173" s="158">
        <v>435</v>
      </c>
      <c r="I173" s="159"/>
      <c r="L173" s="155"/>
      <c r="M173" s="160"/>
      <c r="T173" s="161"/>
      <c r="AT173" s="156" t="s">
        <v>217</v>
      </c>
      <c r="AU173" s="156" t="s">
        <v>84</v>
      </c>
      <c r="AV173" s="13" t="s">
        <v>216</v>
      </c>
      <c r="AW173" s="13" t="s">
        <v>34</v>
      </c>
      <c r="AX173" s="13" t="s">
        <v>84</v>
      </c>
      <c r="AY173" s="156" t="s">
        <v>211</v>
      </c>
    </row>
    <row r="174" spans="2:65" s="1" customFormat="1" ht="21.75" customHeight="1">
      <c r="B174" s="32"/>
      <c r="C174" s="127" t="s">
        <v>266</v>
      </c>
      <c r="D174" s="127" t="s">
        <v>212</v>
      </c>
      <c r="E174" s="128" t="s">
        <v>921</v>
      </c>
      <c r="F174" s="129" t="s">
        <v>922</v>
      </c>
      <c r="G174" s="130" t="s">
        <v>297</v>
      </c>
      <c r="H174" s="131">
        <v>164</v>
      </c>
      <c r="I174" s="132"/>
      <c r="J174" s="133">
        <f>ROUND(I174*H174,2)</f>
        <v>0</v>
      </c>
      <c r="K174" s="134"/>
      <c r="L174" s="32"/>
      <c r="M174" s="135" t="s">
        <v>1</v>
      </c>
      <c r="N174" s="136" t="s">
        <v>42</v>
      </c>
      <c r="P174" s="137">
        <f>O174*H174</f>
        <v>0</v>
      </c>
      <c r="Q174" s="137">
        <v>0</v>
      </c>
      <c r="R174" s="137">
        <f>Q174*H174</f>
        <v>0</v>
      </c>
      <c r="S174" s="137">
        <v>0</v>
      </c>
      <c r="T174" s="138">
        <f>S174*H174</f>
        <v>0</v>
      </c>
      <c r="AR174" s="139" t="s">
        <v>216</v>
      </c>
      <c r="AT174" s="139" t="s">
        <v>212</v>
      </c>
      <c r="AU174" s="139" t="s">
        <v>84</v>
      </c>
      <c r="AY174" s="17" t="s">
        <v>211</v>
      </c>
      <c r="BE174" s="140">
        <f>IF(N174="základní",J174,0)</f>
        <v>0</v>
      </c>
      <c r="BF174" s="140">
        <f>IF(N174="snížená",J174,0)</f>
        <v>0</v>
      </c>
      <c r="BG174" s="140">
        <f>IF(N174="zákl. přenesená",J174,0)</f>
        <v>0</v>
      </c>
      <c r="BH174" s="140">
        <f>IF(N174="sníž. přenesená",J174,0)</f>
        <v>0</v>
      </c>
      <c r="BI174" s="140">
        <f>IF(N174="nulová",J174,0)</f>
        <v>0</v>
      </c>
      <c r="BJ174" s="17" t="s">
        <v>84</v>
      </c>
      <c r="BK174" s="140">
        <f>ROUND(I174*H174,2)</f>
        <v>0</v>
      </c>
      <c r="BL174" s="17" t="s">
        <v>216</v>
      </c>
      <c r="BM174" s="139" t="s">
        <v>329</v>
      </c>
    </row>
    <row r="175" spans="2:65" s="11" customFormat="1" ht="11.25">
      <c r="B175" s="141"/>
      <c r="D175" s="142" t="s">
        <v>217</v>
      </c>
      <c r="E175" s="143" t="s">
        <v>1</v>
      </c>
      <c r="F175" s="144" t="s">
        <v>923</v>
      </c>
      <c r="H175" s="143" t="s">
        <v>1</v>
      </c>
      <c r="I175" s="145"/>
      <c r="L175" s="141"/>
      <c r="M175" s="146"/>
      <c r="T175" s="147"/>
      <c r="AT175" s="143" t="s">
        <v>217</v>
      </c>
      <c r="AU175" s="143" t="s">
        <v>84</v>
      </c>
      <c r="AV175" s="11" t="s">
        <v>84</v>
      </c>
      <c r="AW175" s="11" t="s">
        <v>34</v>
      </c>
      <c r="AX175" s="11" t="s">
        <v>77</v>
      </c>
      <c r="AY175" s="143" t="s">
        <v>211</v>
      </c>
    </row>
    <row r="176" spans="2:65" s="12" customFormat="1" ht="11.25">
      <c r="B176" s="148"/>
      <c r="D176" s="142" t="s">
        <v>217</v>
      </c>
      <c r="E176" s="149" t="s">
        <v>1</v>
      </c>
      <c r="F176" s="150" t="s">
        <v>475</v>
      </c>
      <c r="H176" s="151">
        <v>47</v>
      </c>
      <c r="I176" s="152"/>
      <c r="L176" s="148"/>
      <c r="M176" s="153"/>
      <c r="T176" s="154"/>
      <c r="AT176" s="149" t="s">
        <v>217</v>
      </c>
      <c r="AU176" s="149" t="s">
        <v>84</v>
      </c>
      <c r="AV176" s="12" t="s">
        <v>86</v>
      </c>
      <c r="AW176" s="12" t="s">
        <v>34</v>
      </c>
      <c r="AX176" s="12" t="s">
        <v>77</v>
      </c>
      <c r="AY176" s="149" t="s">
        <v>211</v>
      </c>
    </row>
    <row r="177" spans="2:65" s="11" customFormat="1" ht="11.25">
      <c r="B177" s="141"/>
      <c r="D177" s="142" t="s">
        <v>217</v>
      </c>
      <c r="E177" s="143" t="s">
        <v>1</v>
      </c>
      <c r="F177" s="144" t="s">
        <v>924</v>
      </c>
      <c r="H177" s="143" t="s">
        <v>1</v>
      </c>
      <c r="I177" s="145"/>
      <c r="L177" s="141"/>
      <c r="M177" s="146"/>
      <c r="T177" s="147"/>
      <c r="AT177" s="143" t="s">
        <v>217</v>
      </c>
      <c r="AU177" s="143" t="s">
        <v>84</v>
      </c>
      <c r="AV177" s="11" t="s">
        <v>84</v>
      </c>
      <c r="AW177" s="11" t="s">
        <v>34</v>
      </c>
      <c r="AX177" s="11" t="s">
        <v>77</v>
      </c>
      <c r="AY177" s="143" t="s">
        <v>211</v>
      </c>
    </row>
    <row r="178" spans="2:65" s="12" customFormat="1" ht="11.25">
      <c r="B178" s="148"/>
      <c r="D178" s="142" t="s">
        <v>217</v>
      </c>
      <c r="E178" s="149" t="s">
        <v>1</v>
      </c>
      <c r="F178" s="150" t="s">
        <v>813</v>
      </c>
      <c r="H178" s="151">
        <v>117</v>
      </c>
      <c r="I178" s="152"/>
      <c r="L178" s="148"/>
      <c r="M178" s="153"/>
      <c r="T178" s="154"/>
      <c r="AT178" s="149" t="s">
        <v>217</v>
      </c>
      <c r="AU178" s="149" t="s">
        <v>84</v>
      </c>
      <c r="AV178" s="12" t="s">
        <v>86</v>
      </c>
      <c r="AW178" s="12" t="s">
        <v>34</v>
      </c>
      <c r="AX178" s="12" t="s">
        <v>77</v>
      </c>
      <c r="AY178" s="149" t="s">
        <v>211</v>
      </c>
    </row>
    <row r="179" spans="2:65" s="13" customFormat="1" ht="11.25">
      <c r="B179" s="155"/>
      <c r="D179" s="142" t="s">
        <v>217</v>
      </c>
      <c r="E179" s="156" t="s">
        <v>1</v>
      </c>
      <c r="F179" s="157" t="s">
        <v>222</v>
      </c>
      <c r="H179" s="158">
        <v>164</v>
      </c>
      <c r="I179" s="159"/>
      <c r="L179" s="155"/>
      <c r="M179" s="160"/>
      <c r="T179" s="161"/>
      <c r="AT179" s="156" t="s">
        <v>217</v>
      </c>
      <c r="AU179" s="156" t="s">
        <v>84</v>
      </c>
      <c r="AV179" s="13" t="s">
        <v>216</v>
      </c>
      <c r="AW179" s="13" t="s">
        <v>34</v>
      </c>
      <c r="AX179" s="13" t="s">
        <v>84</v>
      </c>
      <c r="AY179" s="156" t="s">
        <v>211</v>
      </c>
    </row>
    <row r="180" spans="2:65" s="1" customFormat="1" ht="16.5" customHeight="1">
      <c r="B180" s="32"/>
      <c r="C180" s="127" t="s">
        <v>333</v>
      </c>
      <c r="D180" s="127" t="s">
        <v>212</v>
      </c>
      <c r="E180" s="128" t="s">
        <v>925</v>
      </c>
      <c r="F180" s="129" t="s">
        <v>926</v>
      </c>
      <c r="G180" s="130" t="s">
        <v>297</v>
      </c>
      <c r="H180" s="131">
        <v>450</v>
      </c>
      <c r="I180" s="132"/>
      <c r="J180" s="133">
        <f>ROUND(I180*H180,2)</f>
        <v>0</v>
      </c>
      <c r="K180" s="134"/>
      <c r="L180" s="32"/>
      <c r="M180" s="135" t="s">
        <v>1</v>
      </c>
      <c r="N180" s="136" t="s">
        <v>42</v>
      </c>
      <c r="P180" s="137">
        <f>O180*H180</f>
        <v>0</v>
      </c>
      <c r="Q180" s="137">
        <v>0</v>
      </c>
      <c r="R180" s="137">
        <f>Q180*H180</f>
        <v>0</v>
      </c>
      <c r="S180" s="137">
        <v>0</v>
      </c>
      <c r="T180" s="138">
        <f>S180*H180</f>
        <v>0</v>
      </c>
      <c r="AR180" s="139" t="s">
        <v>216</v>
      </c>
      <c r="AT180" s="139" t="s">
        <v>212</v>
      </c>
      <c r="AU180" s="139" t="s">
        <v>84</v>
      </c>
      <c r="AY180" s="17" t="s">
        <v>211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7" t="s">
        <v>84</v>
      </c>
      <c r="BK180" s="140">
        <f>ROUND(I180*H180,2)</f>
        <v>0</v>
      </c>
      <c r="BL180" s="17" t="s">
        <v>216</v>
      </c>
      <c r="BM180" s="139" t="s">
        <v>336</v>
      </c>
    </row>
    <row r="181" spans="2:65" s="1" customFormat="1" ht="16.5" customHeight="1">
      <c r="B181" s="32"/>
      <c r="C181" s="162" t="s">
        <v>269</v>
      </c>
      <c r="D181" s="162" t="s">
        <v>700</v>
      </c>
      <c r="E181" s="163" t="s">
        <v>927</v>
      </c>
      <c r="F181" s="164" t="s">
        <v>928</v>
      </c>
      <c r="G181" s="165" t="s">
        <v>297</v>
      </c>
      <c r="H181" s="166">
        <v>418</v>
      </c>
      <c r="I181" s="167"/>
      <c r="J181" s="168">
        <f>ROUND(I181*H181,2)</f>
        <v>0</v>
      </c>
      <c r="K181" s="169"/>
      <c r="L181" s="170"/>
      <c r="M181" s="171" t="s">
        <v>1</v>
      </c>
      <c r="N181" s="172" t="s">
        <v>42</v>
      </c>
      <c r="P181" s="137">
        <f>O181*H181</f>
        <v>0</v>
      </c>
      <c r="Q181" s="137">
        <v>0</v>
      </c>
      <c r="R181" s="137">
        <f>Q181*H181</f>
        <v>0</v>
      </c>
      <c r="S181" s="137">
        <v>0</v>
      </c>
      <c r="T181" s="138">
        <f>S181*H181</f>
        <v>0</v>
      </c>
      <c r="AR181" s="139" t="s">
        <v>234</v>
      </c>
      <c r="AT181" s="139" t="s">
        <v>700</v>
      </c>
      <c r="AU181" s="139" t="s">
        <v>84</v>
      </c>
      <c r="AY181" s="17" t="s">
        <v>211</v>
      </c>
      <c r="BE181" s="140">
        <f>IF(N181="základní",J181,0)</f>
        <v>0</v>
      </c>
      <c r="BF181" s="140">
        <f>IF(N181="snížená",J181,0)</f>
        <v>0</v>
      </c>
      <c r="BG181" s="140">
        <f>IF(N181="zákl. přenesená",J181,0)</f>
        <v>0</v>
      </c>
      <c r="BH181" s="140">
        <f>IF(N181="sníž. přenesená",J181,0)</f>
        <v>0</v>
      </c>
      <c r="BI181" s="140">
        <f>IF(N181="nulová",J181,0)</f>
        <v>0</v>
      </c>
      <c r="BJ181" s="17" t="s">
        <v>84</v>
      </c>
      <c r="BK181" s="140">
        <f>ROUND(I181*H181,2)</f>
        <v>0</v>
      </c>
      <c r="BL181" s="17" t="s">
        <v>216</v>
      </c>
      <c r="BM181" s="139" t="s">
        <v>339</v>
      </c>
    </row>
    <row r="182" spans="2:65" s="1" customFormat="1" ht="24.2" customHeight="1">
      <c r="B182" s="32"/>
      <c r="C182" s="162" t="s">
        <v>346</v>
      </c>
      <c r="D182" s="162" t="s">
        <v>700</v>
      </c>
      <c r="E182" s="163" t="s">
        <v>929</v>
      </c>
      <c r="F182" s="164" t="s">
        <v>930</v>
      </c>
      <c r="G182" s="165" t="s">
        <v>297</v>
      </c>
      <c r="H182" s="166">
        <v>17</v>
      </c>
      <c r="I182" s="167"/>
      <c r="J182" s="168">
        <f>ROUND(I182*H182,2)</f>
        <v>0</v>
      </c>
      <c r="K182" s="169"/>
      <c r="L182" s="170"/>
      <c r="M182" s="171" t="s">
        <v>1</v>
      </c>
      <c r="N182" s="172" t="s">
        <v>42</v>
      </c>
      <c r="P182" s="137">
        <f>O182*H182</f>
        <v>0</v>
      </c>
      <c r="Q182" s="137">
        <v>0</v>
      </c>
      <c r="R182" s="137">
        <f>Q182*H182</f>
        <v>0</v>
      </c>
      <c r="S182" s="137">
        <v>0</v>
      </c>
      <c r="T182" s="138">
        <f>S182*H182</f>
        <v>0</v>
      </c>
      <c r="AR182" s="139" t="s">
        <v>234</v>
      </c>
      <c r="AT182" s="139" t="s">
        <v>700</v>
      </c>
      <c r="AU182" s="139" t="s">
        <v>84</v>
      </c>
      <c r="AY182" s="17" t="s">
        <v>211</v>
      </c>
      <c r="BE182" s="140">
        <f>IF(N182="základní",J182,0)</f>
        <v>0</v>
      </c>
      <c r="BF182" s="140">
        <f>IF(N182="snížená",J182,0)</f>
        <v>0</v>
      </c>
      <c r="BG182" s="140">
        <f>IF(N182="zákl. přenesená",J182,0)</f>
        <v>0</v>
      </c>
      <c r="BH182" s="140">
        <f>IF(N182="sníž. přenesená",J182,0)</f>
        <v>0</v>
      </c>
      <c r="BI182" s="140">
        <f>IF(N182="nulová",J182,0)</f>
        <v>0</v>
      </c>
      <c r="BJ182" s="17" t="s">
        <v>84</v>
      </c>
      <c r="BK182" s="140">
        <f>ROUND(I182*H182,2)</f>
        <v>0</v>
      </c>
      <c r="BL182" s="17" t="s">
        <v>216</v>
      </c>
      <c r="BM182" s="139" t="s">
        <v>349</v>
      </c>
    </row>
    <row r="183" spans="2:65" s="1" customFormat="1" ht="24.2" customHeight="1">
      <c r="B183" s="32"/>
      <c r="C183" s="162" t="s">
        <v>279</v>
      </c>
      <c r="D183" s="162" t="s">
        <v>700</v>
      </c>
      <c r="E183" s="163" t="s">
        <v>931</v>
      </c>
      <c r="F183" s="164" t="s">
        <v>932</v>
      </c>
      <c r="G183" s="165" t="s">
        <v>297</v>
      </c>
      <c r="H183" s="166">
        <v>1409.1</v>
      </c>
      <c r="I183" s="167"/>
      <c r="J183" s="168">
        <f>ROUND(I183*H183,2)</f>
        <v>0</v>
      </c>
      <c r="K183" s="169"/>
      <c r="L183" s="170"/>
      <c r="M183" s="171" t="s">
        <v>1</v>
      </c>
      <c r="N183" s="172" t="s">
        <v>42</v>
      </c>
      <c r="P183" s="137">
        <f>O183*H183</f>
        <v>0</v>
      </c>
      <c r="Q183" s="137">
        <v>0</v>
      </c>
      <c r="R183" s="137">
        <f>Q183*H183</f>
        <v>0</v>
      </c>
      <c r="S183" s="137">
        <v>0</v>
      </c>
      <c r="T183" s="138">
        <f>S183*H183</f>
        <v>0</v>
      </c>
      <c r="AR183" s="139" t="s">
        <v>234</v>
      </c>
      <c r="AT183" s="139" t="s">
        <v>700</v>
      </c>
      <c r="AU183" s="139" t="s">
        <v>84</v>
      </c>
      <c r="AY183" s="17" t="s">
        <v>211</v>
      </c>
      <c r="BE183" s="140">
        <f>IF(N183="základní",J183,0)</f>
        <v>0</v>
      </c>
      <c r="BF183" s="140">
        <f>IF(N183="snížená",J183,0)</f>
        <v>0</v>
      </c>
      <c r="BG183" s="140">
        <f>IF(N183="zákl. přenesená",J183,0)</f>
        <v>0</v>
      </c>
      <c r="BH183" s="140">
        <f>IF(N183="sníž. přenesená",J183,0)</f>
        <v>0</v>
      </c>
      <c r="BI183" s="140">
        <f>IF(N183="nulová",J183,0)</f>
        <v>0</v>
      </c>
      <c r="BJ183" s="17" t="s">
        <v>84</v>
      </c>
      <c r="BK183" s="140">
        <f>ROUND(I183*H183,2)</f>
        <v>0</v>
      </c>
      <c r="BL183" s="17" t="s">
        <v>216</v>
      </c>
      <c r="BM183" s="139" t="s">
        <v>355</v>
      </c>
    </row>
    <row r="184" spans="2:65" s="12" customFormat="1" ht="11.25">
      <c r="B184" s="148"/>
      <c r="D184" s="142" t="s">
        <v>217</v>
      </c>
      <c r="E184" s="149" t="s">
        <v>1</v>
      </c>
      <c r="F184" s="150" t="s">
        <v>933</v>
      </c>
      <c r="H184" s="151">
        <v>1409.1</v>
      </c>
      <c r="I184" s="152"/>
      <c r="L184" s="148"/>
      <c r="M184" s="153"/>
      <c r="T184" s="154"/>
      <c r="AT184" s="149" t="s">
        <v>217</v>
      </c>
      <c r="AU184" s="149" t="s">
        <v>84</v>
      </c>
      <c r="AV184" s="12" t="s">
        <v>86</v>
      </c>
      <c r="AW184" s="12" t="s">
        <v>34</v>
      </c>
      <c r="AX184" s="12" t="s">
        <v>77</v>
      </c>
      <c r="AY184" s="149" t="s">
        <v>211</v>
      </c>
    </row>
    <row r="185" spans="2:65" s="13" customFormat="1" ht="11.25">
      <c r="B185" s="155"/>
      <c r="D185" s="142" t="s">
        <v>217</v>
      </c>
      <c r="E185" s="156" t="s">
        <v>1</v>
      </c>
      <c r="F185" s="157" t="s">
        <v>222</v>
      </c>
      <c r="H185" s="158">
        <v>1409.1</v>
      </c>
      <c r="I185" s="159"/>
      <c r="L185" s="155"/>
      <c r="M185" s="160"/>
      <c r="T185" s="161"/>
      <c r="AT185" s="156" t="s">
        <v>217</v>
      </c>
      <c r="AU185" s="156" t="s">
        <v>84</v>
      </c>
      <c r="AV185" s="13" t="s">
        <v>216</v>
      </c>
      <c r="AW185" s="13" t="s">
        <v>34</v>
      </c>
      <c r="AX185" s="13" t="s">
        <v>84</v>
      </c>
      <c r="AY185" s="156" t="s">
        <v>211</v>
      </c>
    </row>
    <row r="186" spans="2:65" s="1" customFormat="1" ht="16.5" customHeight="1">
      <c r="B186" s="32"/>
      <c r="C186" s="162" t="s">
        <v>356</v>
      </c>
      <c r="D186" s="162" t="s">
        <v>700</v>
      </c>
      <c r="E186" s="163" t="s">
        <v>934</v>
      </c>
      <c r="F186" s="164" t="s">
        <v>935</v>
      </c>
      <c r="G186" s="165" t="s">
        <v>297</v>
      </c>
      <c r="H186" s="166">
        <v>167.28</v>
      </c>
      <c r="I186" s="167"/>
      <c r="J186" s="168">
        <f>ROUND(I186*H186,2)</f>
        <v>0</v>
      </c>
      <c r="K186" s="169"/>
      <c r="L186" s="170"/>
      <c r="M186" s="171" t="s">
        <v>1</v>
      </c>
      <c r="N186" s="172" t="s">
        <v>42</v>
      </c>
      <c r="P186" s="137">
        <f>O186*H186</f>
        <v>0</v>
      </c>
      <c r="Q186" s="137">
        <v>0</v>
      </c>
      <c r="R186" s="137">
        <f>Q186*H186</f>
        <v>0</v>
      </c>
      <c r="S186" s="137">
        <v>0</v>
      </c>
      <c r="T186" s="138">
        <f>S186*H186</f>
        <v>0</v>
      </c>
      <c r="AR186" s="139" t="s">
        <v>234</v>
      </c>
      <c r="AT186" s="139" t="s">
        <v>700</v>
      </c>
      <c r="AU186" s="139" t="s">
        <v>84</v>
      </c>
      <c r="AY186" s="17" t="s">
        <v>211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7" t="s">
        <v>84</v>
      </c>
      <c r="BK186" s="140">
        <f>ROUND(I186*H186,2)</f>
        <v>0</v>
      </c>
      <c r="BL186" s="17" t="s">
        <v>216</v>
      </c>
      <c r="BM186" s="139" t="s">
        <v>359</v>
      </c>
    </row>
    <row r="187" spans="2:65" s="12" customFormat="1" ht="11.25">
      <c r="B187" s="148"/>
      <c r="D187" s="142" t="s">
        <v>217</v>
      </c>
      <c r="E187" s="149" t="s">
        <v>1</v>
      </c>
      <c r="F187" s="150" t="s">
        <v>936</v>
      </c>
      <c r="H187" s="151">
        <v>167.28</v>
      </c>
      <c r="I187" s="152"/>
      <c r="L187" s="148"/>
      <c r="M187" s="153"/>
      <c r="T187" s="154"/>
      <c r="AT187" s="149" t="s">
        <v>217</v>
      </c>
      <c r="AU187" s="149" t="s">
        <v>84</v>
      </c>
      <c r="AV187" s="12" t="s">
        <v>86</v>
      </c>
      <c r="AW187" s="12" t="s">
        <v>34</v>
      </c>
      <c r="AX187" s="12" t="s">
        <v>77</v>
      </c>
      <c r="AY187" s="149" t="s">
        <v>211</v>
      </c>
    </row>
    <row r="188" spans="2:65" s="13" customFormat="1" ht="11.25">
      <c r="B188" s="155"/>
      <c r="D188" s="142" t="s">
        <v>217</v>
      </c>
      <c r="E188" s="156" t="s">
        <v>1</v>
      </c>
      <c r="F188" s="157" t="s">
        <v>222</v>
      </c>
      <c r="H188" s="158">
        <v>167.28</v>
      </c>
      <c r="I188" s="159"/>
      <c r="L188" s="155"/>
      <c r="M188" s="160"/>
      <c r="T188" s="161"/>
      <c r="AT188" s="156" t="s">
        <v>217</v>
      </c>
      <c r="AU188" s="156" t="s">
        <v>84</v>
      </c>
      <c r="AV188" s="13" t="s">
        <v>216</v>
      </c>
      <c r="AW188" s="13" t="s">
        <v>34</v>
      </c>
      <c r="AX188" s="13" t="s">
        <v>84</v>
      </c>
      <c r="AY188" s="156" t="s">
        <v>211</v>
      </c>
    </row>
    <row r="189" spans="2:65" s="1" customFormat="1" ht="16.5" customHeight="1">
      <c r="B189" s="32"/>
      <c r="C189" s="162" t="s">
        <v>290</v>
      </c>
      <c r="D189" s="162" t="s">
        <v>700</v>
      </c>
      <c r="E189" s="163" t="s">
        <v>937</v>
      </c>
      <c r="F189" s="164" t="s">
        <v>938</v>
      </c>
      <c r="G189" s="165" t="s">
        <v>297</v>
      </c>
      <c r="H189" s="166">
        <v>3720</v>
      </c>
      <c r="I189" s="167"/>
      <c r="J189" s="168">
        <f>ROUND(I189*H189,2)</f>
        <v>0</v>
      </c>
      <c r="K189" s="169"/>
      <c r="L189" s="170"/>
      <c r="M189" s="171" t="s">
        <v>1</v>
      </c>
      <c r="N189" s="172" t="s">
        <v>42</v>
      </c>
      <c r="P189" s="137">
        <f>O189*H189</f>
        <v>0</v>
      </c>
      <c r="Q189" s="137">
        <v>0</v>
      </c>
      <c r="R189" s="137">
        <f>Q189*H189</f>
        <v>0</v>
      </c>
      <c r="S189" s="137">
        <v>0</v>
      </c>
      <c r="T189" s="138">
        <f>S189*H189</f>
        <v>0</v>
      </c>
      <c r="AR189" s="139" t="s">
        <v>234</v>
      </c>
      <c r="AT189" s="139" t="s">
        <v>700</v>
      </c>
      <c r="AU189" s="139" t="s">
        <v>84</v>
      </c>
      <c r="AY189" s="17" t="s">
        <v>211</v>
      </c>
      <c r="BE189" s="140">
        <f>IF(N189="základní",J189,0)</f>
        <v>0</v>
      </c>
      <c r="BF189" s="140">
        <f>IF(N189="snížená",J189,0)</f>
        <v>0</v>
      </c>
      <c r="BG189" s="140">
        <f>IF(N189="zákl. přenesená",J189,0)</f>
        <v>0</v>
      </c>
      <c r="BH189" s="140">
        <f>IF(N189="sníž. přenesená",J189,0)</f>
        <v>0</v>
      </c>
      <c r="BI189" s="140">
        <f>IF(N189="nulová",J189,0)</f>
        <v>0</v>
      </c>
      <c r="BJ189" s="17" t="s">
        <v>84</v>
      </c>
      <c r="BK189" s="140">
        <f>ROUND(I189*H189,2)</f>
        <v>0</v>
      </c>
      <c r="BL189" s="17" t="s">
        <v>216</v>
      </c>
      <c r="BM189" s="139" t="s">
        <v>365</v>
      </c>
    </row>
    <row r="190" spans="2:65" s="12" customFormat="1" ht="11.25">
      <c r="B190" s="148"/>
      <c r="D190" s="142" t="s">
        <v>217</v>
      </c>
      <c r="E190" s="149" t="s">
        <v>1</v>
      </c>
      <c r="F190" s="150" t="s">
        <v>939</v>
      </c>
      <c r="H190" s="151">
        <v>3720</v>
      </c>
      <c r="I190" s="152"/>
      <c r="L190" s="148"/>
      <c r="M190" s="153"/>
      <c r="T190" s="154"/>
      <c r="AT190" s="149" t="s">
        <v>217</v>
      </c>
      <c r="AU190" s="149" t="s">
        <v>84</v>
      </c>
      <c r="AV190" s="12" t="s">
        <v>86</v>
      </c>
      <c r="AW190" s="12" t="s">
        <v>34</v>
      </c>
      <c r="AX190" s="12" t="s">
        <v>77</v>
      </c>
      <c r="AY190" s="149" t="s">
        <v>211</v>
      </c>
    </row>
    <row r="191" spans="2:65" s="13" customFormat="1" ht="11.25">
      <c r="B191" s="155"/>
      <c r="D191" s="142" t="s">
        <v>217</v>
      </c>
      <c r="E191" s="156" t="s">
        <v>1</v>
      </c>
      <c r="F191" s="157" t="s">
        <v>222</v>
      </c>
      <c r="H191" s="158">
        <v>3720</v>
      </c>
      <c r="I191" s="159"/>
      <c r="L191" s="155"/>
      <c r="M191" s="160"/>
      <c r="T191" s="161"/>
      <c r="AT191" s="156" t="s">
        <v>217</v>
      </c>
      <c r="AU191" s="156" t="s">
        <v>84</v>
      </c>
      <c r="AV191" s="13" t="s">
        <v>216</v>
      </c>
      <c r="AW191" s="13" t="s">
        <v>34</v>
      </c>
      <c r="AX191" s="13" t="s">
        <v>84</v>
      </c>
      <c r="AY191" s="156" t="s">
        <v>211</v>
      </c>
    </row>
    <row r="192" spans="2:65" s="10" customFormat="1" ht="25.9" customHeight="1">
      <c r="B192" s="117"/>
      <c r="D192" s="118" t="s">
        <v>76</v>
      </c>
      <c r="E192" s="119" t="s">
        <v>658</v>
      </c>
      <c r="F192" s="119" t="s">
        <v>659</v>
      </c>
      <c r="I192" s="120"/>
      <c r="J192" s="121">
        <f>BK192</f>
        <v>0</v>
      </c>
      <c r="L192" s="117"/>
      <c r="M192" s="122"/>
      <c r="P192" s="123">
        <f>SUM(P193:P211)</f>
        <v>0</v>
      </c>
      <c r="R192" s="123">
        <f>SUM(R193:R211)</f>
        <v>0</v>
      </c>
      <c r="T192" s="124">
        <f>SUM(T193:T211)</f>
        <v>0</v>
      </c>
      <c r="AR192" s="118" t="s">
        <v>84</v>
      </c>
      <c r="AT192" s="125" t="s">
        <v>76</v>
      </c>
      <c r="AU192" s="125" t="s">
        <v>77</v>
      </c>
      <c r="AY192" s="118" t="s">
        <v>211</v>
      </c>
      <c r="BK192" s="126">
        <f>SUM(BK193:BK211)</f>
        <v>0</v>
      </c>
    </row>
    <row r="193" spans="2:65" s="1" customFormat="1" ht="16.5" customHeight="1">
      <c r="B193" s="32"/>
      <c r="C193" s="127" t="s">
        <v>370</v>
      </c>
      <c r="D193" s="127" t="s">
        <v>212</v>
      </c>
      <c r="E193" s="128" t="s">
        <v>940</v>
      </c>
      <c r="F193" s="129" t="s">
        <v>941</v>
      </c>
      <c r="G193" s="130" t="s">
        <v>289</v>
      </c>
      <c r="H193" s="131">
        <v>8</v>
      </c>
      <c r="I193" s="132"/>
      <c r="J193" s="133">
        <f t="shared" ref="J193:J204" si="10">ROUND(I193*H193,2)</f>
        <v>0</v>
      </c>
      <c r="K193" s="134"/>
      <c r="L193" s="32"/>
      <c r="M193" s="135" t="s">
        <v>1</v>
      </c>
      <c r="N193" s="136" t="s">
        <v>42</v>
      </c>
      <c r="P193" s="137">
        <f t="shared" ref="P193:P204" si="11">O193*H193</f>
        <v>0</v>
      </c>
      <c r="Q193" s="137">
        <v>0</v>
      </c>
      <c r="R193" s="137">
        <f t="shared" ref="R193:R204" si="12">Q193*H193</f>
        <v>0</v>
      </c>
      <c r="S193" s="137">
        <v>0</v>
      </c>
      <c r="T193" s="138">
        <f t="shared" ref="T193:T204" si="13">S193*H193</f>
        <v>0</v>
      </c>
      <c r="AR193" s="139" t="s">
        <v>216</v>
      </c>
      <c r="AT193" s="139" t="s">
        <v>212</v>
      </c>
      <c r="AU193" s="139" t="s">
        <v>84</v>
      </c>
      <c r="AY193" s="17" t="s">
        <v>211</v>
      </c>
      <c r="BE193" s="140">
        <f t="shared" ref="BE193:BE204" si="14">IF(N193="základní",J193,0)</f>
        <v>0</v>
      </c>
      <c r="BF193" s="140">
        <f t="shared" ref="BF193:BF204" si="15">IF(N193="snížená",J193,0)</f>
        <v>0</v>
      </c>
      <c r="BG193" s="140">
        <f t="shared" ref="BG193:BG204" si="16">IF(N193="zákl. přenesená",J193,0)</f>
        <v>0</v>
      </c>
      <c r="BH193" s="140">
        <f t="shared" ref="BH193:BH204" si="17">IF(N193="sníž. přenesená",J193,0)</f>
        <v>0</v>
      </c>
      <c r="BI193" s="140">
        <f t="shared" ref="BI193:BI204" si="18">IF(N193="nulová",J193,0)</f>
        <v>0</v>
      </c>
      <c r="BJ193" s="17" t="s">
        <v>84</v>
      </c>
      <c r="BK193" s="140">
        <f t="shared" ref="BK193:BK204" si="19">ROUND(I193*H193,2)</f>
        <v>0</v>
      </c>
      <c r="BL193" s="17" t="s">
        <v>216</v>
      </c>
      <c r="BM193" s="139" t="s">
        <v>373</v>
      </c>
    </row>
    <row r="194" spans="2:65" s="1" customFormat="1" ht="21.75" customHeight="1">
      <c r="B194" s="32"/>
      <c r="C194" s="127" t="s">
        <v>294</v>
      </c>
      <c r="D194" s="127" t="s">
        <v>212</v>
      </c>
      <c r="E194" s="128" t="s">
        <v>942</v>
      </c>
      <c r="F194" s="129" t="s">
        <v>943</v>
      </c>
      <c r="G194" s="130" t="s">
        <v>289</v>
      </c>
      <c r="H194" s="131">
        <v>2</v>
      </c>
      <c r="I194" s="132"/>
      <c r="J194" s="133">
        <f t="shared" si="10"/>
        <v>0</v>
      </c>
      <c r="K194" s="134"/>
      <c r="L194" s="32"/>
      <c r="M194" s="135" t="s">
        <v>1</v>
      </c>
      <c r="N194" s="136" t="s">
        <v>42</v>
      </c>
      <c r="P194" s="137">
        <f t="shared" si="11"/>
        <v>0</v>
      </c>
      <c r="Q194" s="137">
        <v>0</v>
      </c>
      <c r="R194" s="137">
        <f t="shared" si="12"/>
        <v>0</v>
      </c>
      <c r="S194" s="137">
        <v>0</v>
      </c>
      <c r="T194" s="138">
        <f t="shared" si="13"/>
        <v>0</v>
      </c>
      <c r="AR194" s="139" t="s">
        <v>216</v>
      </c>
      <c r="AT194" s="139" t="s">
        <v>212</v>
      </c>
      <c r="AU194" s="139" t="s">
        <v>84</v>
      </c>
      <c r="AY194" s="17" t="s">
        <v>211</v>
      </c>
      <c r="BE194" s="140">
        <f t="shared" si="14"/>
        <v>0</v>
      </c>
      <c r="BF194" s="140">
        <f t="shared" si="15"/>
        <v>0</v>
      </c>
      <c r="BG194" s="140">
        <f t="shared" si="16"/>
        <v>0</v>
      </c>
      <c r="BH194" s="140">
        <f t="shared" si="17"/>
        <v>0</v>
      </c>
      <c r="BI194" s="140">
        <f t="shared" si="18"/>
        <v>0</v>
      </c>
      <c r="BJ194" s="17" t="s">
        <v>84</v>
      </c>
      <c r="BK194" s="140">
        <f t="shared" si="19"/>
        <v>0</v>
      </c>
      <c r="BL194" s="17" t="s">
        <v>216</v>
      </c>
      <c r="BM194" s="139" t="s">
        <v>389</v>
      </c>
    </row>
    <row r="195" spans="2:65" s="1" customFormat="1" ht="16.5" customHeight="1">
      <c r="B195" s="32"/>
      <c r="C195" s="127" t="s">
        <v>391</v>
      </c>
      <c r="D195" s="127" t="s">
        <v>212</v>
      </c>
      <c r="E195" s="128" t="s">
        <v>944</v>
      </c>
      <c r="F195" s="129" t="s">
        <v>945</v>
      </c>
      <c r="G195" s="130" t="s">
        <v>289</v>
      </c>
      <c r="H195" s="131">
        <v>4</v>
      </c>
      <c r="I195" s="132"/>
      <c r="J195" s="133">
        <f t="shared" si="10"/>
        <v>0</v>
      </c>
      <c r="K195" s="134"/>
      <c r="L195" s="32"/>
      <c r="M195" s="135" t="s">
        <v>1</v>
      </c>
      <c r="N195" s="136" t="s">
        <v>42</v>
      </c>
      <c r="P195" s="137">
        <f t="shared" si="11"/>
        <v>0</v>
      </c>
      <c r="Q195" s="137">
        <v>0</v>
      </c>
      <c r="R195" s="137">
        <f t="shared" si="12"/>
        <v>0</v>
      </c>
      <c r="S195" s="137">
        <v>0</v>
      </c>
      <c r="T195" s="138">
        <f t="shared" si="13"/>
        <v>0</v>
      </c>
      <c r="AR195" s="139" t="s">
        <v>216</v>
      </c>
      <c r="AT195" s="139" t="s">
        <v>212</v>
      </c>
      <c r="AU195" s="139" t="s">
        <v>84</v>
      </c>
      <c r="AY195" s="17" t="s">
        <v>211</v>
      </c>
      <c r="BE195" s="140">
        <f t="shared" si="14"/>
        <v>0</v>
      </c>
      <c r="BF195" s="140">
        <f t="shared" si="15"/>
        <v>0</v>
      </c>
      <c r="BG195" s="140">
        <f t="shared" si="16"/>
        <v>0</v>
      </c>
      <c r="BH195" s="140">
        <f t="shared" si="17"/>
        <v>0</v>
      </c>
      <c r="BI195" s="140">
        <f t="shared" si="18"/>
        <v>0</v>
      </c>
      <c r="BJ195" s="17" t="s">
        <v>84</v>
      </c>
      <c r="BK195" s="140">
        <f t="shared" si="19"/>
        <v>0</v>
      </c>
      <c r="BL195" s="17" t="s">
        <v>216</v>
      </c>
      <c r="BM195" s="139" t="s">
        <v>394</v>
      </c>
    </row>
    <row r="196" spans="2:65" s="1" customFormat="1" ht="16.5" customHeight="1">
      <c r="B196" s="32"/>
      <c r="C196" s="127" t="s">
        <v>298</v>
      </c>
      <c r="D196" s="127" t="s">
        <v>212</v>
      </c>
      <c r="E196" s="128" t="s">
        <v>946</v>
      </c>
      <c r="F196" s="129" t="s">
        <v>947</v>
      </c>
      <c r="G196" s="130" t="s">
        <v>289</v>
      </c>
      <c r="H196" s="131">
        <v>6</v>
      </c>
      <c r="I196" s="132"/>
      <c r="J196" s="133">
        <f t="shared" si="10"/>
        <v>0</v>
      </c>
      <c r="K196" s="134"/>
      <c r="L196" s="32"/>
      <c r="M196" s="135" t="s">
        <v>1</v>
      </c>
      <c r="N196" s="136" t="s">
        <v>42</v>
      </c>
      <c r="P196" s="137">
        <f t="shared" si="11"/>
        <v>0</v>
      </c>
      <c r="Q196" s="137">
        <v>0</v>
      </c>
      <c r="R196" s="137">
        <f t="shared" si="12"/>
        <v>0</v>
      </c>
      <c r="S196" s="137">
        <v>0</v>
      </c>
      <c r="T196" s="138">
        <f t="shared" si="13"/>
        <v>0</v>
      </c>
      <c r="AR196" s="139" t="s">
        <v>216</v>
      </c>
      <c r="AT196" s="139" t="s">
        <v>212</v>
      </c>
      <c r="AU196" s="139" t="s">
        <v>84</v>
      </c>
      <c r="AY196" s="17" t="s">
        <v>211</v>
      </c>
      <c r="BE196" s="140">
        <f t="shared" si="14"/>
        <v>0</v>
      </c>
      <c r="BF196" s="140">
        <f t="shared" si="15"/>
        <v>0</v>
      </c>
      <c r="BG196" s="140">
        <f t="shared" si="16"/>
        <v>0</v>
      </c>
      <c r="BH196" s="140">
        <f t="shared" si="17"/>
        <v>0</v>
      </c>
      <c r="BI196" s="140">
        <f t="shared" si="18"/>
        <v>0</v>
      </c>
      <c r="BJ196" s="17" t="s">
        <v>84</v>
      </c>
      <c r="BK196" s="140">
        <f t="shared" si="19"/>
        <v>0</v>
      </c>
      <c r="BL196" s="17" t="s">
        <v>216</v>
      </c>
      <c r="BM196" s="139" t="s">
        <v>399</v>
      </c>
    </row>
    <row r="197" spans="2:65" s="1" customFormat="1" ht="16.5" customHeight="1">
      <c r="B197" s="32"/>
      <c r="C197" s="127" t="s">
        <v>401</v>
      </c>
      <c r="D197" s="127" t="s">
        <v>212</v>
      </c>
      <c r="E197" s="128" t="s">
        <v>948</v>
      </c>
      <c r="F197" s="129" t="s">
        <v>949</v>
      </c>
      <c r="G197" s="130" t="s">
        <v>289</v>
      </c>
      <c r="H197" s="131">
        <v>4</v>
      </c>
      <c r="I197" s="132"/>
      <c r="J197" s="133">
        <f t="shared" si="10"/>
        <v>0</v>
      </c>
      <c r="K197" s="134"/>
      <c r="L197" s="32"/>
      <c r="M197" s="135" t="s">
        <v>1</v>
      </c>
      <c r="N197" s="136" t="s">
        <v>42</v>
      </c>
      <c r="P197" s="137">
        <f t="shared" si="11"/>
        <v>0</v>
      </c>
      <c r="Q197" s="137">
        <v>0</v>
      </c>
      <c r="R197" s="137">
        <f t="shared" si="12"/>
        <v>0</v>
      </c>
      <c r="S197" s="137">
        <v>0</v>
      </c>
      <c r="T197" s="138">
        <f t="shared" si="13"/>
        <v>0</v>
      </c>
      <c r="AR197" s="139" t="s">
        <v>216</v>
      </c>
      <c r="AT197" s="139" t="s">
        <v>212</v>
      </c>
      <c r="AU197" s="139" t="s">
        <v>84</v>
      </c>
      <c r="AY197" s="17" t="s">
        <v>211</v>
      </c>
      <c r="BE197" s="140">
        <f t="shared" si="14"/>
        <v>0</v>
      </c>
      <c r="BF197" s="140">
        <f t="shared" si="15"/>
        <v>0</v>
      </c>
      <c r="BG197" s="140">
        <f t="shared" si="16"/>
        <v>0</v>
      </c>
      <c r="BH197" s="140">
        <f t="shared" si="17"/>
        <v>0</v>
      </c>
      <c r="BI197" s="140">
        <f t="shared" si="18"/>
        <v>0</v>
      </c>
      <c r="BJ197" s="17" t="s">
        <v>84</v>
      </c>
      <c r="BK197" s="140">
        <f t="shared" si="19"/>
        <v>0</v>
      </c>
      <c r="BL197" s="17" t="s">
        <v>216</v>
      </c>
      <c r="BM197" s="139" t="s">
        <v>404</v>
      </c>
    </row>
    <row r="198" spans="2:65" s="1" customFormat="1" ht="16.5" customHeight="1">
      <c r="B198" s="32"/>
      <c r="C198" s="127" t="s">
        <v>303</v>
      </c>
      <c r="D198" s="127" t="s">
        <v>212</v>
      </c>
      <c r="E198" s="128" t="s">
        <v>950</v>
      </c>
      <c r="F198" s="129" t="s">
        <v>951</v>
      </c>
      <c r="G198" s="130" t="s">
        <v>313</v>
      </c>
      <c r="H198" s="131">
        <v>2</v>
      </c>
      <c r="I198" s="132"/>
      <c r="J198" s="133">
        <f t="shared" si="10"/>
        <v>0</v>
      </c>
      <c r="K198" s="134"/>
      <c r="L198" s="32"/>
      <c r="M198" s="135" t="s">
        <v>1</v>
      </c>
      <c r="N198" s="136" t="s">
        <v>42</v>
      </c>
      <c r="P198" s="137">
        <f t="shared" si="11"/>
        <v>0</v>
      </c>
      <c r="Q198" s="137">
        <v>0</v>
      </c>
      <c r="R198" s="137">
        <f t="shared" si="12"/>
        <v>0</v>
      </c>
      <c r="S198" s="137">
        <v>0</v>
      </c>
      <c r="T198" s="138">
        <f t="shared" si="13"/>
        <v>0</v>
      </c>
      <c r="AR198" s="139" t="s">
        <v>216</v>
      </c>
      <c r="AT198" s="139" t="s">
        <v>212</v>
      </c>
      <c r="AU198" s="139" t="s">
        <v>84</v>
      </c>
      <c r="AY198" s="17" t="s">
        <v>211</v>
      </c>
      <c r="BE198" s="140">
        <f t="shared" si="14"/>
        <v>0</v>
      </c>
      <c r="BF198" s="140">
        <f t="shared" si="15"/>
        <v>0</v>
      </c>
      <c r="BG198" s="140">
        <f t="shared" si="16"/>
        <v>0</v>
      </c>
      <c r="BH198" s="140">
        <f t="shared" si="17"/>
        <v>0</v>
      </c>
      <c r="BI198" s="140">
        <f t="shared" si="18"/>
        <v>0</v>
      </c>
      <c r="BJ198" s="17" t="s">
        <v>84</v>
      </c>
      <c r="BK198" s="140">
        <f t="shared" si="19"/>
        <v>0</v>
      </c>
      <c r="BL198" s="17" t="s">
        <v>216</v>
      </c>
      <c r="BM198" s="139" t="s">
        <v>407</v>
      </c>
    </row>
    <row r="199" spans="2:65" s="1" customFormat="1" ht="16.5" customHeight="1">
      <c r="B199" s="32"/>
      <c r="C199" s="127" t="s">
        <v>409</v>
      </c>
      <c r="D199" s="127" t="s">
        <v>212</v>
      </c>
      <c r="E199" s="128" t="s">
        <v>952</v>
      </c>
      <c r="F199" s="129" t="s">
        <v>953</v>
      </c>
      <c r="G199" s="130" t="s">
        <v>289</v>
      </c>
      <c r="H199" s="131">
        <v>16</v>
      </c>
      <c r="I199" s="132"/>
      <c r="J199" s="133">
        <f t="shared" si="10"/>
        <v>0</v>
      </c>
      <c r="K199" s="134"/>
      <c r="L199" s="32"/>
      <c r="M199" s="135" t="s">
        <v>1</v>
      </c>
      <c r="N199" s="136" t="s">
        <v>42</v>
      </c>
      <c r="P199" s="137">
        <f t="shared" si="11"/>
        <v>0</v>
      </c>
      <c r="Q199" s="137">
        <v>0</v>
      </c>
      <c r="R199" s="137">
        <f t="shared" si="12"/>
        <v>0</v>
      </c>
      <c r="S199" s="137">
        <v>0</v>
      </c>
      <c r="T199" s="138">
        <f t="shared" si="13"/>
        <v>0</v>
      </c>
      <c r="AR199" s="139" t="s">
        <v>216</v>
      </c>
      <c r="AT199" s="139" t="s">
        <v>212</v>
      </c>
      <c r="AU199" s="139" t="s">
        <v>84</v>
      </c>
      <c r="AY199" s="17" t="s">
        <v>211</v>
      </c>
      <c r="BE199" s="140">
        <f t="shared" si="14"/>
        <v>0</v>
      </c>
      <c r="BF199" s="140">
        <f t="shared" si="15"/>
        <v>0</v>
      </c>
      <c r="BG199" s="140">
        <f t="shared" si="16"/>
        <v>0</v>
      </c>
      <c r="BH199" s="140">
        <f t="shared" si="17"/>
        <v>0</v>
      </c>
      <c r="BI199" s="140">
        <f t="shared" si="18"/>
        <v>0</v>
      </c>
      <c r="BJ199" s="17" t="s">
        <v>84</v>
      </c>
      <c r="BK199" s="140">
        <f t="shared" si="19"/>
        <v>0</v>
      </c>
      <c r="BL199" s="17" t="s">
        <v>216</v>
      </c>
      <c r="BM199" s="139" t="s">
        <v>413</v>
      </c>
    </row>
    <row r="200" spans="2:65" s="1" customFormat="1" ht="21.75" customHeight="1">
      <c r="B200" s="32"/>
      <c r="C200" s="162" t="s">
        <v>308</v>
      </c>
      <c r="D200" s="162" t="s">
        <v>700</v>
      </c>
      <c r="E200" s="163" t="s">
        <v>954</v>
      </c>
      <c r="F200" s="164" t="s">
        <v>955</v>
      </c>
      <c r="G200" s="165" t="s">
        <v>289</v>
      </c>
      <c r="H200" s="166">
        <v>16</v>
      </c>
      <c r="I200" s="167"/>
      <c r="J200" s="168">
        <f t="shared" si="10"/>
        <v>0</v>
      </c>
      <c r="K200" s="169"/>
      <c r="L200" s="170"/>
      <c r="M200" s="171" t="s">
        <v>1</v>
      </c>
      <c r="N200" s="172" t="s">
        <v>42</v>
      </c>
      <c r="P200" s="137">
        <f t="shared" si="11"/>
        <v>0</v>
      </c>
      <c r="Q200" s="137">
        <v>0</v>
      </c>
      <c r="R200" s="137">
        <f t="shared" si="12"/>
        <v>0</v>
      </c>
      <c r="S200" s="137">
        <v>0</v>
      </c>
      <c r="T200" s="138">
        <f t="shared" si="13"/>
        <v>0</v>
      </c>
      <c r="AR200" s="139" t="s">
        <v>234</v>
      </c>
      <c r="AT200" s="139" t="s">
        <v>700</v>
      </c>
      <c r="AU200" s="139" t="s">
        <v>84</v>
      </c>
      <c r="AY200" s="17" t="s">
        <v>211</v>
      </c>
      <c r="BE200" s="140">
        <f t="shared" si="14"/>
        <v>0</v>
      </c>
      <c r="BF200" s="140">
        <f t="shared" si="15"/>
        <v>0</v>
      </c>
      <c r="BG200" s="140">
        <f t="shared" si="16"/>
        <v>0</v>
      </c>
      <c r="BH200" s="140">
        <f t="shared" si="17"/>
        <v>0</v>
      </c>
      <c r="BI200" s="140">
        <f t="shared" si="18"/>
        <v>0</v>
      </c>
      <c r="BJ200" s="17" t="s">
        <v>84</v>
      </c>
      <c r="BK200" s="140">
        <f t="shared" si="19"/>
        <v>0</v>
      </c>
      <c r="BL200" s="17" t="s">
        <v>216</v>
      </c>
      <c r="BM200" s="139" t="s">
        <v>422</v>
      </c>
    </row>
    <row r="201" spans="2:65" s="1" customFormat="1" ht="24.2" customHeight="1">
      <c r="B201" s="32"/>
      <c r="C201" s="127" t="s">
        <v>425</v>
      </c>
      <c r="D201" s="127" t="s">
        <v>212</v>
      </c>
      <c r="E201" s="128" t="s">
        <v>956</v>
      </c>
      <c r="F201" s="129" t="s">
        <v>957</v>
      </c>
      <c r="G201" s="130" t="s">
        <v>421</v>
      </c>
      <c r="H201" s="131">
        <v>208</v>
      </c>
      <c r="I201" s="132"/>
      <c r="J201" s="133">
        <f t="shared" si="10"/>
        <v>0</v>
      </c>
      <c r="K201" s="134"/>
      <c r="L201" s="32"/>
      <c r="M201" s="135" t="s">
        <v>1</v>
      </c>
      <c r="N201" s="136" t="s">
        <v>42</v>
      </c>
      <c r="P201" s="137">
        <f t="shared" si="11"/>
        <v>0</v>
      </c>
      <c r="Q201" s="137">
        <v>0</v>
      </c>
      <c r="R201" s="137">
        <f t="shared" si="12"/>
        <v>0</v>
      </c>
      <c r="S201" s="137">
        <v>0</v>
      </c>
      <c r="T201" s="138">
        <f t="shared" si="13"/>
        <v>0</v>
      </c>
      <c r="AR201" s="139" t="s">
        <v>216</v>
      </c>
      <c r="AT201" s="139" t="s">
        <v>212</v>
      </c>
      <c r="AU201" s="139" t="s">
        <v>84</v>
      </c>
      <c r="AY201" s="17" t="s">
        <v>211</v>
      </c>
      <c r="BE201" s="140">
        <f t="shared" si="14"/>
        <v>0</v>
      </c>
      <c r="BF201" s="140">
        <f t="shared" si="15"/>
        <v>0</v>
      </c>
      <c r="BG201" s="140">
        <f t="shared" si="16"/>
        <v>0</v>
      </c>
      <c r="BH201" s="140">
        <f t="shared" si="17"/>
        <v>0</v>
      </c>
      <c r="BI201" s="140">
        <f t="shared" si="18"/>
        <v>0</v>
      </c>
      <c r="BJ201" s="17" t="s">
        <v>84</v>
      </c>
      <c r="BK201" s="140">
        <f t="shared" si="19"/>
        <v>0</v>
      </c>
      <c r="BL201" s="17" t="s">
        <v>216</v>
      </c>
      <c r="BM201" s="139" t="s">
        <v>428</v>
      </c>
    </row>
    <row r="202" spans="2:65" s="1" customFormat="1" ht="33" customHeight="1">
      <c r="B202" s="32"/>
      <c r="C202" s="127" t="s">
        <v>314</v>
      </c>
      <c r="D202" s="127" t="s">
        <v>212</v>
      </c>
      <c r="E202" s="128" t="s">
        <v>958</v>
      </c>
      <c r="F202" s="129" t="s">
        <v>959</v>
      </c>
      <c r="G202" s="130" t="s">
        <v>421</v>
      </c>
      <c r="H202" s="131">
        <v>270</v>
      </c>
      <c r="I202" s="132"/>
      <c r="J202" s="133">
        <f t="shared" si="10"/>
        <v>0</v>
      </c>
      <c r="K202" s="134"/>
      <c r="L202" s="32"/>
      <c r="M202" s="135" t="s">
        <v>1</v>
      </c>
      <c r="N202" s="136" t="s">
        <v>42</v>
      </c>
      <c r="P202" s="137">
        <f t="shared" si="11"/>
        <v>0</v>
      </c>
      <c r="Q202" s="137">
        <v>0</v>
      </c>
      <c r="R202" s="137">
        <f t="shared" si="12"/>
        <v>0</v>
      </c>
      <c r="S202" s="137">
        <v>0</v>
      </c>
      <c r="T202" s="138">
        <f t="shared" si="13"/>
        <v>0</v>
      </c>
      <c r="AR202" s="139" t="s">
        <v>216</v>
      </c>
      <c r="AT202" s="139" t="s">
        <v>212</v>
      </c>
      <c r="AU202" s="139" t="s">
        <v>84</v>
      </c>
      <c r="AY202" s="17" t="s">
        <v>211</v>
      </c>
      <c r="BE202" s="140">
        <f t="shared" si="14"/>
        <v>0</v>
      </c>
      <c r="BF202" s="140">
        <f t="shared" si="15"/>
        <v>0</v>
      </c>
      <c r="BG202" s="140">
        <f t="shared" si="16"/>
        <v>0</v>
      </c>
      <c r="BH202" s="140">
        <f t="shared" si="17"/>
        <v>0</v>
      </c>
      <c r="BI202" s="140">
        <f t="shared" si="18"/>
        <v>0</v>
      </c>
      <c r="BJ202" s="17" t="s">
        <v>84</v>
      </c>
      <c r="BK202" s="140">
        <f t="shared" si="19"/>
        <v>0</v>
      </c>
      <c r="BL202" s="17" t="s">
        <v>216</v>
      </c>
      <c r="BM202" s="139" t="s">
        <v>437</v>
      </c>
    </row>
    <row r="203" spans="2:65" s="1" customFormat="1" ht="37.9" customHeight="1">
      <c r="B203" s="32"/>
      <c r="C203" s="127" t="s">
        <v>442</v>
      </c>
      <c r="D203" s="127" t="s">
        <v>212</v>
      </c>
      <c r="E203" s="128" t="s">
        <v>960</v>
      </c>
      <c r="F203" s="129" t="s">
        <v>961</v>
      </c>
      <c r="G203" s="130" t="s">
        <v>421</v>
      </c>
      <c r="H203" s="131">
        <v>545</v>
      </c>
      <c r="I203" s="132"/>
      <c r="J203" s="133">
        <f t="shared" si="10"/>
        <v>0</v>
      </c>
      <c r="K203" s="134"/>
      <c r="L203" s="32"/>
      <c r="M203" s="135" t="s">
        <v>1</v>
      </c>
      <c r="N203" s="136" t="s">
        <v>42</v>
      </c>
      <c r="P203" s="137">
        <f t="shared" si="11"/>
        <v>0</v>
      </c>
      <c r="Q203" s="137">
        <v>0</v>
      </c>
      <c r="R203" s="137">
        <f t="shared" si="12"/>
        <v>0</v>
      </c>
      <c r="S203" s="137">
        <v>0</v>
      </c>
      <c r="T203" s="138">
        <f t="shared" si="13"/>
        <v>0</v>
      </c>
      <c r="AR203" s="139" t="s">
        <v>216</v>
      </c>
      <c r="AT203" s="139" t="s">
        <v>212</v>
      </c>
      <c r="AU203" s="139" t="s">
        <v>84</v>
      </c>
      <c r="AY203" s="17" t="s">
        <v>211</v>
      </c>
      <c r="BE203" s="140">
        <f t="shared" si="14"/>
        <v>0</v>
      </c>
      <c r="BF203" s="140">
        <f t="shared" si="15"/>
        <v>0</v>
      </c>
      <c r="BG203" s="140">
        <f t="shared" si="16"/>
        <v>0</v>
      </c>
      <c r="BH203" s="140">
        <f t="shared" si="17"/>
        <v>0</v>
      </c>
      <c r="BI203" s="140">
        <f t="shared" si="18"/>
        <v>0</v>
      </c>
      <c r="BJ203" s="17" t="s">
        <v>84</v>
      </c>
      <c r="BK203" s="140">
        <f t="shared" si="19"/>
        <v>0</v>
      </c>
      <c r="BL203" s="17" t="s">
        <v>216</v>
      </c>
      <c r="BM203" s="139" t="s">
        <v>445</v>
      </c>
    </row>
    <row r="204" spans="2:65" s="1" customFormat="1" ht="21.75" customHeight="1">
      <c r="B204" s="32"/>
      <c r="C204" s="127" t="s">
        <v>318</v>
      </c>
      <c r="D204" s="127" t="s">
        <v>212</v>
      </c>
      <c r="E204" s="128" t="s">
        <v>664</v>
      </c>
      <c r="F204" s="129" t="s">
        <v>665</v>
      </c>
      <c r="G204" s="130" t="s">
        <v>215</v>
      </c>
      <c r="H204" s="131">
        <v>61.38</v>
      </c>
      <c r="I204" s="132"/>
      <c r="J204" s="133">
        <f t="shared" si="10"/>
        <v>0</v>
      </c>
      <c r="K204" s="134"/>
      <c r="L204" s="32"/>
      <c r="M204" s="135" t="s">
        <v>1</v>
      </c>
      <c r="N204" s="136" t="s">
        <v>42</v>
      </c>
      <c r="P204" s="137">
        <f t="shared" si="11"/>
        <v>0</v>
      </c>
      <c r="Q204" s="137">
        <v>0</v>
      </c>
      <c r="R204" s="137">
        <f t="shared" si="12"/>
        <v>0</v>
      </c>
      <c r="S204" s="137">
        <v>0</v>
      </c>
      <c r="T204" s="138">
        <f t="shared" si="13"/>
        <v>0</v>
      </c>
      <c r="AR204" s="139" t="s">
        <v>216</v>
      </c>
      <c r="AT204" s="139" t="s">
        <v>212</v>
      </c>
      <c r="AU204" s="139" t="s">
        <v>84</v>
      </c>
      <c r="AY204" s="17" t="s">
        <v>211</v>
      </c>
      <c r="BE204" s="140">
        <f t="shared" si="14"/>
        <v>0</v>
      </c>
      <c r="BF204" s="140">
        <f t="shared" si="15"/>
        <v>0</v>
      </c>
      <c r="BG204" s="140">
        <f t="shared" si="16"/>
        <v>0</v>
      </c>
      <c r="BH204" s="140">
        <f t="shared" si="17"/>
        <v>0</v>
      </c>
      <c r="BI204" s="140">
        <f t="shared" si="18"/>
        <v>0</v>
      </c>
      <c r="BJ204" s="17" t="s">
        <v>84</v>
      </c>
      <c r="BK204" s="140">
        <f t="shared" si="19"/>
        <v>0</v>
      </c>
      <c r="BL204" s="17" t="s">
        <v>216</v>
      </c>
      <c r="BM204" s="139" t="s">
        <v>448</v>
      </c>
    </row>
    <row r="205" spans="2:65" s="11" customFormat="1" ht="11.25">
      <c r="B205" s="141"/>
      <c r="D205" s="142" t="s">
        <v>217</v>
      </c>
      <c r="E205" s="143" t="s">
        <v>1</v>
      </c>
      <c r="F205" s="144" t="s">
        <v>962</v>
      </c>
      <c r="H205" s="143" t="s">
        <v>1</v>
      </c>
      <c r="I205" s="145"/>
      <c r="L205" s="141"/>
      <c r="M205" s="146"/>
      <c r="T205" s="147"/>
      <c r="AT205" s="143" t="s">
        <v>217</v>
      </c>
      <c r="AU205" s="143" t="s">
        <v>84</v>
      </c>
      <c r="AV205" s="11" t="s">
        <v>84</v>
      </c>
      <c r="AW205" s="11" t="s">
        <v>34</v>
      </c>
      <c r="AX205" s="11" t="s">
        <v>77</v>
      </c>
      <c r="AY205" s="143" t="s">
        <v>211</v>
      </c>
    </row>
    <row r="206" spans="2:65" s="12" customFormat="1" ht="11.25">
      <c r="B206" s="148"/>
      <c r="D206" s="142" t="s">
        <v>217</v>
      </c>
      <c r="E206" s="149" t="s">
        <v>1</v>
      </c>
      <c r="F206" s="150" t="s">
        <v>963</v>
      </c>
      <c r="H206" s="151">
        <v>12.48</v>
      </c>
      <c r="I206" s="152"/>
      <c r="L206" s="148"/>
      <c r="M206" s="153"/>
      <c r="T206" s="154"/>
      <c r="AT206" s="149" t="s">
        <v>217</v>
      </c>
      <c r="AU206" s="149" t="s">
        <v>84</v>
      </c>
      <c r="AV206" s="12" t="s">
        <v>86</v>
      </c>
      <c r="AW206" s="12" t="s">
        <v>34</v>
      </c>
      <c r="AX206" s="12" t="s">
        <v>77</v>
      </c>
      <c r="AY206" s="149" t="s">
        <v>211</v>
      </c>
    </row>
    <row r="207" spans="2:65" s="11" customFormat="1" ht="11.25">
      <c r="B207" s="141"/>
      <c r="D207" s="142" t="s">
        <v>217</v>
      </c>
      <c r="E207" s="143" t="s">
        <v>1</v>
      </c>
      <c r="F207" s="144" t="s">
        <v>964</v>
      </c>
      <c r="H207" s="143" t="s">
        <v>1</v>
      </c>
      <c r="I207" s="145"/>
      <c r="L207" s="141"/>
      <c r="M207" s="146"/>
      <c r="T207" s="147"/>
      <c r="AT207" s="143" t="s">
        <v>217</v>
      </c>
      <c r="AU207" s="143" t="s">
        <v>84</v>
      </c>
      <c r="AV207" s="11" t="s">
        <v>84</v>
      </c>
      <c r="AW207" s="11" t="s">
        <v>34</v>
      </c>
      <c r="AX207" s="11" t="s">
        <v>77</v>
      </c>
      <c r="AY207" s="143" t="s">
        <v>211</v>
      </c>
    </row>
    <row r="208" spans="2:65" s="12" customFormat="1" ht="11.25">
      <c r="B208" s="148"/>
      <c r="D208" s="142" t="s">
        <v>217</v>
      </c>
      <c r="E208" s="149" t="s">
        <v>1</v>
      </c>
      <c r="F208" s="150" t="s">
        <v>965</v>
      </c>
      <c r="H208" s="151">
        <v>16.2</v>
      </c>
      <c r="I208" s="152"/>
      <c r="L208" s="148"/>
      <c r="M208" s="153"/>
      <c r="T208" s="154"/>
      <c r="AT208" s="149" t="s">
        <v>217</v>
      </c>
      <c r="AU208" s="149" t="s">
        <v>84</v>
      </c>
      <c r="AV208" s="12" t="s">
        <v>86</v>
      </c>
      <c r="AW208" s="12" t="s">
        <v>34</v>
      </c>
      <c r="AX208" s="12" t="s">
        <v>77</v>
      </c>
      <c r="AY208" s="149" t="s">
        <v>211</v>
      </c>
    </row>
    <row r="209" spans="2:65" s="11" customFormat="1" ht="11.25">
      <c r="B209" s="141"/>
      <c r="D209" s="142" t="s">
        <v>217</v>
      </c>
      <c r="E209" s="143" t="s">
        <v>1</v>
      </c>
      <c r="F209" s="144" t="s">
        <v>966</v>
      </c>
      <c r="H209" s="143" t="s">
        <v>1</v>
      </c>
      <c r="I209" s="145"/>
      <c r="L209" s="141"/>
      <c r="M209" s="146"/>
      <c r="T209" s="147"/>
      <c r="AT209" s="143" t="s">
        <v>217</v>
      </c>
      <c r="AU209" s="143" t="s">
        <v>84</v>
      </c>
      <c r="AV209" s="11" t="s">
        <v>84</v>
      </c>
      <c r="AW209" s="11" t="s">
        <v>34</v>
      </c>
      <c r="AX209" s="11" t="s">
        <v>77</v>
      </c>
      <c r="AY209" s="143" t="s">
        <v>211</v>
      </c>
    </row>
    <row r="210" spans="2:65" s="12" customFormat="1" ht="11.25">
      <c r="B210" s="148"/>
      <c r="D210" s="142" t="s">
        <v>217</v>
      </c>
      <c r="E210" s="149" t="s">
        <v>1</v>
      </c>
      <c r="F210" s="150" t="s">
        <v>967</v>
      </c>
      <c r="H210" s="151">
        <v>32.700000000000003</v>
      </c>
      <c r="I210" s="152"/>
      <c r="L210" s="148"/>
      <c r="M210" s="153"/>
      <c r="T210" s="154"/>
      <c r="AT210" s="149" t="s">
        <v>217</v>
      </c>
      <c r="AU210" s="149" t="s">
        <v>84</v>
      </c>
      <c r="AV210" s="12" t="s">
        <v>86</v>
      </c>
      <c r="AW210" s="12" t="s">
        <v>34</v>
      </c>
      <c r="AX210" s="12" t="s">
        <v>77</v>
      </c>
      <c r="AY210" s="149" t="s">
        <v>211</v>
      </c>
    </row>
    <row r="211" spans="2:65" s="13" customFormat="1" ht="11.25">
      <c r="B211" s="155"/>
      <c r="D211" s="142" t="s">
        <v>217</v>
      </c>
      <c r="E211" s="156" t="s">
        <v>1</v>
      </c>
      <c r="F211" s="157" t="s">
        <v>222</v>
      </c>
      <c r="H211" s="158">
        <v>61.38</v>
      </c>
      <c r="I211" s="159"/>
      <c r="L211" s="155"/>
      <c r="M211" s="160"/>
      <c r="T211" s="161"/>
      <c r="AT211" s="156" t="s">
        <v>217</v>
      </c>
      <c r="AU211" s="156" t="s">
        <v>84</v>
      </c>
      <c r="AV211" s="13" t="s">
        <v>216</v>
      </c>
      <c r="AW211" s="13" t="s">
        <v>34</v>
      </c>
      <c r="AX211" s="13" t="s">
        <v>84</v>
      </c>
      <c r="AY211" s="156" t="s">
        <v>211</v>
      </c>
    </row>
    <row r="212" spans="2:65" s="10" customFormat="1" ht="25.9" customHeight="1">
      <c r="B212" s="117"/>
      <c r="D212" s="118" t="s">
        <v>76</v>
      </c>
      <c r="E212" s="119" t="s">
        <v>676</v>
      </c>
      <c r="F212" s="119" t="s">
        <v>677</v>
      </c>
      <c r="I212" s="120"/>
      <c r="J212" s="121">
        <f>BK212</f>
        <v>0</v>
      </c>
      <c r="L212" s="117"/>
      <c r="M212" s="122"/>
      <c r="P212" s="123">
        <f>P213</f>
        <v>0</v>
      </c>
      <c r="R212" s="123">
        <f>R213</f>
        <v>0</v>
      </c>
      <c r="T212" s="124">
        <f>T213</f>
        <v>0</v>
      </c>
      <c r="AR212" s="118" t="s">
        <v>84</v>
      </c>
      <c r="AT212" s="125" t="s">
        <v>76</v>
      </c>
      <c r="AU212" s="125" t="s">
        <v>77</v>
      </c>
      <c r="AY212" s="118" t="s">
        <v>211</v>
      </c>
      <c r="BK212" s="126">
        <f>BK213</f>
        <v>0</v>
      </c>
    </row>
    <row r="213" spans="2:65" s="1" customFormat="1" ht="16.5" customHeight="1">
      <c r="B213" s="32"/>
      <c r="C213" s="127" t="s">
        <v>450</v>
      </c>
      <c r="D213" s="127" t="s">
        <v>212</v>
      </c>
      <c r="E213" s="128" t="s">
        <v>968</v>
      </c>
      <c r="F213" s="129" t="s">
        <v>969</v>
      </c>
      <c r="G213" s="130" t="s">
        <v>412</v>
      </c>
      <c r="H213" s="131">
        <v>1773.5650000000001</v>
      </c>
      <c r="I213" s="132"/>
      <c r="J213" s="133">
        <f>ROUND(I213*H213,2)</f>
        <v>0</v>
      </c>
      <c r="K213" s="134"/>
      <c r="L213" s="32"/>
      <c r="M213" s="181" t="s">
        <v>1</v>
      </c>
      <c r="N213" s="182" t="s">
        <v>42</v>
      </c>
      <c r="O213" s="183"/>
      <c r="P213" s="184">
        <f>O213*H213</f>
        <v>0</v>
      </c>
      <c r="Q213" s="184">
        <v>0</v>
      </c>
      <c r="R213" s="184">
        <f>Q213*H213</f>
        <v>0</v>
      </c>
      <c r="S213" s="184">
        <v>0</v>
      </c>
      <c r="T213" s="185">
        <f>S213*H213</f>
        <v>0</v>
      </c>
      <c r="AR213" s="139" t="s">
        <v>216</v>
      </c>
      <c r="AT213" s="139" t="s">
        <v>212</v>
      </c>
      <c r="AU213" s="139" t="s">
        <v>84</v>
      </c>
      <c r="AY213" s="17" t="s">
        <v>211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7" t="s">
        <v>84</v>
      </c>
      <c r="BK213" s="140">
        <f>ROUND(I213*H213,2)</f>
        <v>0</v>
      </c>
      <c r="BL213" s="17" t="s">
        <v>216</v>
      </c>
      <c r="BM213" s="139" t="s">
        <v>453</v>
      </c>
    </row>
    <row r="214" spans="2:65" s="1" customFormat="1" ht="6.95" customHeight="1">
      <c r="B214" s="44"/>
      <c r="C214" s="45"/>
      <c r="D214" s="45"/>
      <c r="E214" s="45"/>
      <c r="F214" s="45"/>
      <c r="G214" s="45"/>
      <c r="H214" s="45"/>
      <c r="I214" s="45"/>
      <c r="J214" s="45"/>
      <c r="K214" s="45"/>
      <c r="L214" s="32"/>
    </row>
  </sheetData>
  <sheetProtection algorithmName="SHA-512" hashValue="ksNr6iRV15CFekXMPcHiJi02rFliiFIH+uYGzsv54G7RfHe09tcKZ9i9IzutgmoGAinwR1xPCaURLJ/3Cq0OBg==" saltValue="CSeWPpmpQFqxckvzDr09w5NmIIXrdAeXQtu/ShiuEmbon2CL8ZA+6Usx/E4N/NUUnARFCkLjZxkflngJ3e992A==" spinCount="100000" sheet="1" objects="1" scenarios="1" formatColumns="0" formatRows="0" autoFilter="0"/>
  <autoFilter ref="C119:K213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2:BM13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158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44" t="str">
        <f>'Rekapitulace stavby'!K6</f>
        <v>24005 - Prirodni koupaci biotop Jilemnice (zadani) - uprava vyberove rizeni</v>
      </c>
      <c r="F7" s="245"/>
      <c r="G7" s="245"/>
      <c r="H7" s="245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40" t="s">
        <v>2382</v>
      </c>
      <c r="F9" s="246"/>
      <c r="G9" s="246"/>
      <c r="H9" s="246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7" t="str">
        <f>'Rekapitulace stavby'!E14</f>
        <v>Vyplň údaj</v>
      </c>
      <c r="F18" s="209"/>
      <c r="G18" s="209"/>
      <c r="H18" s="209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14" t="s">
        <v>1</v>
      </c>
      <c r="F27" s="214"/>
      <c r="G27" s="214"/>
      <c r="H27" s="21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ROUND(J119,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ROUND((SUM(BE119:BE138)),  2)</f>
        <v>0</v>
      </c>
      <c r="I33" s="92">
        <v>0.21</v>
      </c>
      <c r="J33" s="91">
        <f>ROUND(((SUM(BE119:BE138))*I33),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ROUND((SUM(BF119:BF138)),  2)</f>
        <v>0</v>
      </c>
      <c r="I34" s="92">
        <v>0.12</v>
      </c>
      <c r="J34" s="91">
        <f>ROUND(((SUM(BF119:BF138))*I34),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ROUND((SUM(BG119:BG138)),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ROUND((SUM(BH119:BH138)),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ROUND((SUM(BI119:BI138)),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44" t="str">
        <f>E7</f>
        <v>24005 - Prirodni koupaci biotop Jilemnice (zadani) - uprava vyberove rizeni</v>
      </c>
      <c r="F85" s="245"/>
      <c r="G85" s="245"/>
      <c r="H85" s="245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40" t="str">
        <f>E9</f>
        <v>SO 13 - Dětské hřiště</v>
      </c>
      <c r="F87" s="246"/>
      <c r="G87" s="246"/>
      <c r="H87" s="246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J119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176</v>
      </c>
      <c r="E97" s="106"/>
      <c r="F97" s="106"/>
      <c r="G97" s="106"/>
      <c r="H97" s="106"/>
      <c r="I97" s="106"/>
      <c r="J97" s="107">
        <f>J120</f>
        <v>0</v>
      </c>
      <c r="L97" s="104"/>
    </row>
    <row r="98" spans="2:12" s="8" customFormat="1" ht="24.95" hidden="1" customHeight="1">
      <c r="B98" s="104"/>
      <c r="D98" s="105" t="s">
        <v>182</v>
      </c>
      <c r="E98" s="106"/>
      <c r="F98" s="106"/>
      <c r="G98" s="106"/>
      <c r="H98" s="106"/>
      <c r="I98" s="106"/>
      <c r="J98" s="107">
        <f>J127</f>
        <v>0</v>
      </c>
      <c r="L98" s="104"/>
    </row>
    <row r="99" spans="2:12" s="8" customFormat="1" ht="24.95" hidden="1" customHeight="1">
      <c r="B99" s="104"/>
      <c r="D99" s="105" t="s">
        <v>2383</v>
      </c>
      <c r="E99" s="106"/>
      <c r="F99" s="106"/>
      <c r="G99" s="106"/>
      <c r="H99" s="106"/>
      <c r="I99" s="106"/>
      <c r="J99" s="107">
        <f>J137</f>
        <v>0</v>
      </c>
      <c r="L99" s="104"/>
    </row>
    <row r="100" spans="2:12" s="1" customFormat="1" ht="21.75" hidden="1" customHeight="1">
      <c r="B100" s="32"/>
      <c r="L100" s="32"/>
    </row>
    <row r="101" spans="2:12" s="1" customFormat="1" ht="6.95" hidden="1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2" spans="2:12" ht="11.25" hidden="1"/>
    <row r="103" spans="2:12" ht="11.25" hidden="1"/>
    <row r="104" spans="2:12" ht="11.25" hidden="1"/>
    <row r="105" spans="2:12" s="1" customFormat="1" ht="6.95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12" s="1" customFormat="1" ht="24.95" customHeight="1">
      <c r="B106" s="32"/>
      <c r="C106" s="21" t="s">
        <v>197</v>
      </c>
      <c r="L106" s="32"/>
    </row>
    <row r="107" spans="2:12" s="1" customFormat="1" ht="6.95" customHeight="1">
      <c r="B107" s="32"/>
      <c r="L107" s="32"/>
    </row>
    <row r="108" spans="2:12" s="1" customFormat="1" ht="12" customHeight="1">
      <c r="B108" s="32"/>
      <c r="C108" s="27" t="s">
        <v>16</v>
      </c>
      <c r="L108" s="32"/>
    </row>
    <row r="109" spans="2:12" s="1" customFormat="1" ht="26.25" customHeight="1">
      <c r="B109" s="32"/>
      <c r="E109" s="244" t="str">
        <f>E7</f>
        <v>24005 - Prirodni koupaci biotop Jilemnice (zadani) - uprava vyberove rizeni</v>
      </c>
      <c r="F109" s="245"/>
      <c r="G109" s="245"/>
      <c r="H109" s="245"/>
      <c r="L109" s="32"/>
    </row>
    <row r="110" spans="2:12" s="1" customFormat="1" ht="12" customHeight="1">
      <c r="B110" s="32"/>
      <c r="C110" s="27" t="s">
        <v>169</v>
      </c>
      <c r="L110" s="32"/>
    </row>
    <row r="111" spans="2:12" s="1" customFormat="1" ht="16.5" customHeight="1">
      <c r="B111" s="32"/>
      <c r="E111" s="240" t="str">
        <f>E9</f>
        <v>SO 13 - Dětské hřiště</v>
      </c>
      <c r="F111" s="246"/>
      <c r="G111" s="246"/>
      <c r="H111" s="246"/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20</v>
      </c>
      <c r="F113" s="25" t="str">
        <f>F12</f>
        <v xml:space="preserve"> </v>
      </c>
      <c r="I113" s="27" t="s">
        <v>22</v>
      </c>
      <c r="J113" s="52" t="str">
        <f>IF(J12="","",J12)</f>
        <v>12. 2. 2024</v>
      </c>
      <c r="L113" s="32"/>
    </row>
    <row r="114" spans="2:65" s="1" customFormat="1" ht="6.95" customHeight="1">
      <c r="B114" s="32"/>
      <c r="L114" s="32"/>
    </row>
    <row r="115" spans="2:65" s="1" customFormat="1" ht="15.2" customHeight="1">
      <c r="B115" s="32"/>
      <c r="C115" s="27" t="s">
        <v>24</v>
      </c>
      <c r="F115" s="25" t="str">
        <f>E15</f>
        <v>Sportovní centrum Jilemnice</v>
      </c>
      <c r="I115" s="27" t="s">
        <v>31</v>
      </c>
      <c r="J115" s="30" t="str">
        <f>E21</f>
        <v>BAPO s.r.o.</v>
      </c>
      <c r="L115" s="32"/>
    </row>
    <row r="116" spans="2:65" s="1" customFormat="1" ht="15.2" customHeight="1">
      <c r="B116" s="32"/>
      <c r="C116" s="27" t="s">
        <v>29</v>
      </c>
      <c r="F116" s="25" t="str">
        <f>IF(E18="","",E18)</f>
        <v>Vyplň údaj</v>
      </c>
      <c r="I116" s="27" t="s">
        <v>35</v>
      </c>
      <c r="J116" s="30" t="str">
        <f>E24</f>
        <v xml:space="preserve"> </v>
      </c>
      <c r="L116" s="32"/>
    </row>
    <row r="117" spans="2:65" s="1" customFormat="1" ht="10.35" customHeight="1">
      <c r="B117" s="32"/>
      <c r="L117" s="32"/>
    </row>
    <row r="118" spans="2:65" s="9" customFormat="1" ht="29.25" customHeight="1">
      <c r="B118" s="108"/>
      <c r="C118" s="109" t="s">
        <v>198</v>
      </c>
      <c r="D118" s="110" t="s">
        <v>62</v>
      </c>
      <c r="E118" s="110" t="s">
        <v>58</v>
      </c>
      <c r="F118" s="110" t="s">
        <v>59</v>
      </c>
      <c r="G118" s="110" t="s">
        <v>199</v>
      </c>
      <c r="H118" s="110" t="s">
        <v>200</v>
      </c>
      <c r="I118" s="110" t="s">
        <v>201</v>
      </c>
      <c r="J118" s="111" t="s">
        <v>173</v>
      </c>
      <c r="K118" s="112" t="s">
        <v>202</v>
      </c>
      <c r="L118" s="108"/>
      <c r="M118" s="59" t="s">
        <v>1</v>
      </c>
      <c r="N118" s="60" t="s">
        <v>41</v>
      </c>
      <c r="O118" s="60" t="s">
        <v>203</v>
      </c>
      <c r="P118" s="60" t="s">
        <v>204</v>
      </c>
      <c r="Q118" s="60" t="s">
        <v>205</v>
      </c>
      <c r="R118" s="60" t="s">
        <v>206</v>
      </c>
      <c r="S118" s="60" t="s">
        <v>207</v>
      </c>
      <c r="T118" s="61" t="s">
        <v>208</v>
      </c>
    </row>
    <row r="119" spans="2:65" s="1" customFormat="1" ht="22.9" customHeight="1">
      <c r="B119" s="32"/>
      <c r="C119" s="64" t="s">
        <v>209</v>
      </c>
      <c r="J119" s="113">
        <f>BK119</f>
        <v>0</v>
      </c>
      <c r="L119" s="32"/>
      <c r="M119" s="62"/>
      <c r="N119" s="53"/>
      <c r="O119" s="53"/>
      <c r="P119" s="114">
        <f>P120+P127+P137</f>
        <v>0</v>
      </c>
      <c r="Q119" s="53"/>
      <c r="R119" s="114">
        <f>R120+R127+R137</f>
        <v>0</v>
      </c>
      <c r="S119" s="53"/>
      <c r="T119" s="115">
        <f>T120+T127+T137</f>
        <v>0</v>
      </c>
      <c r="AT119" s="17" t="s">
        <v>76</v>
      </c>
      <c r="AU119" s="17" t="s">
        <v>175</v>
      </c>
      <c r="BK119" s="116">
        <f>BK120+BK127+BK137</f>
        <v>0</v>
      </c>
    </row>
    <row r="120" spans="2:65" s="10" customFormat="1" ht="25.9" customHeight="1">
      <c r="B120" s="117"/>
      <c r="D120" s="118" t="s">
        <v>76</v>
      </c>
      <c r="E120" s="119" t="s">
        <v>84</v>
      </c>
      <c r="F120" s="119" t="s">
        <v>210</v>
      </c>
      <c r="I120" s="120"/>
      <c r="J120" s="121">
        <f>BK120</f>
        <v>0</v>
      </c>
      <c r="L120" s="117"/>
      <c r="M120" s="122"/>
      <c r="P120" s="123">
        <f>SUM(P121:P126)</f>
        <v>0</v>
      </c>
      <c r="R120" s="123">
        <f>SUM(R121:R126)</f>
        <v>0</v>
      </c>
      <c r="T120" s="124">
        <f>SUM(T121:T126)</f>
        <v>0</v>
      </c>
      <c r="AR120" s="118" t="s">
        <v>84</v>
      </c>
      <c r="AT120" s="125" t="s">
        <v>76</v>
      </c>
      <c r="AU120" s="125" t="s">
        <v>77</v>
      </c>
      <c r="AY120" s="118" t="s">
        <v>211</v>
      </c>
      <c r="BK120" s="126">
        <f>SUM(BK121:BK126)</f>
        <v>0</v>
      </c>
    </row>
    <row r="121" spans="2:65" s="1" customFormat="1" ht="24.2" customHeight="1">
      <c r="B121" s="32"/>
      <c r="C121" s="127" t="s">
        <v>84</v>
      </c>
      <c r="D121" s="127" t="s">
        <v>212</v>
      </c>
      <c r="E121" s="128" t="s">
        <v>213</v>
      </c>
      <c r="F121" s="129" t="s">
        <v>214</v>
      </c>
      <c r="G121" s="130" t="s">
        <v>215</v>
      </c>
      <c r="H121" s="131">
        <v>29.48</v>
      </c>
      <c r="I121" s="132"/>
      <c r="J121" s="133">
        <f>ROUND(I121*H121,2)</f>
        <v>0</v>
      </c>
      <c r="K121" s="134"/>
      <c r="L121" s="32"/>
      <c r="M121" s="135" t="s">
        <v>1</v>
      </c>
      <c r="N121" s="136" t="s">
        <v>42</v>
      </c>
      <c r="P121" s="137">
        <f>O121*H121</f>
        <v>0</v>
      </c>
      <c r="Q121" s="137">
        <v>0</v>
      </c>
      <c r="R121" s="137">
        <f>Q121*H121</f>
        <v>0</v>
      </c>
      <c r="S121" s="137">
        <v>0</v>
      </c>
      <c r="T121" s="138">
        <f>S121*H121</f>
        <v>0</v>
      </c>
      <c r="AR121" s="139" t="s">
        <v>216</v>
      </c>
      <c r="AT121" s="139" t="s">
        <v>212</v>
      </c>
      <c r="AU121" s="139" t="s">
        <v>84</v>
      </c>
      <c r="AY121" s="17" t="s">
        <v>211</v>
      </c>
      <c r="BE121" s="140">
        <f>IF(N121="základní",J121,0)</f>
        <v>0</v>
      </c>
      <c r="BF121" s="140">
        <f>IF(N121="snížená",J121,0)</f>
        <v>0</v>
      </c>
      <c r="BG121" s="140">
        <f>IF(N121="zákl. přenesená",J121,0)</f>
        <v>0</v>
      </c>
      <c r="BH121" s="140">
        <f>IF(N121="sníž. přenesená",J121,0)</f>
        <v>0</v>
      </c>
      <c r="BI121" s="140">
        <f>IF(N121="nulová",J121,0)</f>
        <v>0</v>
      </c>
      <c r="BJ121" s="17" t="s">
        <v>84</v>
      </c>
      <c r="BK121" s="140">
        <f>ROUND(I121*H121,2)</f>
        <v>0</v>
      </c>
      <c r="BL121" s="17" t="s">
        <v>216</v>
      </c>
      <c r="BM121" s="139" t="s">
        <v>86</v>
      </c>
    </row>
    <row r="122" spans="2:65" s="12" customFormat="1" ht="11.25">
      <c r="B122" s="148"/>
      <c r="D122" s="142" t="s">
        <v>217</v>
      </c>
      <c r="E122" s="149" t="s">
        <v>1</v>
      </c>
      <c r="F122" s="150" t="s">
        <v>2384</v>
      </c>
      <c r="H122" s="151">
        <v>29.48</v>
      </c>
      <c r="I122" s="152"/>
      <c r="L122" s="148"/>
      <c r="M122" s="153"/>
      <c r="T122" s="154"/>
      <c r="AT122" s="149" t="s">
        <v>217</v>
      </c>
      <c r="AU122" s="149" t="s">
        <v>84</v>
      </c>
      <c r="AV122" s="12" t="s">
        <v>86</v>
      </c>
      <c r="AW122" s="12" t="s">
        <v>34</v>
      </c>
      <c r="AX122" s="12" t="s">
        <v>77</v>
      </c>
      <c r="AY122" s="149" t="s">
        <v>211</v>
      </c>
    </row>
    <row r="123" spans="2:65" s="13" customFormat="1" ht="11.25">
      <c r="B123" s="155"/>
      <c r="D123" s="142" t="s">
        <v>217</v>
      </c>
      <c r="E123" s="156" t="s">
        <v>1</v>
      </c>
      <c r="F123" s="157" t="s">
        <v>222</v>
      </c>
      <c r="H123" s="158">
        <v>29.48</v>
      </c>
      <c r="I123" s="159"/>
      <c r="L123" s="155"/>
      <c r="M123" s="160"/>
      <c r="T123" s="161"/>
      <c r="AT123" s="156" t="s">
        <v>217</v>
      </c>
      <c r="AU123" s="156" t="s">
        <v>84</v>
      </c>
      <c r="AV123" s="13" t="s">
        <v>216</v>
      </c>
      <c r="AW123" s="13" t="s">
        <v>34</v>
      </c>
      <c r="AX123" s="13" t="s">
        <v>84</v>
      </c>
      <c r="AY123" s="156" t="s">
        <v>211</v>
      </c>
    </row>
    <row r="124" spans="2:65" s="1" customFormat="1" ht="37.9" customHeight="1">
      <c r="B124" s="32"/>
      <c r="C124" s="127" t="s">
        <v>86</v>
      </c>
      <c r="D124" s="127" t="s">
        <v>212</v>
      </c>
      <c r="E124" s="128" t="s">
        <v>223</v>
      </c>
      <c r="F124" s="129" t="s">
        <v>224</v>
      </c>
      <c r="G124" s="130" t="s">
        <v>215</v>
      </c>
      <c r="H124" s="131">
        <v>29.48</v>
      </c>
      <c r="I124" s="132"/>
      <c r="J124" s="133">
        <f>ROUND(I124*H124,2)</f>
        <v>0</v>
      </c>
      <c r="K124" s="134"/>
      <c r="L124" s="32"/>
      <c r="M124" s="135" t="s">
        <v>1</v>
      </c>
      <c r="N124" s="136" t="s">
        <v>42</v>
      </c>
      <c r="P124" s="137">
        <f>O124*H124</f>
        <v>0</v>
      </c>
      <c r="Q124" s="137">
        <v>0</v>
      </c>
      <c r="R124" s="137">
        <f>Q124*H124</f>
        <v>0</v>
      </c>
      <c r="S124" s="137">
        <v>0</v>
      </c>
      <c r="T124" s="138">
        <f>S124*H124</f>
        <v>0</v>
      </c>
      <c r="AR124" s="139" t="s">
        <v>216</v>
      </c>
      <c r="AT124" s="139" t="s">
        <v>212</v>
      </c>
      <c r="AU124" s="139" t="s">
        <v>84</v>
      </c>
      <c r="AY124" s="17" t="s">
        <v>211</v>
      </c>
      <c r="BE124" s="140">
        <f>IF(N124="základní",J124,0)</f>
        <v>0</v>
      </c>
      <c r="BF124" s="140">
        <f>IF(N124="snížená",J124,0)</f>
        <v>0</v>
      </c>
      <c r="BG124" s="140">
        <f>IF(N124="zákl. přenesená",J124,0)</f>
        <v>0</v>
      </c>
      <c r="BH124" s="140">
        <f>IF(N124="sníž. přenesená",J124,0)</f>
        <v>0</v>
      </c>
      <c r="BI124" s="140">
        <f>IF(N124="nulová",J124,0)</f>
        <v>0</v>
      </c>
      <c r="BJ124" s="17" t="s">
        <v>84</v>
      </c>
      <c r="BK124" s="140">
        <f>ROUND(I124*H124,2)</f>
        <v>0</v>
      </c>
      <c r="BL124" s="17" t="s">
        <v>216</v>
      </c>
      <c r="BM124" s="139" t="s">
        <v>216</v>
      </c>
    </row>
    <row r="125" spans="2:65" s="12" customFormat="1" ht="11.25">
      <c r="B125" s="148"/>
      <c r="D125" s="142" t="s">
        <v>217</v>
      </c>
      <c r="E125" s="149" t="s">
        <v>1</v>
      </c>
      <c r="F125" s="150" t="s">
        <v>2384</v>
      </c>
      <c r="H125" s="151">
        <v>29.48</v>
      </c>
      <c r="I125" s="152"/>
      <c r="L125" s="148"/>
      <c r="M125" s="153"/>
      <c r="T125" s="154"/>
      <c r="AT125" s="149" t="s">
        <v>217</v>
      </c>
      <c r="AU125" s="149" t="s">
        <v>84</v>
      </c>
      <c r="AV125" s="12" t="s">
        <v>86</v>
      </c>
      <c r="AW125" s="12" t="s">
        <v>34</v>
      </c>
      <c r="AX125" s="12" t="s">
        <v>77</v>
      </c>
      <c r="AY125" s="149" t="s">
        <v>211</v>
      </c>
    </row>
    <row r="126" spans="2:65" s="13" customFormat="1" ht="11.25">
      <c r="B126" s="155"/>
      <c r="D126" s="142" t="s">
        <v>217</v>
      </c>
      <c r="E126" s="156" t="s">
        <v>1</v>
      </c>
      <c r="F126" s="157" t="s">
        <v>222</v>
      </c>
      <c r="H126" s="158">
        <v>29.48</v>
      </c>
      <c r="I126" s="159"/>
      <c r="L126" s="155"/>
      <c r="M126" s="160"/>
      <c r="T126" s="161"/>
      <c r="AT126" s="156" t="s">
        <v>217</v>
      </c>
      <c r="AU126" s="156" t="s">
        <v>84</v>
      </c>
      <c r="AV126" s="13" t="s">
        <v>216</v>
      </c>
      <c r="AW126" s="13" t="s">
        <v>34</v>
      </c>
      <c r="AX126" s="13" t="s">
        <v>84</v>
      </c>
      <c r="AY126" s="156" t="s">
        <v>211</v>
      </c>
    </row>
    <row r="127" spans="2:65" s="10" customFormat="1" ht="25.9" customHeight="1">
      <c r="B127" s="117"/>
      <c r="D127" s="118" t="s">
        <v>76</v>
      </c>
      <c r="E127" s="119" t="s">
        <v>235</v>
      </c>
      <c r="F127" s="119" t="s">
        <v>491</v>
      </c>
      <c r="I127" s="120"/>
      <c r="J127" s="121">
        <f>BK127</f>
        <v>0</v>
      </c>
      <c r="L127" s="117"/>
      <c r="M127" s="122"/>
      <c r="P127" s="123">
        <f>SUM(P128:P136)</f>
        <v>0</v>
      </c>
      <c r="R127" s="123">
        <f>SUM(R128:R136)</f>
        <v>0</v>
      </c>
      <c r="T127" s="124">
        <f>SUM(T128:T136)</f>
        <v>0</v>
      </c>
      <c r="AR127" s="118" t="s">
        <v>84</v>
      </c>
      <c r="AT127" s="125" t="s">
        <v>76</v>
      </c>
      <c r="AU127" s="125" t="s">
        <v>77</v>
      </c>
      <c r="AY127" s="118" t="s">
        <v>211</v>
      </c>
      <c r="BK127" s="126">
        <f>SUM(BK128:BK136)</f>
        <v>0</v>
      </c>
    </row>
    <row r="128" spans="2:65" s="1" customFormat="1" ht="24.2" customHeight="1">
      <c r="B128" s="32"/>
      <c r="C128" s="127" t="s">
        <v>226</v>
      </c>
      <c r="D128" s="127" t="s">
        <v>212</v>
      </c>
      <c r="E128" s="128" t="s">
        <v>2385</v>
      </c>
      <c r="F128" s="129" t="s">
        <v>2386</v>
      </c>
      <c r="G128" s="130" t="s">
        <v>297</v>
      </c>
      <c r="H128" s="131">
        <v>147.4</v>
      </c>
      <c r="I128" s="132"/>
      <c r="J128" s="133">
        <f>ROUND(I128*H128,2)</f>
        <v>0</v>
      </c>
      <c r="K128" s="134"/>
      <c r="L128" s="32"/>
      <c r="M128" s="135" t="s">
        <v>1</v>
      </c>
      <c r="N128" s="136" t="s">
        <v>42</v>
      </c>
      <c r="P128" s="137">
        <f>O128*H128</f>
        <v>0</v>
      </c>
      <c r="Q128" s="137">
        <v>0</v>
      </c>
      <c r="R128" s="137">
        <f>Q128*H128</f>
        <v>0</v>
      </c>
      <c r="S128" s="137">
        <v>0</v>
      </c>
      <c r="T128" s="138">
        <f>S128*H128</f>
        <v>0</v>
      </c>
      <c r="AR128" s="139" t="s">
        <v>216</v>
      </c>
      <c r="AT128" s="139" t="s">
        <v>212</v>
      </c>
      <c r="AU128" s="139" t="s">
        <v>84</v>
      </c>
      <c r="AY128" s="17" t="s">
        <v>211</v>
      </c>
      <c r="BE128" s="140">
        <f>IF(N128="základní",J128,0)</f>
        <v>0</v>
      </c>
      <c r="BF128" s="140">
        <f>IF(N128="snížená",J128,0)</f>
        <v>0</v>
      </c>
      <c r="BG128" s="140">
        <f>IF(N128="zákl. přenesená",J128,0)</f>
        <v>0</v>
      </c>
      <c r="BH128" s="140">
        <f>IF(N128="sníž. přenesená",J128,0)</f>
        <v>0</v>
      </c>
      <c r="BI128" s="140">
        <f>IF(N128="nulová",J128,0)</f>
        <v>0</v>
      </c>
      <c r="BJ128" s="17" t="s">
        <v>84</v>
      </c>
      <c r="BK128" s="140">
        <f>ROUND(I128*H128,2)</f>
        <v>0</v>
      </c>
      <c r="BL128" s="17" t="s">
        <v>216</v>
      </c>
      <c r="BM128" s="139" t="s">
        <v>229</v>
      </c>
    </row>
    <row r="129" spans="2:65" s="1" customFormat="1" ht="24.2" customHeight="1">
      <c r="B129" s="32"/>
      <c r="C129" s="127" t="s">
        <v>216</v>
      </c>
      <c r="D129" s="127" t="s">
        <v>212</v>
      </c>
      <c r="E129" s="128" t="s">
        <v>898</v>
      </c>
      <c r="F129" s="129" t="s">
        <v>899</v>
      </c>
      <c r="G129" s="130" t="s">
        <v>297</v>
      </c>
      <c r="H129" s="131">
        <v>147.4</v>
      </c>
      <c r="I129" s="132"/>
      <c r="J129" s="133">
        <f>ROUND(I129*H129,2)</f>
        <v>0</v>
      </c>
      <c r="K129" s="134"/>
      <c r="L129" s="32"/>
      <c r="M129" s="135" t="s">
        <v>1</v>
      </c>
      <c r="N129" s="136" t="s">
        <v>42</v>
      </c>
      <c r="P129" s="137">
        <f>O129*H129</f>
        <v>0</v>
      </c>
      <c r="Q129" s="137">
        <v>0</v>
      </c>
      <c r="R129" s="137">
        <f>Q129*H129</f>
        <v>0</v>
      </c>
      <c r="S129" s="137">
        <v>0</v>
      </c>
      <c r="T129" s="138">
        <f>S129*H129</f>
        <v>0</v>
      </c>
      <c r="AR129" s="139" t="s">
        <v>216</v>
      </c>
      <c r="AT129" s="139" t="s">
        <v>212</v>
      </c>
      <c r="AU129" s="139" t="s">
        <v>84</v>
      </c>
      <c r="AY129" s="17" t="s">
        <v>211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7" t="s">
        <v>84</v>
      </c>
      <c r="BK129" s="140">
        <f>ROUND(I129*H129,2)</f>
        <v>0</v>
      </c>
      <c r="BL129" s="17" t="s">
        <v>216</v>
      </c>
      <c r="BM129" s="139" t="s">
        <v>234</v>
      </c>
    </row>
    <row r="130" spans="2:65" s="12" customFormat="1" ht="11.25">
      <c r="B130" s="148"/>
      <c r="D130" s="142" t="s">
        <v>217</v>
      </c>
      <c r="E130" s="149" t="s">
        <v>1</v>
      </c>
      <c r="F130" s="150" t="s">
        <v>2387</v>
      </c>
      <c r="H130" s="151">
        <v>147.4</v>
      </c>
      <c r="I130" s="152"/>
      <c r="L130" s="148"/>
      <c r="M130" s="153"/>
      <c r="T130" s="154"/>
      <c r="AT130" s="149" t="s">
        <v>217</v>
      </c>
      <c r="AU130" s="149" t="s">
        <v>84</v>
      </c>
      <c r="AV130" s="12" t="s">
        <v>86</v>
      </c>
      <c r="AW130" s="12" t="s">
        <v>34</v>
      </c>
      <c r="AX130" s="12" t="s">
        <v>77</v>
      </c>
      <c r="AY130" s="149" t="s">
        <v>211</v>
      </c>
    </row>
    <row r="131" spans="2:65" s="13" customFormat="1" ht="11.25">
      <c r="B131" s="155"/>
      <c r="D131" s="142" t="s">
        <v>217</v>
      </c>
      <c r="E131" s="156" t="s">
        <v>1</v>
      </c>
      <c r="F131" s="157" t="s">
        <v>222</v>
      </c>
      <c r="H131" s="158">
        <v>147.4</v>
      </c>
      <c r="I131" s="159"/>
      <c r="L131" s="155"/>
      <c r="M131" s="160"/>
      <c r="T131" s="161"/>
      <c r="AT131" s="156" t="s">
        <v>217</v>
      </c>
      <c r="AU131" s="156" t="s">
        <v>84</v>
      </c>
      <c r="AV131" s="13" t="s">
        <v>216</v>
      </c>
      <c r="AW131" s="13" t="s">
        <v>34</v>
      </c>
      <c r="AX131" s="13" t="s">
        <v>84</v>
      </c>
      <c r="AY131" s="156" t="s">
        <v>211</v>
      </c>
    </row>
    <row r="132" spans="2:65" s="1" customFormat="1" ht="33" customHeight="1">
      <c r="B132" s="32"/>
      <c r="C132" s="127" t="s">
        <v>235</v>
      </c>
      <c r="D132" s="127" t="s">
        <v>212</v>
      </c>
      <c r="E132" s="128" t="s">
        <v>2388</v>
      </c>
      <c r="F132" s="129" t="s">
        <v>2389</v>
      </c>
      <c r="G132" s="130" t="s">
        <v>297</v>
      </c>
      <c r="H132" s="131">
        <v>147.4</v>
      </c>
      <c r="I132" s="132"/>
      <c r="J132" s="133">
        <f>ROUND(I132*H132,2)</f>
        <v>0</v>
      </c>
      <c r="K132" s="134"/>
      <c r="L132" s="32"/>
      <c r="M132" s="135" t="s">
        <v>1</v>
      </c>
      <c r="N132" s="136" t="s">
        <v>42</v>
      </c>
      <c r="P132" s="137">
        <f>O132*H132</f>
        <v>0</v>
      </c>
      <c r="Q132" s="137">
        <v>0</v>
      </c>
      <c r="R132" s="137">
        <f>Q132*H132</f>
        <v>0</v>
      </c>
      <c r="S132" s="137">
        <v>0</v>
      </c>
      <c r="T132" s="138">
        <f>S132*H132</f>
        <v>0</v>
      </c>
      <c r="AR132" s="139" t="s">
        <v>216</v>
      </c>
      <c r="AT132" s="139" t="s">
        <v>212</v>
      </c>
      <c r="AU132" s="139" t="s">
        <v>84</v>
      </c>
      <c r="AY132" s="17" t="s">
        <v>211</v>
      </c>
      <c r="BE132" s="140">
        <f>IF(N132="základní",J132,0)</f>
        <v>0</v>
      </c>
      <c r="BF132" s="140">
        <f>IF(N132="snížená",J132,0)</f>
        <v>0</v>
      </c>
      <c r="BG132" s="140">
        <f>IF(N132="zákl. přenesená",J132,0)</f>
        <v>0</v>
      </c>
      <c r="BH132" s="140">
        <f>IF(N132="sníž. přenesená",J132,0)</f>
        <v>0</v>
      </c>
      <c r="BI132" s="140">
        <f>IF(N132="nulová",J132,0)</f>
        <v>0</v>
      </c>
      <c r="BJ132" s="17" t="s">
        <v>84</v>
      </c>
      <c r="BK132" s="140">
        <f>ROUND(I132*H132,2)</f>
        <v>0</v>
      </c>
      <c r="BL132" s="17" t="s">
        <v>216</v>
      </c>
      <c r="BM132" s="139" t="s">
        <v>238</v>
      </c>
    </row>
    <row r="133" spans="2:65" s="1" customFormat="1" ht="24.2" customHeight="1">
      <c r="B133" s="32"/>
      <c r="C133" s="127" t="s">
        <v>229</v>
      </c>
      <c r="D133" s="127" t="s">
        <v>212</v>
      </c>
      <c r="E133" s="128" t="s">
        <v>2390</v>
      </c>
      <c r="F133" s="129" t="s">
        <v>2391</v>
      </c>
      <c r="G133" s="130" t="s">
        <v>421</v>
      </c>
      <c r="H133" s="131">
        <v>48.8</v>
      </c>
      <c r="I133" s="132"/>
      <c r="J133" s="133">
        <f>ROUND(I133*H133,2)</f>
        <v>0</v>
      </c>
      <c r="K133" s="134"/>
      <c r="L133" s="32"/>
      <c r="M133" s="135" t="s">
        <v>1</v>
      </c>
      <c r="N133" s="136" t="s">
        <v>42</v>
      </c>
      <c r="P133" s="137">
        <f>O133*H133</f>
        <v>0</v>
      </c>
      <c r="Q133" s="137">
        <v>0</v>
      </c>
      <c r="R133" s="137">
        <f>Q133*H133</f>
        <v>0</v>
      </c>
      <c r="S133" s="137">
        <v>0</v>
      </c>
      <c r="T133" s="138">
        <f>S133*H133</f>
        <v>0</v>
      </c>
      <c r="AR133" s="139" t="s">
        <v>216</v>
      </c>
      <c r="AT133" s="139" t="s">
        <v>212</v>
      </c>
      <c r="AU133" s="139" t="s">
        <v>84</v>
      </c>
      <c r="AY133" s="17" t="s">
        <v>211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7" t="s">
        <v>84</v>
      </c>
      <c r="BK133" s="140">
        <f>ROUND(I133*H133,2)</f>
        <v>0</v>
      </c>
      <c r="BL133" s="17" t="s">
        <v>216</v>
      </c>
      <c r="BM133" s="139" t="s">
        <v>8</v>
      </c>
    </row>
    <row r="134" spans="2:65" s="12" customFormat="1" ht="11.25">
      <c r="B134" s="148"/>
      <c r="D134" s="142" t="s">
        <v>217</v>
      </c>
      <c r="E134" s="149" t="s">
        <v>1</v>
      </c>
      <c r="F134" s="150" t="s">
        <v>2392</v>
      </c>
      <c r="H134" s="151">
        <v>48.8</v>
      </c>
      <c r="I134" s="152"/>
      <c r="L134" s="148"/>
      <c r="M134" s="153"/>
      <c r="T134" s="154"/>
      <c r="AT134" s="149" t="s">
        <v>217</v>
      </c>
      <c r="AU134" s="149" t="s">
        <v>84</v>
      </c>
      <c r="AV134" s="12" t="s">
        <v>86</v>
      </c>
      <c r="AW134" s="12" t="s">
        <v>34</v>
      </c>
      <c r="AX134" s="12" t="s">
        <v>77</v>
      </c>
      <c r="AY134" s="149" t="s">
        <v>211</v>
      </c>
    </row>
    <row r="135" spans="2:65" s="13" customFormat="1" ht="11.25">
      <c r="B135" s="155"/>
      <c r="D135" s="142" t="s">
        <v>217</v>
      </c>
      <c r="E135" s="156" t="s">
        <v>1</v>
      </c>
      <c r="F135" s="157" t="s">
        <v>222</v>
      </c>
      <c r="H135" s="158">
        <v>48.8</v>
      </c>
      <c r="I135" s="159"/>
      <c r="L135" s="155"/>
      <c r="M135" s="160"/>
      <c r="T135" s="161"/>
      <c r="AT135" s="156" t="s">
        <v>217</v>
      </c>
      <c r="AU135" s="156" t="s">
        <v>84</v>
      </c>
      <c r="AV135" s="13" t="s">
        <v>216</v>
      </c>
      <c r="AW135" s="13" t="s">
        <v>34</v>
      </c>
      <c r="AX135" s="13" t="s">
        <v>84</v>
      </c>
      <c r="AY135" s="156" t="s">
        <v>211</v>
      </c>
    </row>
    <row r="136" spans="2:65" s="1" customFormat="1" ht="21.75" customHeight="1">
      <c r="B136" s="32"/>
      <c r="C136" s="162" t="s">
        <v>241</v>
      </c>
      <c r="D136" s="162" t="s">
        <v>700</v>
      </c>
      <c r="E136" s="163" t="s">
        <v>2393</v>
      </c>
      <c r="F136" s="164" t="s">
        <v>2394</v>
      </c>
      <c r="G136" s="165" t="s">
        <v>421</v>
      </c>
      <c r="H136" s="166">
        <v>48.8</v>
      </c>
      <c r="I136" s="167"/>
      <c r="J136" s="168">
        <f>ROUND(I136*H136,2)</f>
        <v>0</v>
      </c>
      <c r="K136" s="169"/>
      <c r="L136" s="170"/>
      <c r="M136" s="171" t="s">
        <v>1</v>
      </c>
      <c r="N136" s="172" t="s">
        <v>42</v>
      </c>
      <c r="P136" s="137">
        <f>O136*H136</f>
        <v>0</v>
      </c>
      <c r="Q136" s="137">
        <v>0</v>
      </c>
      <c r="R136" s="137">
        <f>Q136*H136</f>
        <v>0</v>
      </c>
      <c r="S136" s="137">
        <v>0</v>
      </c>
      <c r="T136" s="138">
        <f>S136*H136</f>
        <v>0</v>
      </c>
      <c r="AR136" s="139" t="s">
        <v>234</v>
      </c>
      <c r="AT136" s="139" t="s">
        <v>700</v>
      </c>
      <c r="AU136" s="139" t="s">
        <v>84</v>
      </c>
      <c r="AY136" s="17" t="s">
        <v>211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7" t="s">
        <v>84</v>
      </c>
      <c r="BK136" s="140">
        <f>ROUND(I136*H136,2)</f>
        <v>0</v>
      </c>
      <c r="BL136" s="17" t="s">
        <v>216</v>
      </c>
      <c r="BM136" s="139" t="s">
        <v>244</v>
      </c>
    </row>
    <row r="137" spans="2:65" s="10" customFormat="1" ht="25.9" customHeight="1">
      <c r="B137" s="117"/>
      <c r="D137" s="118" t="s">
        <v>76</v>
      </c>
      <c r="E137" s="119" t="s">
        <v>2395</v>
      </c>
      <c r="F137" s="119" t="s">
        <v>1590</v>
      </c>
      <c r="I137" s="120"/>
      <c r="J137" s="121">
        <f>BK137</f>
        <v>0</v>
      </c>
      <c r="L137" s="117"/>
      <c r="M137" s="122"/>
      <c r="P137" s="123">
        <f>P138</f>
        <v>0</v>
      </c>
      <c r="R137" s="123">
        <f>R138</f>
        <v>0</v>
      </c>
      <c r="T137" s="124">
        <f>T138</f>
        <v>0</v>
      </c>
      <c r="AR137" s="118" t="s">
        <v>84</v>
      </c>
      <c r="AT137" s="125" t="s">
        <v>76</v>
      </c>
      <c r="AU137" s="125" t="s">
        <v>77</v>
      </c>
      <c r="AY137" s="118" t="s">
        <v>211</v>
      </c>
      <c r="BK137" s="126">
        <f>BK138</f>
        <v>0</v>
      </c>
    </row>
    <row r="138" spans="2:65" s="1" customFormat="1" ht="16.5" customHeight="1">
      <c r="B138" s="32"/>
      <c r="C138" s="127" t="s">
        <v>234</v>
      </c>
      <c r="D138" s="127" t="s">
        <v>212</v>
      </c>
      <c r="E138" s="128" t="s">
        <v>2396</v>
      </c>
      <c r="F138" s="129" t="s">
        <v>2397</v>
      </c>
      <c r="G138" s="130" t="s">
        <v>412</v>
      </c>
      <c r="H138" s="131">
        <v>30.561</v>
      </c>
      <c r="I138" s="132"/>
      <c r="J138" s="133">
        <f>ROUND(I138*H138,2)</f>
        <v>0</v>
      </c>
      <c r="K138" s="134"/>
      <c r="L138" s="32"/>
      <c r="M138" s="181" t="s">
        <v>1</v>
      </c>
      <c r="N138" s="182" t="s">
        <v>42</v>
      </c>
      <c r="O138" s="183"/>
      <c r="P138" s="184">
        <f>O138*H138</f>
        <v>0</v>
      </c>
      <c r="Q138" s="184">
        <v>0</v>
      </c>
      <c r="R138" s="184">
        <f>Q138*H138</f>
        <v>0</v>
      </c>
      <c r="S138" s="184">
        <v>0</v>
      </c>
      <c r="T138" s="185">
        <f>S138*H138</f>
        <v>0</v>
      </c>
      <c r="AR138" s="139" t="s">
        <v>216</v>
      </c>
      <c r="AT138" s="139" t="s">
        <v>212</v>
      </c>
      <c r="AU138" s="139" t="s">
        <v>84</v>
      </c>
      <c r="AY138" s="17" t="s">
        <v>211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7" t="s">
        <v>84</v>
      </c>
      <c r="BK138" s="140">
        <f>ROUND(I138*H138,2)</f>
        <v>0</v>
      </c>
      <c r="BL138" s="17" t="s">
        <v>216</v>
      </c>
      <c r="BM138" s="139" t="s">
        <v>253</v>
      </c>
    </row>
    <row r="139" spans="2:65" s="1" customFormat="1" ht="6.95" customHeight="1">
      <c r="B139" s="44"/>
      <c r="C139" s="45"/>
      <c r="D139" s="45"/>
      <c r="E139" s="45"/>
      <c r="F139" s="45"/>
      <c r="G139" s="45"/>
      <c r="H139" s="45"/>
      <c r="I139" s="45"/>
      <c r="J139" s="45"/>
      <c r="K139" s="45"/>
      <c r="L139" s="32"/>
    </row>
  </sheetData>
  <sheetProtection algorithmName="SHA-512" hashValue="44OtfIKMxwxIuUDQn2atA9YGjcxoii+zxdqm6Rb7iWosIIApV9U37b0P3SsSIkmc0f361fwq0lfeM4DNnMITvg==" saltValue="MSzz6/fu1scVGn2XHy2JrlzYefCFR/DtcsyRhe6o1d87dArRtc5DRBBykYXgmekjzapjssg4+Nc/aogLxJv55A==" spinCount="100000" sheet="1" objects="1" scenarios="1" formatColumns="0" formatRows="0" autoFilter="0"/>
  <autoFilter ref="C118:K138" xr:uid="{00000000-0009-0000-0000-00001D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2:BM22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161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44" t="str">
        <f>'Rekapitulace stavby'!K6</f>
        <v>24005 - Prirodni koupaci biotop Jilemnice (zadani) - uprava vyberove rizeni</v>
      </c>
      <c r="F7" s="245"/>
      <c r="G7" s="245"/>
      <c r="H7" s="245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40" t="s">
        <v>2398</v>
      </c>
      <c r="F9" s="246"/>
      <c r="G9" s="246"/>
      <c r="H9" s="246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7" t="str">
        <f>'Rekapitulace stavby'!E14</f>
        <v>Vyplň údaj</v>
      </c>
      <c r="F18" s="209"/>
      <c r="G18" s="209"/>
      <c r="H18" s="209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14" t="s">
        <v>1</v>
      </c>
      <c r="F27" s="214"/>
      <c r="G27" s="214"/>
      <c r="H27" s="21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ROUND(J122,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ROUND((SUM(BE122:BE219)),  2)</f>
        <v>0</v>
      </c>
      <c r="I33" s="92">
        <v>0.21</v>
      </c>
      <c r="J33" s="91">
        <f>ROUND(((SUM(BE122:BE219))*I33),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ROUND((SUM(BF122:BF219)),  2)</f>
        <v>0</v>
      </c>
      <c r="I34" s="92">
        <v>0.12</v>
      </c>
      <c r="J34" s="91">
        <f>ROUND(((SUM(BF122:BF219))*I34),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ROUND((SUM(BG122:BG219)),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ROUND((SUM(BH122:BH219)),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ROUND((SUM(BI122:BI219)),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44" t="str">
        <f>E7</f>
        <v>24005 - Prirodni koupaci biotop Jilemnice (zadani) - uprava vyberove rizeni</v>
      </c>
      <c r="F85" s="245"/>
      <c r="G85" s="245"/>
      <c r="H85" s="245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40" t="str">
        <f>E9</f>
        <v>SO 14 - Vodní svět</v>
      </c>
      <c r="F87" s="246"/>
      <c r="G87" s="246"/>
      <c r="H87" s="246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J122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176</v>
      </c>
      <c r="E97" s="106"/>
      <c r="F97" s="106"/>
      <c r="G97" s="106"/>
      <c r="H97" s="106"/>
      <c r="I97" s="106"/>
      <c r="J97" s="107">
        <f>J123</f>
        <v>0</v>
      </c>
      <c r="L97" s="104"/>
    </row>
    <row r="98" spans="2:12" s="8" customFormat="1" ht="24.95" hidden="1" customHeight="1">
      <c r="B98" s="104"/>
      <c r="D98" s="105" t="s">
        <v>2399</v>
      </c>
      <c r="E98" s="106"/>
      <c r="F98" s="106"/>
      <c r="G98" s="106"/>
      <c r="H98" s="106"/>
      <c r="I98" s="106"/>
      <c r="J98" s="107">
        <f>J134</f>
        <v>0</v>
      </c>
      <c r="L98" s="104"/>
    </row>
    <row r="99" spans="2:12" s="8" customFormat="1" ht="24.95" hidden="1" customHeight="1">
      <c r="B99" s="104"/>
      <c r="D99" s="105" t="s">
        <v>180</v>
      </c>
      <c r="E99" s="106"/>
      <c r="F99" s="106"/>
      <c r="G99" s="106"/>
      <c r="H99" s="106"/>
      <c r="I99" s="106"/>
      <c r="J99" s="107">
        <f>J136</f>
        <v>0</v>
      </c>
      <c r="L99" s="104"/>
    </row>
    <row r="100" spans="2:12" s="8" customFormat="1" ht="24.95" hidden="1" customHeight="1">
      <c r="B100" s="104"/>
      <c r="D100" s="105" t="s">
        <v>2400</v>
      </c>
      <c r="E100" s="106"/>
      <c r="F100" s="106"/>
      <c r="G100" s="106"/>
      <c r="H100" s="106"/>
      <c r="I100" s="106"/>
      <c r="J100" s="107">
        <f>J141</f>
        <v>0</v>
      </c>
      <c r="L100" s="104"/>
    </row>
    <row r="101" spans="2:12" s="8" customFormat="1" ht="24.95" hidden="1" customHeight="1">
      <c r="B101" s="104"/>
      <c r="D101" s="105" t="s">
        <v>2401</v>
      </c>
      <c r="E101" s="106"/>
      <c r="F101" s="106"/>
      <c r="G101" s="106"/>
      <c r="H101" s="106"/>
      <c r="I101" s="106"/>
      <c r="J101" s="107">
        <f>J148</f>
        <v>0</v>
      </c>
      <c r="L101" s="104"/>
    </row>
    <row r="102" spans="2:12" s="8" customFormat="1" ht="24.95" hidden="1" customHeight="1">
      <c r="B102" s="104"/>
      <c r="D102" s="105" t="s">
        <v>2402</v>
      </c>
      <c r="E102" s="106"/>
      <c r="F102" s="106"/>
      <c r="G102" s="106"/>
      <c r="H102" s="106"/>
      <c r="I102" s="106"/>
      <c r="J102" s="107">
        <f>J153</f>
        <v>0</v>
      </c>
      <c r="L102" s="104"/>
    </row>
    <row r="103" spans="2:12" s="1" customFormat="1" ht="21.75" hidden="1" customHeight="1">
      <c r="B103" s="32"/>
      <c r="L103" s="32"/>
    </row>
    <row r="104" spans="2:12" s="1" customFormat="1" ht="6.95" hidden="1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5" spans="2:12" ht="11.25" hidden="1"/>
    <row r="106" spans="2:12" ht="11.25" hidden="1"/>
    <row r="107" spans="2:12" ht="11.25" hidden="1"/>
    <row r="108" spans="2:12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12" s="1" customFormat="1" ht="24.95" customHeight="1">
      <c r="B109" s="32"/>
      <c r="C109" s="21" t="s">
        <v>197</v>
      </c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16</v>
      </c>
      <c r="L111" s="32"/>
    </row>
    <row r="112" spans="2:12" s="1" customFormat="1" ht="26.25" customHeight="1">
      <c r="B112" s="32"/>
      <c r="E112" s="244" t="str">
        <f>E7</f>
        <v>24005 - Prirodni koupaci biotop Jilemnice (zadani) - uprava vyberove rizeni</v>
      </c>
      <c r="F112" s="245"/>
      <c r="G112" s="245"/>
      <c r="H112" s="245"/>
      <c r="L112" s="32"/>
    </row>
    <row r="113" spans="2:65" s="1" customFormat="1" ht="12" customHeight="1">
      <c r="B113" s="32"/>
      <c r="C113" s="27" t="s">
        <v>169</v>
      </c>
      <c r="L113" s="32"/>
    </row>
    <row r="114" spans="2:65" s="1" customFormat="1" ht="16.5" customHeight="1">
      <c r="B114" s="32"/>
      <c r="E114" s="240" t="str">
        <f>E9</f>
        <v>SO 14 - Vodní svět</v>
      </c>
      <c r="F114" s="246"/>
      <c r="G114" s="246"/>
      <c r="H114" s="246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20</v>
      </c>
      <c r="F116" s="25" t="str">
        <f>F12</f>
        <v xml:space="preserve"> </v>
      </c>
      <c r="I116" s="27" t="s">
        <v>22</v>
      </c>
      <c r="J116" s="52" t="str">
        <f>IF(J12="","",J12)</f>
        <v>12. 2. 2024</v>
      </c>
      <c r="L116" s="32"/>
    </row>
    <row r="117" spans="2:65" s="1" customFormat="1" ht="6.95" customHeight="1">
      <c r="B117" s="32"/>
      <c r="L117" s="32"/>
    </row>
    <row r="118" spans="2:65" s="1" customFormat="1" ht="15.2" customHeight="1">
      <c r="B118" s="32"/>
      <c r="C118" s="27" t="s">
        <v>24</v>
      </c>
      <c r="F118" s="25" t="str">
        <f>E15</f>
        <v>Sportovní centrum Jilemnice</v>
      </c>
      <c r="I118" s="27" t="s">
        <v>31</v>
      </c>
      <c r="J118" s="30" t="str">
        <f>E21</f>
        <v>BAPO s.r.o.</v>
      </c>
      <c r="L118" s="32"/>
    </row>
    <row r="119" spans="2:65" s="1" customFormat="1" ht="15.2" customHeight="1">
      <c r="B119" s="32"/>
      <c r="C119" s="27" t="s">
        <v>29</v>
      </c>
      <c r="F119" s="25" t="str">
        <f>IF(E18="","",E18)</f>
        <v>Vyplň údaj</v>
      </c>
      <c r="I119" s="27" t="s">
        <v>35</v>
      </c>
      <c r="J119" s="30" t="str">
        <f>E24</f>
        <v xml:space="preserve"> </v>
      </c>
      <c r="L119" s="32"/>
    </row>
    <row r="120" spans="2:65" s="1" customFormat="1" ht="10.35" customHeight="1">
      <c r="B120" s="32"/>
      <c r="L120" s="32"/>
    </row>
    <row r="121" spans="2:65" s="9" customFormat="1" ht="29.25" customHeight="1">
      <c r="B121" s="108"/>
      <c r="C121" s="109" t="s">
        <v>198</v>
      </c>
      <c r="D121" s="110" t="s">
        <v>62</v>
      </c>
      <c r="E121" s="110" t="s">
        <v>58</v>
      </c>
      <c r="F121" s="110" t="s">
        <v>59</v>
      </c>
      <c r="G121" s="110" t="s">
        <v>199</v>
      </c>
      <c r="H121" s="110" t="s">
        <v>200</v>
      </c>
      <c r="I121" s="110" t="s">
        <v>201</v>
      </c>
      <c r="J121" s="111" t="s">
        <v>173</v>
      </c>
      <c r="K121" s="112" t="s">
        <v>202</v>
      </c>
      <c r="L121" s="108"/>
      <c r="M121" s="59" t="s">
        <v>1</v>
      </c>
      <c r="N121" s="60" t="s">
        <v>41</v>
      </c>
      <c r="O121" s="60" t="s">
        <v>203</v>
      </c>
      <c r="P121" s="60" t="s">
        <v>204</v>
      </c>
      <c r="Q121" s="60" t="s">
        <v>205</v>
      </c>
      <c r="R121" s="60" t="s">
        <v>206</v>
      </c>
      <c r="S121" s="60" t="s">
        <v>207</v>
      </c>
      <c r="T121" s="61" t="s">
        <v>208</v>
      </c>
    </row>
    <row r="122" spans="2:65" s="1" customFormat="1" ht="22.9" customHeight="1">
      <c r="B122" s="32"/>
      <c r="C122" s="64" t="s">
        <v>209</v>
      </c>
      <c r="J122" s="113">
        <f>BK122</f>
        <v>0</v>
      </c>
      <c r="L122" s="32"/>
      <c r="M122" s="62"/>
      <c r="N122" s="53"/>
      <c r="O122" s="53"/>
      <c r="P122" s="114">
        <f>P123+P134+P136+P141+P148+P153</f>
        <v>0</v>
      </c>
      <c r="Q122" s="53"/>
      <c r="R122" s="114">
        <f>R123+R134+R136+R141+R148+R153</f>
        <v>0</v>
      </c>
      <c r="S122" s="53"/>
      <c r="T122" s="115">
        <f>T123+T134+T136+T141+T148+T153</f>
        <v>0</v>
      </c>
      <c r="AT122" s="17" t="s">
        <v>76</v>
      </c>
      <c r="AU122" s="17" t="s">
        <v>175</v>
      </c>
      <c r="BK122" s="116">
        <f>BK123+BK134+BK136+BK141+BK148+BK153</f>
        <v>0</v>
      </c>
    </row>
    <row r="123" spans="2:65" s="10" customFormat="1" ht="25.9" customHeight="1">
      <c r="B123" s="117"/>
      <c r="D123" s="118" t="s">
        <v>76</v>
      </c>
      <c r="E123" s="119" t="s">
        <v>84</v>
      </c>
      <c r="F123" s="119" t="s">
        <v>210</v>
      </c>
      <c r="I123" s="120"/>
      <c r="J123" s="121">
        <f>BK123</f>
        <v>0</v>
      </c>
      <c r="L123" s="117"/>
      <c r="M123" s="122"/>
      <c r="P123" s="123">
        <f>SUM(P124:P133)</f>
        <v>0</v>
      </c>
      <c r="R123" s="123">
        <f>SUM(R124:R133)</f>
        <v>0</v>
      </c>
      <c r="T123" s="124">
        <f>SUM(T124:T133)</f>
        <v>0</v>
      </c>
      <c r="AR123" s="118" t="s">
        <v>84</v>
      </c>
      <c r="AT123" s="125" t="s">
        <v>76</v>
      </c>
      <c r="AU123" s="125" t="s">
        <v>77</v>
      </c>
      <c r="AY123" s="118" t="s">
        <v>211</v>
      </c>
      <c r="BK123" s="126">
        <f>SUM(BK124:BK133)</f>
        <v>0</v>
      </c>
    </row>
    <row r="124" spans="2:65" s="1" customFormat="1" ht="21.75" customHeight="1">
      <c r="B124" s="32"/>
      <c r="C124" s="127" t="s">
        <v>84</v>
      </c>
      <c r="D124" s="127" t="s">
        <v>212</v>
      </c>
      <c r="E124" s="128" t="s">
        <v>227</v>
      </c>
      <c r="F124" s="129" t="s">
        <v>228</v>
      </c>
      <c r="G124" s="130" t="s">
        <v>215</v>
      </c>
      <c r="H124" s="131">
        <v>86.4</v>
      </c>
      <c r="I124" s="132"/>
      <c r="J124" s="133">
        <f t="shared" ref="J124:J133" si="0">ROUND(I124*H124,2)</f>
        <v>0</v>
      </c>
      <c r="K124" s="134"/>
      <c r="L124" s="32"/>
      <c r="M124" s="135" t="s">
        <v>1</v>
      </c>
      <c r="N124" s="136" t="s">
        <v>42</v>
      </c>
      <c r="P124" s="137">
        <f t="shared" ref="P124:P133" si="1">O124*H124</f>
        <v>0</v>
      </c>
      <c r="Q124" s="137">
        <v>0</v>
      </c>
      <c r="R124" s="137">
        <f t="shared" ref="R124:R133" si="2">Q124*H124</f>
        <v>0</v>
      </c>
      <c r="S124" s="137">
        <v>0</v>
      </c>
      <c r="T124" s="138">
        <f t="shared" ref="T124:T133" si="3">S124*H124</f>
        <v>0</v>
      </c>
      <c r="AR124" s="139" t="s">
        <v>216</v>
      </c>
      <c r="AT124" s="139" t="s">
        <v>212</v>
      </c>
      <c r="AU124" s="139" t="s">
        <v>84</v>
      </c>
      <c r="AY124" s="17" t="s">
        <v>211</v>
      </c>
      <c r="BE124" s="140">
        <f t="shared" ref="BE124:BE133" si="4">IF(N124="základní",J124,0)</f>
        <v>0</v>
      </c>
      <c r="BF124" s="140">
        <f t="shared" ref="BF124:BF133" si="5">IF(N124="snížená",J124,0)</f>
        <v>0</v>
      </c>
      <c r="BG124" s="140">
        <f t="shared" ref="BG124:BG133" si="6">IF(N124="zákl. přenesená",J124,0)</f>
        <v>0</v>
      </c>
      <c r="BH124" s="140">
        <f t="shared" ref="BH124:BH133" si="7">IF(N124="sníž. přenesená",J124,0)</f>
        <v>0</v>
      </c>
      <c r="BI124" s="140">
        <f t="shared" ref="BI124:BI133" si="8">IF(N124="nulová",J124,0)</f>
        <v>0</v>
      </c>
      <c r="BJ124" s="17" t="s">
        <v>84</v>
      </c>
      <c r="BK124" s="140">
        <f t="shared" ref="BK124:BK133" si="9">ROUND(I124*H124,2)</f>
        <v>0</v>
      </c>
      <c r="BL124" s="17" t="s">
        <v>216</v>
      </c>
      <c r="BM124" s="139" t="s">
        <v>86</v>
      </c>
    </row>
    <row r="125" spans="2:65" s="1" customFormat="1" ht="21.75" customHeight="1">
      <c r="B125" s="32"/>
      <c r="C125" s="127" t="s">
        <v>86</v>
      </c>
      <c r="D125" s="127" t="s">
        <v>212</v>
      </c>
      <c r="E125" s="128" t="s">
        <v>232</v>
      </c>
      <c r="F125" s="129" t="s">
        <v>233</v>
      </c>
      <c r="G125" s="130" t="s">
        <v>215</v>
      </c>
      <c r="H125" s="131">
        <v>86.4</v>
      </c>
      <c r="I125" s="132"/>
      <c r="J125" s="133">
        <f t="shared" si="0"/>
        <v>0</v>
      </c>
      <c r="K125" s="134"/>
      <c r="L125" s="32"/>
      <c r="M125" s="135" t="s">
        <v>1</v>
      </c>
      <c r="N125" s="136" t="s">
        <v>42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216</v>
      </c>
      <c r="AT125" s="139" t="s">
        <v>212</v>
      </c>
      <c r="AU125" s="139" t="s">
        <v>84</v>
      </c>
      <c r="AY125" s="17" t="s">
        <v>211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84</v>
      </c>
      <c r="BK125" s="140">
        <f t="shared" si="9"/>
        <v>0</v>
      </c>
      <c r="BL125" s="17" t="s">
        <v>216</v>
      </c>
      <c r="BM125" s="139" t="s">
        <v>216</v>
      </c>
    </row>
    <row r="126" spans="2:65" s="1" customFormat="1" ht="21.75" customHeight="1">
      <c r="B126" s="32"/>
      <c r="C126" s="127" t="s">
        <v>226</v>
      </c>
      <c r="D126" s="127" t="s">
        <v>212</v>
      </c>
      <c r="E126" s="128" t="s">
        <v>2403</v>
      </c>
      <c r="F126" s="129" t="s">
        <v>2404</v>
      </c>
      <c r="G126" s="130" t="s">
        <v>215</v>
      </c>
      <c r="H126" s="131">
        <v>6.8</v>
      </c>
      <c r="I126" s="132"/>
      <c r="J126" s="133">
        <f t="shared" si="0"/>
        <v>0</v>
      </c>
      <c r="K126" s="134"/>
      <c r="L126" s="32"/>
      <c r="M126" s="135" t="s">
        <v>1</v>
      </c>
      <c r="N126" s="136" t="s">
        <v>42</v>
      </c>
      <c r="P126" s="137">
        <f t="shared" si="1"/>
        <v>0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216</v>
      </c>
      <c r="AT126" s="139" t="s">
        <v>212</v>
      </c>
      <c r="AU126" s="139" t="s">
        <v>84</v>
      </c>
      <c r="AY126" s="17" t="s">
        <v>211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84</v>
      </c>
      <c r="BK126" s="140">
        <f t="shared" si="9"/>
        <v>0</v>
      </c>
      <c r="BL126" s="17" t="s">
        <v>216</v>
      </c>
      <c r="BM126" s="139" t="s">
        <v>229</v>
      </c>
    </row>
    <row r="127" spans="2:65" s="1" customFormat="1" ht="21.75" customHeight="1">
      <c r="B127" s="32"/>
      <c r="C127" s="127" t="s">
        <v>216</v>
      </c>
      <c r="D127" s="127" t="s">
        <v>212</v>
      </c>
      <c r="E127" s="128" t="s">
        <v>251</v>
      </c>
      <c r="F127" s="129" t="s">
        <v>252</v>
      </c>
      <c r="G127" s="130" t="s">
        <v>215</v>
      </c>
      <c r="H127" s="131">
        <v>6.8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42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216</v>
      </c>
      <c r="AT127" s="139" t="s">
        <v>212</v>
      </c>
      <c r="AU127" s="139" t="s">
        <v>84</v>
      </c>
      <c r="AY127" s="17" t="s">
        <v>211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84</v>
      </c>
      <c r="BK127" s="140">
        <f t="shared" si="9"/>
        <v>0</v>
      </c>
      <c r="BL127" s="17" t="s">
        <v>216</v>
      </c>
      <c r="BM127" s="139" t="s">
        <v>234</v>
      </c>
    </row>
    <row r="128" spans="2:65" s="1" customFormat="1" ht="24.2" customHeight="1">
      <c r="B128" s="32"/>
      <c r="C128" s="127" t="s">
        <v>235</v>
      </c>
      <c r="D128" s="127" t="s">
        <v>212</v>
      </c>
      <c r="E128" s="128" t="s">
        <v>2405</v>
      </c>
      <c r="F128" s="129" t="s">
        <v>2406</v>
      </c>
      <c r="G128" s="130" t="s">
        <v>215</v>
      </c>
      <c r="H128" s="131">
        <v>2.73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42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216</v>
      </c>
      <c r="AT128" s="139" t="s">
        <v>212</v>
      </c>
      <c r="AU128" s="139" t="s">
        <v>84</v>
      </c>
      <c r="AY128" s="17" t="s">
        <v>211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84</v>
      </c>
      <c r="BK128" s="140">
        <f t="shared" si="9"/>
        <v>0</v>
      </c>
      <c r="BL128" s="17" t="s">
        <v>216</v>
      </c>
      <c r="BM128" s="139" t="s">
        <v>238</v>
      </c>
    </row>
    <row r="129" spans="2:65" s="1" customFormat="1" ht="16.5" customHeight="1">
      <c r="B129" s="32"/>
      <c r="C129" s="127" t="s">
        <v>229</v>
      </c>
      <c r="D129" s="127" t="s">
        <v>212</v>
      </c>
      <c r="E129" s="128" t="s">
        <v>267</v>
      </c>
      <c r="F129" s="129" t="s">
        <v>268</v>
      </c>
      <c r="G129" s="130" t="s">
        <v>215</v>
      </c>
      <c r="H129" s="131">
        <v>67.406999999999996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42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216</v>
      </c>
      <c r="AT129" s="139" t="s">
        <v>212</v>
      </c>
      <c r="AU129" s="139" t="s">
        <v>84</v>
      </c>
      <c r="AY129" s="17" t="s">
        <v>211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84</v>
      </c>
      <c r="BK129" s="140">
        <f t="shared" si="9"/>
        <v>0</v>
      </c>
      <c r="BL129" s="17" t="s">
        <v>216</v>
      </c>
      <c r="BM129" s="139" t="s">
        <v>8</v>
      </c>
    </row>
    <row r="130" spans="2:65" s="1" customFormat="1" ht="21.75" customHeight="1">
      <c r="B130" s="32"/>
      <c r="C130" s="127" t="s">
        <v>241</v>
      </c>
      <c r="D130" s="127" t="s">
        <v>212</v>
      </c>
      <c r="E130" s="128" t="s">
        <v>2407</v>
      </c>
      <c r="F130" s="129" t="s">
        <v>2408</v>
      </c>
      <c r="G130" s="130" t="s">
        <v>215</v>
      </c>
      <c r="H130" s="131">
        <v>25.792999999999999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42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216</v>
      </c>
      <c r="AT130" s="139" t="s">
        <v>212</v>
      </c>
      <c r="AU130" s="139" t="s">
        <v>84</v>
      </c>
      <c r="AY130" s="17" t="s">
        <v>211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84</v>
      </c>
      <c r="BK130" s="140">
        <f t="shared" si="9"/>
        <v>0</v>
      </c>
      <c r="BL130" s="17" t="s">
        <v>216</v>
      </c>
      <c r="BM130" s="139" t="s">
        <v>244</v>
      </c>
    </row>
    <row r="131" spans="2:65" s="1" customFormat="1" ht="21.75" customHeight="1">
      <c r="B131" s="32"/>
      <c r="C131" s="127" t="s">
        <v>234</v>
      </c>
      <c r="D131" s="127" t="s">
        <v>212</v>
      </c>
      <c r="E131" s="128" t="s">
        <v>2409</v>
      </c>
      <c r="F131" s="129" t="s">
        <v>2410</v>
      </c>
      <c r="G131" s="130" t="s">
        <v>215</v>
      </c>
      <c r="H131" s="131">
        <v>25.792999999999999</v>
      </c>
      <c r="I131" s="132"/>
      <c r="J131" s="133">
        <f t="shared" si="0"/>
        <v>0</v>
      </c>
      <c r="K131" s="134"/>
      <c r="L131" s="32"/>
      <c r="M131" s="135" t="s">
        <v>1</v>
      </c>
      <c r="N131" s="136" t="s">
        <v>42</v>
      </c>
      <c r="P131" s="137">
        <f t="shared" si="1"/>
        <v>0</v>
      </c>
      <c r="Q131" s="137">
        <v>0</v>
      </c>
      <c r="R131" s="137">
        <f t="shared" si="2"/>
        <v>0</v>
      </c>
      <c r="S131" s="137">
        <v>0</v>
      </c>
      <c r="T131" s="138">
        <f t="shared" si="3"/>
        <v>0</v>
      </c>
      <c r="AR131" s="139" t="s">
        <v>216</v>
      </c>
      <c r="AT131" s="139" t="s">
        <v>212</v>
      </c>
      <c r="AU131" s="139" t="s">
        <v>84</v>
      </c>
      <c r="AY131" s="17" t="s">
        <v>211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84</v>
      </c>
      <c r="BK131" s="140">
        <f t="shared" si="9"/>
        <v>0</v>
      </c>
      <c r="BL131" s="17" t="s">
        <v>216</v>
      </c>
      <c r="BM131" s="139" t="s">
        <v>253</v>
      </c>
    </row>
    <row r="132" spans="2:65" s="1" customFormat="1" ht="16.5" customHeight="1">
      <c r="B132" s="32"/>
      <c r="C132" s="127" t="s">
        <v>255</v>
      </c>
      <c r="D132" s="127" t="s">
        <v>212</v>
      </c>
      <c r="E132" s="128" t="s">
        <v>2411</v>
      </c>
      <c r="F132" s="129" t="s">
        <v>2412</v>
      </c>
      <c r="G132" s="130" t="s">
        <v>215</v>
      </c>
      <c r="H132" s="131">
        <v>25.792999999999999</v>
      </c>
      <c r="I132" s="132"/>
      <c r="J132" s="133">
        <f t="shared" si="0"/>
        <v>0</v>
      </c>
      <c r="K132" s="134"/>
      <c r="L132" s="32"/>
      <c r="M132" s="135" t="s">
        <v>1</v>
      </c>
      <c r="N132" s="136" t="s">
        <v>42</v>
      </c>
      <c r="P132" s="137">
        <f t="shared" si="1"/>
        <v>0</v>
      </c>
      <c r="Q132" s="137">
        <v>0</v>
      </c>
      <c r="R132" s="137">
        <f t="shared" si="2"/>
        <v>0</v>
      </c>
      <c r="S132" s="137">
        <v>0</v>
      </c>
      <c r="T132" s="138">
        <f t="shared" si="3"/>
        <v>0</v>
      </c>
      <c r="AR132" s="139" t="s">
        <v>216</v>
      </c>
      <c r="AT132" s="139" t="s">
        <v>212</v>
      </c>
      <c r="AU132" s="139" t="s">
        <v>84</v>
      </c>
      <c r="AY132" s="17" t="s">
        <v>211</v>
      </c>
      <c r="BE132" s="140">
        <f t="shared" si="4"/>
        <v>0</v>
      </c>
      <c r="BF132" s="140">
        <f t="shared" si="5"/>
        <v>0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7" t="s">
        <v>84</v>
      </c>
      <c r="BK132" s="140">
        <f t="shared" si="9"/>
        <v>0</v>
      </c>
      <c r="BL132" s="17" t="s">
        <v>216</v>
      </c>
      <c r="BM132" s="139" t="s">
        <v>258</v>
      </c>
    </row>
    <row r="133" spans="2:65" s="1" customFormat="1" ht="24.2" customHeight="1">
      <c r="B133" s="32"/>
      <c r="C133" s="127" t="s">
        <v>238</v>
      </c>
      <c r="D133" s="127" t="s">
        <v>212</v>
      </c>
      <c r="E133" s="128" t="s">
        <v>2413</v>
      </c>
      <c r="F133" s="129" t="s">
        <v>2414</v>
      </c>
      <c r="G133" s="130" t="s">
        <v>215</v>
      </c>
      <c r="H133" s="131">
        <v>25.792999999999999</v>
      </c>
      <c r="I133" s="132"/>
      <c r="J133" s="133">
        <f t="shared" si="0"/>
        <v>0</v>
      </c>
      <c r="K133" s="134"/>
      <c r="L133" s="32"/>
      <c r="M133" s="135" t="s">
        <v>1</v>
      </c>
      <c r="N133" s="136" t="s">
        <v>42</v>
      </c>
      <c r="P133" s="137">
        <f t="shared" si="1"/>
        <v>0</v>
      </c>
      <c r="Q133" s="137">
        <v>0</v>
      </c>
      <c r="R133" s="137">
        <f t="shared" si="2"/>
        <v>0</v>
      </c>
      <c r="S133" s="137">
        <v>0</v>
      </c>
      <c r="T133" s="138">
        <f t="shared" si="3"/>
        <v>0</v>
      </c>
      <c r="AR133" s="139" t="s">
        <v>216</v>
      </c>
      <c r="AT133" s="139" t="s">
        <v>212</v>
      </c>
      <c r="AU133" s="139" t="s">
        <v>84</v>
      </c>
      <c r="AY133" s="17" t="s">
        <v>211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7" t="s">
        <v>84</v>
      </c>
      <c r="BK133" s="140">
        <f t="shared" si="9"/>
        <v>0</v>
      </c>
      <c r="BL133" s="17" t="s">
        <v>216</v>
      </c>
      <c r="BM133" s="139" t="s">
        <v>262</v>
      </c>
    </row>
    <row r="134" spans="2:65" s="10" customFormat="1" ht="25.9" customHeight="1">
      <c r="B134" s="117"/>
      <c r="D134" s="118" t="s">
        <v>76</v>
      </c>
      <c r="E134" s="119" t="s">
        <v>86</v>
      </c>
      <c r="F134" s="119" t="s">
        <v>2415</v>
      </c>
      <c r="I134" s="120"/>
      <c r="J134" s="121">
        <f>BK134</f>
        <v>0</v>
      </c>
      <c r="L134" s="117"/>
      <c r="M134" s="122"/>
      <c r="P134" s="123">
        <f>P135</f>
        <v>0</v>
      </c>
      <c r="R134" s="123">
        <f>R135</f>
        <v>0</v>
      </c>
      <c r="T134" s="124">
        <f>T135</f>
        <v>0</v>
      </c>
      <c r="AR134" s="118" t="s">
        <v>84</v>
      </c>
      <c r="AT134" s="125" t="s">
        <v>76</v>
      </c>
      <c r="AU134" s="125" t="s">
        <v>77</v>
      </c>
      <c r="AY134" s="118" t="s">
        <v>211</v>
      </c>
      <c r="BK134" s="126">
        <f>BK135</f>
        <v>0</v>
      </c>
    </row>
    <row r="135" spans="2:65" s="1" customFormat="1" ht="16.5" customHeight="1">
      <c r="B135" s="32"/>
      <c r="C135" s="127" t="s">
        <v>263</v>
      </c>
      <c r="D135" s="127" t="s">
        <v>212</v>
      </c>
      <c r="E135" s="128" t="s">
        <v>2416</v>
      </c>
      <c r="F135" s="129" t="s">
        <v>2417</v>
      </c>
      <c r="G135" s="130" t="s">
        <v>215</v>
      </c>
      <c r="H135" s="131">
        <v>5.2279999999999998</v>
      </c>
      <c r="I135" s="132"/>
      <c r="J135" s="133">
        <f>ROUND(I135*H135,2)</f>
        <v>0</v>
      </c>
      <c r="K135" s="134"/>
      <c r="L135" s="32"/>
      <c r="M135" s="135" t="s">
        <v>1</v>
      </c>
      <c r="N135" s="136" t="s">
        <v>42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216</v>
      </c>
      <c r="AT135" s="139" t="s">
        <v>212</v>
      </c>
      <c r="AU135" s="139" t="s">
        <v>84</v>
      </c>
      <c r="AY135" s="17" t="s">
        <v>211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7" t="s">
        <v>84</v>
      </c>
      <c r="BK135" s="140">
        <f>ROUND(I135*H135,2)</f>
        <v>0</v>
      </c>
      <c r="BL135" s="17" t="s">
        <v>216</v>
      </c>
      <c r="BM135" s="139" t="s">
        <v>266</v>
      </c>
    </row>
    <row r="136" spans="2:65" s="10" customFormat="1" ht="25.9" customHeight="1">
      <c r="B136" s="117"/>
      <c r="D136" s="118" t="s">
        <v>76</v>
      </c>
      <c r="E136" s="119" t="s">
        <v>226</v>
      </c>
      <c r="F136" s="119" t="s">
        <v>418</v>
      </c>
      <c r="I136" s="120"/>
      <c r="J136" s="121">
        <f>BK136</f>
        <v>0</v>
      </c>
      <c r="L136" s="117"/>
      <c r="M136" s="122"/>
      <c r="P136" s="123">
        <f>SUM(P137:P140)</f>
        <v>0</v>
      </c>
      <c r="R136" s="123">
        <f>SUM(R137:R140)</f>
        <v>0</v>
      </c>
      <c r="T136" s="124">
        <f>SUM(T137:T140)</f>
        <v>0</v>
      </c>
      <c r="AR136" s="118" t="s">
        <v>84</v>
      </c>
      <c r="AT136" s="125" t="s">
        <v>76</v>
      </c>
      <c r="AU136" s="125" t="s">
        <v>77</v>
      </c>
      <c r="AY136" s="118" t="s">
        <v>211</v>
      </c>
      <c r="BK136" s="126">
        <f>SUM(BK137:BK140)</f>
        <v>0</v>
      </c>
    </row>
    <row r="137" spans="2:65" s="1" customFormat="1" ht="16.5" customHeight="1">
      <c r="B137" s="32"/>
      <c r="C137" s="127" t="s">
        <v>8</v>
      </c>
      <c r="D137" s="127" t="s">
        <v>212</v>
      </c>
      <c r="E137" s="128" t="s">
        <v>2418</v>
      </c>
      <c r="F137" s="129" t="s">
        <v>2419</v>
      </c>
      <c r="G137" s="130" t="s">
        <v>215</v>
      </c>
      <c r="H137" s="131">
        <v>8.2110000000000003</v>
      </c>
      <c r="I137" s="132"/>
      <c r="J137" s="133">
        <f>ROUND(I137*H137,2)</f>
        <v>0</v>
      </c>
      <c r="K137" s="134"/>
      <c r="L137" s="32"/>
      <c r="M137" s="135" t="s">
        <v>1</v>
      </c>
      <c r="N137" s="136" t="s">
        <v>42</v>
      </c>
      <c r="P137" s="137">
        <f>O137*H137</f>
        <v>0</v>
      </c>
      <c r="Q137" s="137">
        <v>0</v>
      </c>
      <c r="R137" s="137">
        <f>Q137*H137</f>
        <v>0</v>
      </c>
      <c r="S137" s="137">
        <v>0</v>
      </c>
      <c r="T137" s="138">
        <f>S137*H137</f>
        <v>0</v>
      </c>
      <c r="AR137" s="139" t="s">
        <v>216</v>
      </c>
      <c r="AT137" s="139" t="s">
        <v>212</v>
      </c>
      <c r="AU137" s="139" t="s">
        <v>84</v>
      </c>
      <c r="AY137" s="17" t="s">
        <v>211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7" t="s">
        <v>84</v>
      </c>
      <c r="BK137" s="140">
        <f>ROUND(I137*H137,2)</f>
        <v>0</v>
      </c>
      <c r="BL137" s="17" t="s">
        <v>216</v>
      </c>
      <c r="BM137" s="139" t="s">
        <v>269</v>
      </c>
    </row>
    <row r="138" spans="2:65" s="1" customFormat="1" ht="21.75" customHeight="1">
      <c r="B138" s="32"/>
      <c r="C138" s="127" t="s">
        <v>276</v>
      </c>
      <c r="D138" s="127" t="s">
        <v>212</v>
      </c>
      <c r="E138" s="128" t="s">
        <v>2420</v>
      </c>
      <c r="F138" s="129" t="s">
        <v>2421</v>
      </c>
      <c r="G138" s="130" t="s">
        <v>297</v>
      </c>
      <c r="H138" s="131">
        <v>43.136000000000003</v>
      </c>
      <c r="I138" s="132"/>
      <c r="J138" s="133">
        <f>ROUND(I138*H138,2)</f>
        <v>0</v>
      </c>
      <c r="K138" s="134"/>
      <c r="L138" s="32"/>
      <c r="M138" s="135" t="s">
        <v>1</v>
      </c>
      <c r="N138" s="136" t="s">
        <v>42</v>
      </c>
      <c r="P138" s="137">
        <f>O138*H138</f>
        <v>0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216</v>
      </c>
      <c r="AT138" s="139" t="s">
        <v>212</v>
      </c>
      <c r="AU138" s="139" t="s">
        <v>84</v>
      </c>
      <c r="AY138" s="17" t="s">
        <v>211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7" t="s">
        <v>84</v>
      </c>
      <c r="BK138" s="140">
        <f>ROUND(I138*H138,2)</f>
        <v>0</v>
      </c>
      <c r="BL138" s="17" t="s">
        <v>216</v>
      </c>
      <c r="BM138" s="139" t="s">
        <v>279</v>
      </c>
    </row>
    <row r="139" spans="2:65" s="1" customFormat="1" ht="21.75" customHeight="1">
      <c r="B139" s="32"/>
      <c r="C139" s="127" t="s">
        <v>244</v>
      </c>
      <c r="D139" s="127" t="s">
        <v>212</v>
      </c>
      <c r="E139" s="128" t="s">
        <v>2422</v>
      </c>
      <c r="F139" s="129" t="s">
        <v>2423</v>
      </c>
      <c r="G139" s="130" t="s">
        <v>297</v>
      </c>
      <c r="H139" s="131">
        <v>43.136000000000003</v>
      </c>
      <c r="I139" s="132"/>
      <c r="J139" s="133">
        <f>ROUND(I139*H139,2)</f>
        <v>0</v>
      </c>
      <c r="K139" s="134"/>
      <c r="L139" s="32"/>
      <c r="M139" s="135" t="s">
        <v>1</v>
      </c>
      <c r="N139" s="136" t="s">
        <v>42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216</v>
      </c>
      <c r="AT139" s="139" t="s">
        <v>212</v>
      </c>
      <c r="AU139" s="139" t="s">
        <v>84</v>
      </c>
      <c r="AY139" s="17" t="s">
        <v>211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7" t="s">
        <v>84</v>
      </c>
      <c r="BK139" s="140">
        <f>ROUND(I139*H139,2)</f>
        <v>0</v>
      </c>
      <c r="BL139" s="17" t="s">
        <v>216</v>
      </c>
      <c r="BM139" s="139" t="s">
        <v>290</v>
      </c>
    </row>
    <row r="140" spans="2:65" s="1" customFormat="1" ht="16.5" customHeight="1">
      <c r="B140" s="32"/>
      <c r="C140" s="127" t="s">
        <v>291</v>
      </c>
      <c r="D140" s="127" t="s">
        <v>212</v>
      </c>
      <c r="E140" s="128" t="s">
        <v>2424</v>
      </c>
      <c r="F140" s="129" t="s">
        <v>2425</v>
      </c>
      <c r="G140" s="130" t="s">
        <v>412</v>
      </c>
      <c r="H140" s="131">
        <v>0.69499999999999995</v>
      </c>
      <c r="I140" s="132"/>
      <c r="J140" s="133">
        <f>ROUND(I140*H140,2)</f>
        <v>0</v>
      </c>
      <c r="K140" s="134"/>
      <c r="L140" s="32"/>
      <c r="M140" s="135" t="s">
        <v>1</v>
      </c>
      <c r="N140" s="136" t="s">
        <v>42</v>
      </c>
      <c r="P140" s="137">
        <f>O140*H140</f>
        <v>0</v>
      </c>
      <c r="Q140" s="137">
        <v>0</v>
      </c>
      <c r="R140" s="137">
        <f>Q140*H140</f>
        <v>0</v>
      </c>
      <c r="S140" s="137">
        <v>0</v>
      </c>
      <c r="T140" s="138">
        <f>S140*H140</f>
        <v>0</v>
      </c>
      <c r="AR140" s="139" t="s">
        <v>216</v>
      </c>
      <c r="AT140" s="139" t="s">
        <v>212</v>
      </c>
      <c r="AU140" s="139" t="s">
        <v>84</v>
      </c>
      <c r="AY140" s="17" t="s">
        <v>211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7" t="s">
        <v>84</v>
      </c>
      <c r="BK140" s="140">
        <f>ROUND(I140*H140,2)</f>
        <v>0</v>
      </c>
      <c r="BL140" s="17" t="s">
        <v>216</v>
      </c>
      <c r="BM140" s="139" t="s">
        <v>294</v>
      </c>
    </row>
    <row r="141" spans="2:65" s="10" customFormat="1" ht="25.9" customHeight="1">
      <c r="B141" s="117"/>
      <c r="D141" s="118" t="s">
        <v>76</v>
      </c>
      <c r="E141" s="119" t="s">
        <v>2426</v>
      </c>
      <c r="F141" s="119" t="s">
        <v>2427</v>
      </c>
      <c r="I141" s="120"/>
      <c r="J141" s="121">
        <f>BK141</f>
        <v>0</v>
      </c>
      <c r="L141" s="117"/>
      <c r="M141" s="122"/>
      <c r="P141" s="123">
        <f>SUM(P142:P147)</f>
        <v>0</v>
      </c>
      <c r="R141" s="123">
        <f>SUM(R142:R147)</f>
        <v>0</v>
      </c>
      <c r="T141" s="124">
        <f>SUM(T142:T147)</f>
        <v>0</v>
      </c>
      <c r="AR141" s="118" t="s">
        <v>84</v>
      </c>
      <c r="AT141" s="125" t="s">
        <v>76</v>
      </c>
      <c r="AU141" s="125" t="s">
        <v>77</v>
      </c>
      <c r="AY141" s="118" t="s">
        <v>211</v>
      </c>
      <c r="BK141" s="126">
        <f>SUM(BK142:BK147)</f>
        <v>0</v>
      </c>
    </row>
    <row r="142" spans="2:65" s="1" customFormat="1" ht="33" customHeight="1">
      <c r="B142" s="32"/>
      <c r="C142" s="127" t="s">
        <v>253</v>
      </c>
      <c r="D142" s="127" t="s">
        <v>212</v>
      </c>
      <c r="E142" s="128" t="s">
        <v>2428</v>
      </c>
      <c r="F142" s="129" t="s">
        <v>2429</v>
      </c>
      <c r="G142" s="130" t="s">
        <v>289</v>
      </c>
      <c r="H142" s="131">
        <v>1</v>
      </c>
      <c r="I142" s="132"/>
      <c r="J142" s="133">
        <f t="shared" ref="J142:J147" si="10">ROUND(I142*H142,2)</f>
        <v>0</v>
      </c>
      <c r="K142" s="134"/>
      <c r="L142" s="32"/>
      <c r="M142" s="135" t="s">
        <v>1</v>
      </c>
      <c r="N142" s="136" t="s">
        <v>42</v>
      </c>
      <c r="P142" s="137">
        <f t="shared" ref="P142:P147" si="11">O142*H142</f>
        <v>0</v>
      </c>
      <c r="Q142" s="137">
        <v>0</v>
      </c>
      <c r="R142" s="137">
        <f t="shared" ref="R142:R147" si="12">Q142*H142</f>
        <v>0</v>
      </c>
      <c r="S142" s="137">
        <v>0</v>
      </c>
      <c r="T142" s="138">
        <f t="shared" ref="T142:T147" si="13">S142*H142</f>
        <v>0</v>
      </c>
      <c r="AR142" s="139" t="s">
        <v>216</v>
      </c>
      <c r="AT142" s="139" t="s">
        <v>212</v>
      </c>
      <c r="AU142" s="139" t="s">
        <v>84</v>
      </c>
      <c r="AY142" s="17" t="s">
        <v>211</v>
      </c>
      <c r="BE142" s="140">
        <f t="shared" ref="BE142:BE147" si="14">IF(N142="základní",J142,0)</f>
        <v>0</v>
      </c>
      <c r="BF142" s="140">
        <f t="shared" ref="BF142:BF147" si="15">IF(N142="snížená",J142,0)</f>
        <v>0</v>
      </c>
      <c r="BG142" s="140">
        <f t="shared" ref="BG142:BG147" si="16">IF(N142="zákl. přenesená",J142,0)</f>
        <v>0</v>
      </c>
      <c r="BH142" s="140">
        <f t="shared" ref="BH142:BH147" si="17">IF(N142="sníž. přenesená",J142,0)</f>
        <v>0</v>
      </c>
      <c r="BI142" s="140">
        <f t="shared" ref="BI142:BI147" si="18">IF(N142="nulová",J142,0)</f>
        <v>0</v>
      </c>
      <c r="BJ142" s="17" t="s">
        <v>84</v>
      </c>
      <c r="BK142" s="140">
        <f t="shared" ref="BK142:BK147" si="19">ROUND(I142*H142,2)</f>
        <v>0</v>
      </c>
      <c r="BL142" s="17" t="s">
        <v>216</v>
      </c>
      <c r="BM142" s="139" t="s">
        <v>298</v>
      </c>
    </row>
    <row r="143" spans="2:65" s="1" customFormat="1" ht="33" customHeight="1">
      <c r="B143" s="32"/>
      <c r="C143" s="127" t="s">
        <v>299</v>
      </c>
      <c r="D143" s="127" t="s">
        <v>212</v>
      </c>
      <c r="E143" s="128" t="s">
        <v>2430</v>
      </c>
      <c r="F143" s="129" t="s">
        <v>2431</v>
      </c>
      <c r="G143" s="130" t="s">
        <v>2432</v>
      </c>
      <c r="H143" s="131">
        <v>1</v>
      </c>
      <c r="I143" s="132"/>
      <c r="J143" s="133">
        <f t="shared" si="10"/>
        <v>0</v>
      </c>
      <c r="K143" s="134"/>
      <c r="L143" s="32"/>
      <c r="M143" s="135" t="s">
        <v>1</v>
      </c>
      <c r="N143" s="136" t="s">
        <v>42</v>
      </c>
      <c r="P143" s="137">
        <f t="shared" si="11"/>
        <v>0</v>
      </c>
      <c r="Q143" s="137">
        <v>0</v>
      </c>
      <c r="R143" s="137">
        <f t="shared" si="12"/>
        <v>0</v>
      </c>
      <c r="S143" s="137">
        <v>0</v>
      </c>
      <c r="T143" s="138">
        <f t="shared" si="13"/>
        <v>0</v>
      </c>
      <c r="AR143" s="139" t="s">
        <v>216</v>
      </c>
      <c r="AT143" s="139" t="s">
        <v>212</v>
      </c>
      <c r="AU143" s="139" t="s">
        <v>84</v>
      </c>
      <c r="AY143" s="17" t="s">
        <v>211</v>
      </c>
      <c r="BE143" s="140">
        <f t="shared" si="14"/>
        <v>0</v>
      </c>
      <c r="BF143" s="140">
        <f t="shared" si="15"/>
        <v>0</v>
      </c>
      <c r="BG143" s="140">
        <f t="shared" si="16"/>
        <v>0</v>
      </c>
      <c r="BH143" s="140">
        <f t="shared" si="17"/>
        <v>0</v>
      </c>
      <c r="BI143" s="140">
        <f t="shared" si="18"/>
        <v>0</v>
      </c>
      <c r="BJ143" s="17" t="s">
        <v>84</v>
      </c>
      <c r="BK143" s="140">
        <f t="shared" si="19"/>
        <v>0</v>
      </c>
      <c r="BL143" s="17" t="s">
        <v>216</v>
      </c>
      <c r="BM143" s="139" t="s">
        <v>303</v>
      </c>
    </row>
    <row r="144" spans="2:65" s="1" customFormat="1" ht="24.2" customHeight="1">
      <c r="B144" s="32"/>
      <c r="C144" s="127" t="s">
        <v>258</v>
      </c>
      <c r="D144" s="127" t="s">
        <v>212</v>
      </c>
      <c r="E144" s="128" t="s">
        <v>2433</v>
      </c>
      <c r="F144" s="129" t="s">
        <v>2434</v>
      </c>
      <c r="G144" s="130" t="s">
        <v>289</v>
      </c>
      <c r="H144" s="131">
        <v>1</v>
      </c>
      <c r="I144" s="132"/>
      <c r="J144" s="133">
        <f t="shared" si="10"/>
        <v>0</v>
      </c>
      <c r="K144" s="134"/>
      <c r="L144" s="32"/>
      <c r="M144" s="135" t="s">
        <v>1</v>
      </c>
      <c r="N144" s="136" t="s">
        <v>42</v>
      </c>
      <c r="P144" s="137">
        <f t="shared" si="11"/>
        <v>0</v>
      </c>
      <c r="Q144" s="137">
        <v>0</v>
      </c>
      <c r="R144" s="137">
        <f t="shared" si="12"/>
        <v>0</v>
      </c>
      <c r="S144" s="137">
        <v>0</v>
      </c>
      <c r="T144" s="138">
        <f t="shared" si="13"/>
        <v>0</v>
      </c>
      <c r="AR144" s="139" t="s">
        <v>216</v>
      </c>
      <c r="AT144" s="139" t="s">
        <v>212</v>
      </c>
      <c r="AU144" s="139" t="s">
        <v>84</v>
      </c>
      <c r="AY144" s="17" t="s">
        <v>211</v>
      </c>
      <c r="BE144" s="140">
        <f t="shared" si="14"/>
        <v>0</v>
      </c>
      <c r="BF144" s="140">
        <f t="shared" si="15"/>
        <v>0</v>
      </c>
      <c r="BG144" s="140">
        <f t="shared" si="16"/>
        <v>0</v>
      </c>
      <c r="BH144" s="140">
        <f t="shared" si="17"/>
        <v>0</v>
      </c>
      <c r="BI144" s="140">
        <f t="shared" si="18"/>
        <v>0</v>
      </c>
      <c r="BJ144" s="17" t="s">
        <v>84</v>
      </c>
      <c r="BK144" s="140">
        <f t="shared" si="19"/>
        <v>0</v>
      </c>
      <c r="BL144" s="17" t="s">
        <v>216</v>
      </c>
      <c r="BM144" s="139" t="s">
        <v>308</v>
      </c>
    </row>
    <row r="145" spans="2:65" s="1" customFormat="1" ht="16.5" customHeight="1">
      <c r="B145" s="32"/>
      <c r="C145" s="127" t="s">
        <v>310</v>
      </c>
      <c r="D145" s="127" t="s">
        <v>212</v>
      </c>
      <c r="E145" s="128" t="s">
        <v>2435</v>
      </c>
      <c r="F145" s="129" t="s">
        <v>2436</v>
      </c>
      <c r="G145" s="130" t="s">
        <v>2432</v>
      </c>
      <c r="H145" s="131">
        <v>1</v>
      </c>
      <c r="I145" s="132"/>
      <c r="J145" s="133">
        <f t="shared" si="10"/>
        <v>0</v>
      </c>
      <c r="K145" s="134"/>
      <c r="L145" s="32"/>
      <c r="M145" s="135" t="s">
        <v>1</v>
      </c>
      <c r="N145" s="136" t="s">
        <v>42</v>
      </c>
      <c r="P145" s="137">
        <f t="shared" si="11"/>
        <v>0</v>
      </c>
      <c r="Q145" s="137">
        <v>0</v>
      </c>
      <c r="R145" s="137">
        <f t="shared" si="12"/>
        <v>0</v>
      </c>
      <c r="S145" s="137">
        <v>0</v>
      </c>
      <c r="T145" s="138">
        <f t="shared" si="13"/>
        <v>0</v>
      </c>
      <c r="AR145" s="139" t="s">
        <v>216</v>
      </c>
      <c r="AT145" s="139" t="s">
        <v>212</v>
      </c>
      <c r="AU145" s="139" t="s">
        <v>84</v>
      </c>
      <c r="AY145" s="17" t="s">
        <v>211</v>
      </c>
      <c r="BE145" s="140">
        <f t="shared" si="14"/>
        <v>0</v>
      </c>
      <c r="BF145" s="140">
        <f t="shared" si="15"/>
        <v>0</v>
      </c>
      <c r="BG145" s="140">
        <f t="shared" si="16"/>
        <v>0</v>
      </c>
      <c r="BH145" s="140">
        <f t="shared" si="17"/>
        <v>0</v>
      </c>
      <c r="BI145" s="140">
        <f t="shared" si="18"/>
        <v>0</v>
      </c>
      <c r="BJ145" s="17" t="s">
        <v>84</v>
      </c>
      <c r="BK145" s="140">
        <f t="shared" si="19"/>
        <v>0</v>
      </c>
      <c r="BL145" s="17" t="s">
        <v>216</v>
      </c>
      <c r="BM145" s="139" t="s">
        <v>314</v>
      </c>
    </row>
    <row r="146" spans="2:65" s="1" customFormat="1" ht="16.5" customHeight="1">
      <c r="B146" s="32"/>
      <c r="C146" s="127" t="s">
        <v>262</v>
      </c>
      <c r="D146" s="127" t="s">
        <v>212</v>
      </c>
      <c r="E146" s="128" t="s">
        <v>2437</v>
      </c>
      <c r="F146" s="129" t="s">
        <v>2438</v>
      </c>
      <c r="G146" s="130" t="s">
        <v>2432</v>
      </c>
      <c r="H146" s="131">
        <v>1</v>
      </c>
      <c r="I146" s="132"/>
      <c r="J146" s="133">
        <f t="shared" si="10"/>
        <v>0</v>
      </c>
      <c r="K146" s="134"/>
      <c r="L146" s="32"/>
      <c r="M146" s="135" t="s">
        <v>1</v>
      </c>
      <c r="N146" s="136" t="s">
        <v>42</v>
      </c>
      <c r="P146" s="137">
        <f t="shared" si="11"/>
        <v>0</v>
      </c>
      <c r="Q146" s="137">
        <v>0</v>
      </c>
      <c r="R146" s="137">
        <f t="shared" si="12"/>
        <v>0</v>
      </c>
      <c r="S146" s="137">
        <v>0</v>
      </c>
      <c r="T146" s="138">
        <f t="shared" si="13"/>
        <v>0</v>
      </c>
      <c r="AR146" s="139" t="s">
        <v>216</v>
      </c>
      <c r="AT146" s="139" t="s">
        <v>212</v>
      </c>
      <c r="AU146" s="139" t="s">
        <v>84</v>
      </c>
      <c r="AY146" s="17" t="s">
        <v>211</v>
      </c>
      <c r="BE146" s="140">
        <f t="shared" si="14"/>
        <v>0</v>
      </c>
      <c r="BF146" s="140">
        <f t="shared" si="15"/>
        <v>0</v>
      </c>
      <c r="BG146" s="140">
        <f t="shared" si="16"/>
        <v>0</v>
      </c>
      <c r="BH146" s="140">
        <f t="shared" si="17"/>
        <v>0</v>
      </c>
      <c r="BI146" s="140">
        <f t="shared" si="18"/>
        <v>0</v>
      </c>
      <c r="BJ146" s="17" t="s">
        <v>84</v>
      </c>
      <c r="BK146" s="140">
        <f t="shared" si="19"/>
        <v>0</v>
      </c>
      <c r="BL146" s="17" t="s">
        <v>216</v>
      </c>
      <c r="BM146" s="139" t="s">
        <v>318</v>
      </c>
    </row>
    <row r="147" spans="2:65" s="1" customFormat="1" ht="16.5" customHeight="1">
      <c r="B147" s="32"/>
      <c r="C147" s="127" t="s">
        <v>7</v>
      </c>
      <c r="D147" s="127" t="s">
        <v>212</v>
      </c>
      <c r="E147" s="128" t="s">
        <v>2439</v>
      </c>
      <c r="F147" s="129" t="s">
        <v>2440</v>
      </c>
      <c r="G147" s="130" t="s">
        <v>2432</v>
      </c>
      <c r="H147" s="131">
        <v>1</v>
      </c>
      <c r="I147" s="132"/>
      <c r="J147" s="133">
        <f t="shared" si="10"/>
        <v>0</v>
      </c>
      <c r="K147" s="134"/>
      <c r="L147" s="32"/>
      <c r="M147" s="135" t="s">
        <v>1</v>
      </c>
      <c r="N147" s="136" t="s">
        <v>42</v>
      </c>
      <c r="P147" s="137">
        <f t="shared" si="11"/>
        <v>0</v>
      </c>
      <c r="Q147" s="137">
        <v>0</v>
      </c>
      <c r="R147" s="137">
        <f t="shared" si="12"/>
        <v>0</v>
      </c>
      <c r="S147" s="137">
        <v>0</v>
      </c>
      <c r="T147" s="138">
        <f t="shared" si="13"/>
        <v>0</v>
      </c>
      <c r="AR147" s="139" t="s">
        <v>216</v>
      </c>
      <c r="AT147" s="139" t="s">
        <v>212</v>
      </c>
      <c r="AU147" s="139" t="s">
        <v>84</v>
      </c>
      <c r="AY147" s="17" t="s">
        <v>211</v>
      </c>
      <c r="BE147" s="140">
        <f t="shared" si="14"/>
        <v>0</v>
      </c>
      <c r="BF147" s="140">
        <f t="shared" si="15"/>
        <v>0</v>
      </c>
      <c r="BG147" s="140">
        <f t="shared" si="16"/>
        <v>0</v>
      </c>
      <c r="BH147" s="140">
        <f t="shared" si="17"/>
        <v>0</v>
      </c>
      <c r="BI147" s="140">
        <f t="shared" si="18"/>
        <v>0</v>
      </c>
      <c r="BJ147" s="17" t="s">
        <v>84</v>
      </c>
      <c r="BK147" s="140">
        <f t="shared" si="19"/>
        <v>0</v>
      </c>
      <c r="BL147" s="17" t="s">
        <v>216</v>
      </c>
      <c r="BM147" s="139" t="s">
        <v>323</v>
      </c>
    </row>
    <row r="148" spans="2:65" s="10" customFormat="1" ht="25.9" customHeight="1">
      <c r="B148" s="117"/>
      <c r="D148" s="118" t="s">
        <v>76</v>
      </c>
      <c r="E148" s="119" t="s">
        <v>2441</v>
      </c>
      <c r="F148" s="119" t="s">
        <v>2442</v>
      </c>
      <c r="I148" s="120"/>
      <c r="J148" s="121">
        <f>BK148</f>
        <v>0</v>
      </c>
      <c r="L148" s="117"/>
      <c r="M148" s="122"/>
      <c r="P148" s="123">
        <f>SUM(P149:P152)</f>
        <v>0</v>
      </c>
      <c r="R148" s="123">
        <f>SUM(R149:R152)</f>
        <v>0</v>
      </c>
      <c r="T148" s="124">
        <f>SUM(T149:T152)</f>
        <v>0</v>
      </c>
      <c r="AR148" s="118" t="s">
        <v>84</v>
      </c>
      <c r="AT148" s="125" t="s">
        <v>76</v>
      </c>
      <c r="AU148" s="125" t="s">
        <v>77</v>
      </c>
      <c r="AY148" s="118" t="s">
        <v>211</v>
      </c>
      <c r="BK148" s="126">
        <f>SUM(BK149:BK152)</f>
        <v>0</v>
      </c>
    </row>
    <row r="149" spans="2:65" s="1" customFormat="1" ht="16.5" customHeight="1">
      <c r="B149" s="32"/>
      <c r="C149" s="127" t="s">
        <v>266</v>
      </c>
      <c r="D149" s="127" t="s">
        <v>212</v>
      </c>
      <c r="E149" s="128" t="s">
        <v>2443</v>
      </c>
      <c r="F149" s="129" t="s">
        <v>2444</v>
      </c>
      <c r="G149" s="130" t="s">
        <v>2432</v>
      </c>
      <c r="H149" s="131">
        <v>1</v>
      </c>
      <c r="I149" s="132"/>
      <c r="J149" s="133">
        <f>ROUND(I149*H149,2)</f>
        <v>0</v>
      </c>
      <c r="K149" s="134"/>
      <c r="L149" s="32"/>
      <c r="M149" s="135" t="s">
        <v>1</v>
      </c>
      <c r="N149" s="136" t="s">
        <v>42</v>
      </c>
      <c r="P149" s="137">
        <f>O149*H149</f>
        <v>0</v>
      </c>
      <c r="Q149" s="137">
        <v>0</v>
      </c>
      <c r="R149" s="137">
        <f>Q149*H149</f>
        <v>0</v>
      </c>
      <c r="S149" s="137">
        <v>0</v>
      </c>
      <c r="T149" s="138">
        <f>S149*H149</f>
        <v>0</v>
      </c>
      <c r="AR149" s="139" t="s">
        <v>216</v>
      </c>
      <c r="AT149" s="139" t="s">
        <v>212</v>
      </c>
      <c r="AU149" s="139" t="s">
        <v>84</v>
      </c>
      <c r="AY149" s="17" t="s">
        <v>211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7" t="s">
        <v>84</v>
      </c>
      <c r="BK149" s="140">
        <f>ROUND(I149*H149,2)</f>
        <v>0</v>
      </c>
      <c r="BL149" s="17" t="s">
        <v>216</v>
      </c>
      <c r="BM149" s="139" t="s">
        <v>329</v>
      </c>
    </row>
    <row r="150" spans="2:65" s="1" customFormat="1" ht="16.5" customHeight="1">
      <c r="B150" s="32"/>
      <c r="C150" s="127" t="s">
        <v>333</v>
      </c>
      <c r="D150" s="127" t="s">
        <v>212</v>
      </c>
      <c r="E150" s="128" t="s">
        <v>2445</v>
      </c>
      <c r="F150" s="129" t="s">
        <v>2446</v>
      </c>
      <c r="G150" s="130" t="s">
        <v>1499</v>
      </c>
      <c r="H150" s="131">
        <v>6</v>
      </c>
      <c r="I150" s="132"/>
      <c r="J150" s="133">
        <f>ROUND(I150*H150,2)</f>
        <v>0</v>
      </c>
      <c r="K150" s="134"/>
      <c r="L150" s="32"/>
      <c r="M150" s="135" t="s">
        <v>1</v>
      </c>
      <c r="N150" s="136" t="s">
        <v>42</v>
      </c>
      <c r="P150" s="137">
        <f>O150*H150</f>
        <v>0</v>
      </c>
      <c r="Q150" s="137">
        <v>0</v>
      </c>
      <c r="R150" s="137">
        <f>Q150*H150</f>
        <v>0</v>
      </c>
      <c r="S150" s="137">
        <v>0</v>
      </c>
      <c r="T150" s="138">
        <f>S150*H150</f>
        <v>0</v>
      </c>
      <c r="AR150" s="139" t="s">
        <v>216</v>
      </c>
      <c r="AT150" s="139" t="s">
        <v>212</v>
      </c>
      <c r="AU150" s="139" t="s">
        <v>84</v>
      </c>
      <c r="AY150" s="17" t="s">
        <v>211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7" t="s">
        <v>84</v>
      </c>
      <c r="BK150" s="140">
        <f>ROUND(I150*H150,2)</f>
        <v>0</v>
      </c>
      <c r="BL150" s="17" t="s">
        <v>216</v>
      </c>
      <c r="BM150" s="139" t="s">
        <v>336</v>
      </c>
    </row>
    <row r="151" spans="2:65" s="1" customFormat="1" ht="16.5" customHeight="1">
      <c r="B151" s="32"/>
      <c r="C151" s="127" t="s">
        <v>269</v>
      </c>
      <c r="D151" s="127" t="s">
        <v>212</v>
      </c>
      <c r="E151" s="128" t="s">
        <v>2447</v>
      </c>
      <c r="F151" s="129" t="s">
        <v>2448</v>
      </c>
      <c r="G151" s="130" t="s">
        <v>1499</v>
      </c>
      <c r="H151" s="131">
        <v>16</v>
      </c>
      <c r="I151" s="132"/>
      <c r="J151" s="133">
        <f>ROUND(I151*H151,2)</f>
        <v>0</v>
      </c>
      <c r="K151" s="134"/>
      <c r="L151" s="32"/>
      <c r="M151" s="135" t="s">
        <v>1</v>
      </c>
      <c r="N151" s="136" t="s">
        <v>42</v>
      </c>
      <c r="P151" s="137">
        <f>O151*H151</f>
        <v>0</v>
      </c>
      <c r="Q151" s="137">
        <v>0</v>
      </c>
      <c r="R151" s="137">
        <f>Q151*H151</f>
        <v>0</v>
      </c>
      <c r="S151" s="137">
        <v>0</v>
      </c>
      <c r="T151" s="138">
        <f>S151*H151</f>
        <v>0</v>
      </c>
      <c r="AR151" s="139" t="s">
        <v>216</v>
      </c>
      <c r="AT151" s="139" t="s">
        <v>212</v>
      </c>
      <c r="AU151" s="139" t="s">
        <v>84</v>
      </c>
      <c r="AY151" s="17" t="s">
        <v>211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7" t="s">
        <v>84</v>
      </c>
      <c r="BK151" s="140">
        <f>ROUND(I151*H151,2)</f>
        <v>0</v>
      </c>
      <c r="BL151" s="17" t="s">
        <v>216</v>
      </c>
      <c r="BM151" s="139" t="s">
        <v>339</v>
      </c>
    </row>
    <row r="152" spans="2:65" s="1" customFormat="1" ht="16.5" customHeight="1">
      <c r="B152" s="32"/>
      <c r="C152" s="127" t="s">
        <v>346</v>
      </c>
      <c r="D152" s="127" t="s">
        <v>212</v>
      </c>
      <c r="E152" s="128" t="s">
        <v>2449</v>
      </c>
      <c r="F152" s="129" t="s">
        <v>647</v>
      </c>
      <c r="G152" s="130" t="s">
        <v>1499</v>
      </c>
      <c r="H152" s="131">
        <v>2</v>
      </c>
      <c r="I152" s="132"/>
      <c r="J152" s="133">
        <f>ROUND(I152*H152,2)</f>
        <v>0</v>
      </c>
      <c r="K152" s="134"/>
      <c r="L152" s="32"/>
      <c r="M152" s="135" t="s">
        <v>1</v>
      </c>
      <c r="N152" s="136" t="s">
        <v>42</v>
      </c>
      <c r="P152" s="137">
        <f>O152*H152</f>
        <v>0</v>
      </c>
      <c r="Q152" s="137">
        <v>0</v>
      </c>
      <c r="R152" s="137">
        <f>Q152*H152</f>
        <v>0</v>
      </c>
      <c r="S152" s="137">
        <v>0</v>
      </c>
      <c r="T152" s="138">
        <f>S152*H152</f>
        <v>0</v>
      </c>
      <c r="AR152" s="139" t="s">
        <v>216</v>
      </c>
      <c r="AT152" s="139" t="s">
        <v>212</v>
      </c>
      <c r="AU152" s="139" t="s">
        <v>84</v>
      </c>
      <c r="AY152" s="17" t="s">
        <v>211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7" t="s">
        <v>84</v>
      </c>
      <c r="BK152" s="140">
        <f>ROUND(I152*H152,2)</f>
        <v>0</v>
      </c>
      <c r="BL152" s="17" t="s">
        <v>216</v>
      </c>
      <c r="BM152" s="139" t="s">
        <v>349</v>
      </c>
    </row>
    <row r="153" spans="2:65" s="10" customFormat="1" ht="25.9" customHeight="1">
      <c r="B153" s="117"/>
      <c r="D153" s="118" t="s">
        <v>76</v>
      </c>
      <c r="E153" s="119" t="s">
        <v>2450</v>
      </c>
      <c r="F153" s="119" t="s">
        <v>2451</v>
      </c>
      <c r="I153" s="120"/>
      <c r="J153" s="121">
        <f>BK153</f>
        <v>0</v>
      </c>
      <c r="L153" s="117"/>
      <c r="M153" s="122"/>
      <c r="P153" s="123">
        <f>SUM(P154:P219)</f>
        <v>0</v>
      </c>
      <c r="R153" s="123">
        <f>SUM(R154:R219)</f>
        <v>0</v>
      </c>
      <c r="T153" s="124">
        <f>SUM(T154:T219)</f>
        <v>0</v>
      </c>
      <c r="AR153" s="118" t="s">
        <v>84</v>
      </c>
      <c r="AT153" s="125" t="s">
        <v>76</v>
      </c>
      <c r="AU153" s="125" t="s">
        <v>77</v>
      </c>
      <c r="AY153" s="118" t="s">
        <v>211</v>
      </c>
      <c r="BK153" s="126">
        <f>SUM(BK154:BK219)</f>
        <v>0</v>
      </c>
    </row>
    <row r="154" spans="2:65" s="1" customFormat="1" ht="16.5" customHeight="1">
      <c r="B154" s="32"/>
      <c r="C154" s="127" t="s">
        <v>279</v>
      </c>
      <c r="D154" s="127" t="s">
        <v>212</v>
      </c>
      <c r="E154" s="128" t="s">
        <v>2452</v>
      </c>
      <c r="F154" s="129" t="s">
        <v>2453</v>
      </c>
      <c r="G154" s="130" t="s">
        <v>2432</v>
      </c>
      <c r="H154" s="131">
        <v>1</v>
      </c>
      <c r="I154" s="132"/>
      <c r="J154" s="133">
        <f t="shared" ref="J154:J185" si="20">ROUND(I154*H154,2)</f>
        <v>0</v>
      </c>
      <c r="K154" s="134"/>
      <c r="L154" s="32"/>
      <c r="M154" s="135" t="s">
        <v>1</v>
      </c>
      <c r="N154" s="136" t="s">
        <v>42</v>
      </c>
      <c r="P154" s="137">
        <f t="shared" ref="P154:P185" si="21">O154*H154</f>
        <v>0</v>
      </c>
      <c r="Q154" s="137">
        <v>0</v>
      </c>
      <c r="R154" s="137">
        <f t="shared" ref="R154:R185" si="22">Q154*H154</f>
        <v>0</v>
      </c>
      <c r="S154" s="137">
        <v>0</v>
      </c>
      <c r="T154" s="138">
        <f t="shared" ref="T154:T185" si="23">S154*H154</f>
        <v>0</v>
      </c>
      <c r="AR154" s="139" t="s">
        <v>216</v>
      </c>
      <c r="AT154" s="139" t="s">
        <v>212</v>
      </c>
      <c r="AU154" s="139" t="s">
        <v>84</v>
      </c>
      <c r="AY154" s="17" t="s">
        <v>211</v>
      </c>
      <c r="BE154" s="140">
        <f t="shared" ref="BE154:BE185" si="24">IF(N154="základní",J154,0)</f>
        <v>0</v>
      </c>
      <c r="BF154" s="140">
        <f t="shared" ref="BF154:BF185" si="25">IF(N154="snížená",J154,0)</f>
        <v>0</v>
      </c>
      <c r="BG154" s="140">
        <f t="shared" ref="BG154:BG185" si="26">IF(N154="zákl. přenesená",J154,0)</f>
        <v>0</v>
      </c>
      <c r="BH154" s="140">
        <f t="shared" ref="BH154:BH185" si="27">IF(N154="sníž. přenesená",J154,0)</f>
        <v>0</v>
      </c>
      <c r="BI154" s="140">
        <f t="shared" ref="BI154:BI185" si="28">IF(N154="nulová",J154,0)</f>
        <v>0</v>
      </c>
      <c r="BJ154" s="17" t="s">
        <v>84</v>
      </c>
      <c r="BK154" s="140">
        <f t="shared" ref="BK154:BK185" si="29">ROUND(I154*H154,2)</f>
        <v>0</v>
      </c>
      <c r="BL154" s="17" t="s">
        <v>216</v>
      </c>
      <c r="BM154" s="139" t="s">
        <v>355</v>
      </c>
    </row>
    <row r="155" spans="2:65" s="1" customFormat="1" ht="16.5" customHeight="1">
      <c r="B155" s="32"/>
      <c r="C155" s="127" t="s">
        <v>356</v>
      </c>
      <c r="D155" s="127" t="s">
        <v>212</v>
      </c>
      <c r="E155" s="128" t="s">
        <v>2454</v>
      </c>
      <c r="F155" s="129" t="s">
        <v>2455</v>
      </c>
      <c r="G155" s="130" t="s">
        <v>2432</v>
      </c>
      <c r="H155" s="131">
        <v>1</v>
      </c>
      <c r="I155" s="132"/>
      <c r="J155" s="133">
        <f t="shared" si="20"/>
        <v>0</v>
      </c>
      <c r="K155" s="134"/>
      <c r="L155" s="32"/>
      <c r="M155" s="135" t="s">
        <v>1</v>
      </c>
      <c r="N155" s="136" t="s">
        <v>42</v>
      </c>
      <c r="P155" s="137">
        <f t="shared" si="21"/>
        <v>0</v>
      </c>
      <c r="Q155" s="137">
        <v>0</v>
      </c>
      <c r="R155" s="137">
        <f t="shared" si="22"/>
        <v>0</v>
      </c>
      <c r="S155" s="137">
        <v>0</v>
      </c>
      <c r="T155" s="138">
        <f t="shared" si="23"/>
        <v>0</v>
      </c>
      <c r="AR155" s="139" t="s">
        <v>216</v>
      </c>
      <c r="AT155" s="139" t="s">
        <v>212</v>
      </c>
      <c r="AU155" s="139" t="s">
        <v>84</v>
      </c>
      <c r="AY155" s="17" t="s">
        <v>211</v>
      </c>
      <c r="BE155" s="140">
        <f t="shared" si="24"/>
        <v>0</v>
      </c>
      <c r="BF155" s="140">
        <f t="shared" si="25"/>
        <v>0</v>
      </c>
      <c r="BG155" s="140">
        <f t="shared" si="26"/>
        <v>0</v>
      </c>
      <c r="BH155" s="140">
        <f t="shared" si="27"/>
        <v>0</v>
      </c>
      <c r="BI155" s="140">
        <f t="shared" si="28"/>
        <v>0</v>
      </c>
      <c r="BJ155" s="17" t="s">
        <v>84</v>
      </c>
      <c r="BK155" s="140">
        <f t="shared" si="29"/>
        <v>0</v>
      </c>
      <c r="BL155" s="17" t="s">
        <v>216</v>
      </c>
      <c r="BM155" s="139" t="s">
        <v>359</v>
      </c>
    </row>
    <row r="156" spans="2:65" s="1" customFormat="1" ht="16.5" customHeight="1">
      <c r="B156" s="32"/>
      <c r="C156" s="127" t="s">
        <v>290</v>
      </c>
      <c r="D156" s="127" t="s">
        <v>212</v>
      </c>
      <c r="E156" s="128" t="s">
        <v>2456</v>
      </c>
      <c r="F156" s="129" t="s">
        <v>2457</v>
      </c>
      <c r="G156" s="130" t="s">
        <v>2432</v>
      </c>
      <c r="H156" s="131">
        <v>1</v>
      </c>
      <c r="I156" s="132"/>
      <c r="J156" s="133">
        <f t="shared" si="20"/>
        <v>0</v>
      </c>
      <c r="K156" s="134"/>
      <c r="L156" s="32"/>
      <c r="M156" s="135" t="s">
        <v>1</v>
      </c>
      <c r="N156" s="136" t="s">
        <v>42</v>
      </c>
      <c r="P156" s="137">
        <f t="shared" si="21"/>
        <v>0</v>
      </c>
      <c r="Q156" s="137">
        <v>0</v>
      </c>
      <c r="R156" s="137">
        <f t="shared" si="22"/>
        <v>0</v>
      </c>
      <c r="S156" s="137">
        <v>0</v>
      </c>
      <c r="T156" s="138">
        <f t="shared" si="23"/>
        <v>0</v>
      </c>
      <c r="AR156" s="139" t="s">
        <v>216</v>
      </c>
      <c r="AT156" s="139" t="s">
        <v>212</v>
      </c>
      <c r="AU156" s="139" t="s">
        <v>84</v>
      </c>
      <c r="AY156" s="17" t="s">
        <v>211</v>
      </c>
      <c r="BE156" s="140">
        <f t="shared" si="24"/>
        <v>0</v>
      </c>
      <c r="BF156" s="140">
        <f t="shared" si="25"/>
        <v>0</v>
      </c>
      <c r="BG156" s="140">
        <f t="shared" si="26"/>
        <v>0</v>
      </c>
      <c r="BH156" s="140">
        <f t="shared" si="27"/>
        <v>0</v>
      </c>
      <c r="BI156" s="140">
        <f t="shared" si="28"/>
        <v>0</v>
      </c>
      <c r="BJ156" s="17" t="s">
        <v>84</v>
      </c>
      <c r="BK156" s="140">
        <f t="shared" si="29"/>
        <v>0</v>
      </c>
      <c r="BL156" s="17" t="s">
        <v>216</v>
      </c>
      <c r="BM156" s="139" t="s">
        <v>365</v>
      </c>
    </row>
    <row r="157" spans="2:65" s="1" customFormat="1" ht="16.5" customHeight="1">
      <c r="B157" s="32"/>
      <c r="C157" s="127" t="s">
        <v>370</v>
      </c>
      <c r="D157" s="127" t="s">
        <v>212</v>
      </c>
      <c r="E157" s="128" t="s">
        <v>2458</v>
      </c>
      <c r="F157" s="129" t="s">
        <v>2459</v>
      </c>
      <c r="G157" s="130" t="s">
        <v>2432</v>
      </c>
      <c r="H157" s="131">
        <v>1</v>
      </c>
      <c r="I157" s="132"/>
      <c r="J157" s="133">
        <f t="shared" si="20"/>
        <v>0</v>
      </c>
      <c r="K157" s="134"/>
      <c r="L157" s="32"/>
      <c r="M157" s="135" t="s">
        <v>1</v>
      </c>
      <c r="N157" s="136" t="s">
        <v>42</v>
      </c>
      <c r="P157" s="137">
        <f t="shared" si="21"/>
        <v>0</v>
      </c>
      <c r="Q157" s="137">
        <v>0</v>
      </c>
      <c r="R157" s="137">
        <f t="shared" si="22"/>
        <v>0</v>
      </c>
      <c r="S157" s="137">
        <v>0</v>
      </c>
      <c r="T157" s="138">
        <f t="shared" si="23"/>
        <v>0</v>
      </c>
      <c r="AR157" s="139" t="s">
        <v>216</v>
      </c>
      <c r="AT157" s="139" t="s">
        <v>212</v>
      </c>
      <c r="AU157" s="139" t="s">
        <v>84</v>
      </c>
      <c r="AY157" s="17" t="s">
        <v>211</v>
      </c>
      <c r="BE157" s="140">
        <f t="shared" si="24"/>
        <v>0</v>
      </c>
      <c r="BF157" s="140">
        <f t="shared" si="25"/>
        <v>0</v>
      </c>
      <c r="BG157" s="140">
        <f t="shared" si="26"/>
        <v>0</v>
      </c>
      <c r="BH157" s="140">
        <f t="shared" si="27"/>
        <v>0</v>
      </c>
      <c r="BI157" s="140">
        <f t="shared" si="28"/>
        <v>0</v>
      </c>
      <c r="BJ157" s="17" t="s">
        <v>84</v>
      </c>
      <c r="BK157" s="140">
        <f t="shared" si="29"/>
        <v>0</v>
      </c>
      <c r="BL157" s="17" t="s">
        <v>216</v>
      </c>
      <c r="BM157" s="139" t="s">
        <v>373</v>
      </c>
    </row>
    <row r="158" spans="2:65" s="1" customFormat="1" ht="16.5" customHeight="1">
      <c r="B158" s="32"/>
      <c r="C158" s="127" t="s">
        <v>294</v>
      </c>
      <c r="D158" s="127" t="s">
        <v>212</v>
      </c>
      <c r="E158" s="128" t="s">
        <v>2460</v>
      </c>
      <c r="F158" s="129" t="s">
        <v>2461</v>
      </c>
      <c r="G158" s="130" t="s">
        <v>2432</v>
      </c>
      <c r="H158" s="131">
        <v>1</v>
      </c>
      <c r="I158" s="132"/>
      <c r="J158" s="133">
        <f t="shared" si="20"/>
        <v>0</v>
      </c>
      <c r="K158" s="134"/>
      <c r="L158" s="32"/>
      <c r="M158" s="135" t="s">
        <v>1</v>
      </c>
      <c r="N158" s="136" t="s">
        <v>42</v>
      </c>
      <c r="P158" s="137">
        <f t="shared" si="21"/>
        <v>0</v>
      </c>
      <c r="Q158" s="137">
        <v>0</v>
      </c>
      <c r="R158" s="137">
        <f t="shared" si="22"/>
        <v>0</v>
      </c>
      <c r="S158" s="137">
        <v>0</v>
      </c>
      <c r="T158" s="138">
        <f t="shared" si="23"/>
        <v>0</v>
      </c>
      <c r="AR158" s="139" t="s">
        <v>216</v>
      </c>
      <c r="AT158" s="139" t="s">
        <v>212</v>
      </c>
      <c r="AU158" s="139" t="s">
        <v>84</v>
      </c>
      <c r="AY158" s="17" t="s">
        <v>211</v>
      </c>
      <c r="BE158" s="140">
        <f t="shared" si="24"/>
        <v>0</v>
      </c>
      <c r="BF158" s="140">
        <f t="shared" si="25"/>
        <v>0</v>
      </c>
      <c r="BG158" s="140">
        <f t="shared" si="26"/>
        <v>0</v>
      </c>
      <c r="BH158" s="140">
        <f t="shared" si="27"/>
        <v>0</v>
      </c>
      <c r="BI158" s="140">
        <f t="shared" si="28"/>
        <v>0</v>
      </c>
      <c r="BJ158" s="17" t="s">
        <v>84</v>
      </c>
      <c r="BK158" s="140">
        <f t="shared" si="29"/>
        <v>0</v>
      </c>
      <c r="BL158" s="17" t="s">
        <v>216</v>
      </c>
      <c r="BM158" s="139" t="s">
        <v>389</v>
      </c>
    </row>
    <row r="159" spans="2:65" s="1" customFormat="1" ht="16.5" customHeight="1">
      <c r="B159" s="32"/>
      <c r="C159" s="127" t="s">
        <v>391</v>
      </c>
      <c r="D159" s="127" t="s">
        <v>212</v>
      </c>
      <c r="E159" s="128" t="s">
        <v>2462</v>
      </c>
      <c r="F159" s="129" t="s">
        <v>2463</v>
      </c>
      <c r="G159" s="130" t="s">
        <v>2432</v>
      </c>
      <c r="H159" s="131">
        <v>1</v>
      </c>
      <c r="I159" s="132"/>
      <c r="J159" s="133">
        <f t="shared" si="20"/>
        <v>0</v>
      </c>
      <c r="K159" s="134"/>
      <c r="L159" s="32"/>
      <c r="M159" s="135" t="s">
        <v>1</v>
      </c>
      <c r="N159" s="136" t="s">
        <v>42</v>
      </c>
      <c r="P159" s="137">
        <f t="shared" si="21"/>
        <v>0</v>
      </c>
      <c r="Q159" s="137">
        <v>0</v>
      </c>
      <c r="R159" s="137">
        <f t="shared" si="22"/>
        <v>0</v>
      </c>
      <c r="S159" s="137">
        <v>0</v>
      </c>
      <c r="T159" s="138">
        <f t="shared" si="23"/>
        <v>0</v>
      </c>
      <c r="AR159" s="139" t="s">
        <v>216</v>
      </c>
      <c r="AT159" s="139" t="s">
        <v>212</v>
      </c>
      <c r="AU159" s="139" t="s">
        <v>84</v>
      </c>
      <c r="AY159" s="17" t="s">
        <v>211</v>
      </c>
      <c r="BE159" s="140">
        <f t="shared" si="24"/>
        <v>0</v>
      </c>
      <c r="BF159" s="140">
        <f t="shared" si="25"/>
        <v>0</v>
      </c>
      <c r="BG159" s="140">
        <f t="shared" si="26"/>
        <v>0</v>
      </c>
      <c r="BH159" s="140">
        <f t="shared" si="27"/>
        <v>0</v>
      </c>
      <c r="BI159" s="140">
        <f t="shared" si="28"/>
        <v>0</v>
      </c>
      <c r="BJ159" s="17" t="s">
        <v>84</v>
      </c>
      <c r="BK159" s="140">
        <f t="shared" si="29"/>
        <v>0</v>
      </c>
      <c r="BL159" s="17" t="s">
        <v>216</v>
      </c>
      <c r="BM159" s="139" t="s">
        <v>394</v>
      </c>
    </row>
    <row r="160" spans="2:65" s="1" customFormat="1" ht="24.2" customHeight="1">
      <c r="B160" s="32"/>
      <c r="C160" s="127" t="s">
        <v>298</v>
      </c>
      <c r="D160" s="127" t="s">
        <v>212</v>
      </c>
      <c r="E160" s="128" t="s">
        <v>2464</v>
      </c>
      <c r="F160" s="129" t="s">
        <v>2465</v>
      </c>
      <c r="G160" s="130" t="s">
        <v>289</v>
      </c>
      <c r="H160" s="131">
        <v>2</v>
      </c>
      <c r="I160" s="132"/>
      <c r="J160" s="133">
        <f t="shared" si="20"/>
        <v>0</v>
      </c>
      <c r="K160" s="134"/>
      <c r="L160" s="32"/>
      <c r="M160" s="135" t="s">
        <v>1</v>
      </c>
      <c r="N160" s="136" t="s">
        <v>42</v>
      </c>
      <c r="P160" s="137">
        <f t="shared" si="21"/>
        <v>0</v>
      </c>
      <c r="Q160" s="137">
        <v>0</v>
      </c>
      <c r="R160" s="137">
        <f t="shared" si="22"/>
        <v>0</v>
      </c>
      <c r="S160" s="137">
        <v>0</v>
      </c>
      <c r="T160" s="138">
        <f t="shared" si="23"/>
        <v>0</v>
      </c>
      <c r="AR160" s="139" t="s">
        <v>216</v>
      </c>
      <c r="AT160" s="139" t="s">
        <v>212</v>
      </c>
      <c r="AU160" s="139" t="s">
        <v>84</v>
      </c>
      <c r="AY160" s="17" t="s">
        <v>211</v>
      </c>
      <c r="BE160" s="140">
        <f t="shared" si="24"/>
        <v>0</v>
      </c>
      <c r="BF160" s="140">
        <f t="shared" si="25"/>
        <v>0</v>
      </c>
      <c r="BG160" s="140">
        <f t="shared" si="26"/>
        <v>0</v>
      </c>
      <c r="BH160" s="140">
        <f t="shared" si="27"/>
        <v>0</v>
      </c>
      <c r="BI160" s="140">
        <f t="shared" si="28"/>
        <v>0</v>
      </c>
      <c r="BJ160" s="17" t="s">
        <v>84</v>
      </c>
      <c r="BK160" s="140">
        <f t="shared" si="29"/>
        <v>0</v>
      </c>
      <c r="BL160" s="17" t="s">
        <v>216</v>
      </c>
      <c r="BM160" s="139" t="s">
        <v>399</v>
      </c>
    </row>
    <row r="161" spans="2:65" s="1" customFormat="1" ht="62.65" customHeight="1">
      <c r="B161" s="32"/>
      <c r="C161" s="127" t="s">
        <v>401</v>
      </c>
      <c r="D161" s="127" t="s">
        <v>212</v>
      </c>
      <c r="E161" s="128" t="s">
        <v>2466</v>
      </c>
      <c r="F161" s="129" t="s">
        <v>2467</v>
      </c>
      <c r="G161" s="130" t="s">
        <v>289</v>
      </c>
      <c r="H161" s="131">
        <v>1</v>
      </c>
      <c r="I161" s="132"/>
      <c r="J161" s="133">
        <f t="shared" si="20"/>
        <v>0</v>
      </c>
      <c r="K161" s="134"/>
      <c r="L161" s="32"/>
      <c r="M161" s="135" t="s">
        <v>1</v>
      </c>
      <c r="N161" s="136" t="s">
        <v>42</v>
      </c>
      <c r="P161" s="137">
        <f t="shared" si="21"/>
        <v>0</v>
      </c>
      <c r="Q161" s="137">
        <v>0</v>
      </c>
      <c r="R161" s="137">
        <f t="shared" si="22"/>
        <v>0</v>
      </c>
      <c r="S161" s="137">
        <v>0</v>
      </c>
      <c r="T161" s="138">
        <f t="shared" si="23"/>
        <v>0</v>
      </c>
      <c r="AR161" s="139" t="s">
        <v>216</v>
      </c>
      <c r="AT161" s="139" t="s">
        <v>212</v>
      </c>
      <c r="AU161" s="139" t="s">
        <v>84</v>
      </c>
      <c r="AY161" s="17" t="s">
        <v>211</v>
      </c>
      <c r="BE161" s="140">
        <f t="shared" si="24"/>
        <v>0</v>
      </c>
      <c r="BF161" s="140">
        <f t="shared" si="25"/>
        <v>0</v>
      </c>
      <c r="BG161" s="140">
        <f t="shared" si="26"/>
        <v>0</v>
      </c>
      <c r="BH161" s="140">
        <f t="shared" si="27"/>
        <v>0</v>
      </c>
      <c r="BI161" s="140">
        <f t="shared" si="28"/>
        <v>0</v>
      </c>
      <c r="BJ161" s="17" t="s">
        <v>84</v>
      </c>
      <c r="BK161" s="140">
        <f t="shared" si="29"/>
        <v>0</v>
      </c>
      <c r="BL161" s="17" t="s">
        <v>216</v>
      </c>
      <c r="BM161" s="139" t="s">
        <v>404</v>
      </c>
    </row>
    <row r="162" spans="2:65" s="1" customFormat="1" ht="16.5" customHeight="1">
      <c r="B162" s="32"/>
      <c r="C162" s="127" t="s">
        <v>303</v>
      </c>
      <c r="D162" s="127" t="s">
        <v>212</v>
      </c>
      <c r="E162" s="128" t="s">
        <v>2468</v>
      </c>
      <c r="F162" s="129" t="s">
        <v>2469</v>
      </c>
      <c r="G162" s="130" t="s">
        <v>289</v>
      </c>
      <c r="H162" s="131">
        <v>1</v>
      </c>
      <c r="I162" s="132"/>
      <c r="J162" s="133">
        <f t="shared" si="20"/>
        <v>0</v>
      </c>
      <c r="K162" s="134"/>
      <c r="L162" s="32"/>
      <c r="M162" s="135" t="s">
        <v>1</v>
      </c>
      <c r="N162" s="136" t="s">
        <v>42</v>
      </c>
      <c r="P162" s="137">
        <f t="shared" si="21"/>
        <v>0</v>
      </c>
      <c r="Q162" s="137">
        <v>0</v>
      </c>
      <c r="R162" s="137">
        <f t="shared" si="22"/>
        <v>0</v>
      </c>
      <c r="S162" s="137">
        <v>0</v>
      </c>
      <c r="T162" s="138">
        <f t="shared" si="23"/>
        <v>0</v>
      </c>
      <c r="AR162" s="139" t="s">
        <v>216</v>
      </c>
      <c r="AT162" s="139" t="s">
        <v>212</v>
      </c>
      <c r="AU162" s="139" t="s">
        <v>84</v>
      </c>
      <c r="AY162" s="17" t="s">
        <v>211</v>
      </c>
      <c r="BE162" s="140">
        <f t="shared" si="24"/>
        <v>0</v>
      </c>
      <c r="BF162" s="140">
        <f t="shared" si="25"/>
        <v>0</v>
      </c>
      <c r="BG162" s="140">
        <f t="shared" si="26"/>
        <v>0</v>
      </c>
      <c r="BH162" s="140">
        <f t="shared" si="27"/>
        <v>0</v>
      </c>
      <c r="BI162" s="140">
        <f t="shared" si="28"/>
        <v>0</v>
      </c>
      <c r="BJ162" s="17" t="s">
        <v>84</v>
      </c>
      <c r="BK162" s="140">
        <f t="shared" si="29"/>
        <v>0</v>
      </c>
      <c r="BL162" s="17" t="s">
        <v>216</v>
      </c>
      <c r="BM162" s="139" t="s">
        <v>407</v>
      </c>
    </row>
    <row r="163" spans="2:65" s="1" customFormat="1" ht="16.5" customHeight="1">
      <c r="B163" s="32"/>
      <c r="C163" s="127" t="s">
        <v>409</v>
      </c>
      <c r="D163" s="127" t="s">
        <v>212</v>
      </c>
      <c r="E163" s="128" t="s">
        <v>2470</v>
      </c>
      <c r="F163" s="129" t="s">
        <v>2471</v>
      </c>
      <c r="G163" s="130" t="s">
        <v>289</v>
      </c>
      <c r="H163" s="131">
        <v>2</v>
      </c>
      <c r="I163" s="132"/>
      <c r="J163" s="133">
        <f t="shared" si="20"/>
        <v>0</v>
      </c>
      <c r="K163" s="134"/>
      <c r="L163" s="32"/>
      <c r="M163" s="135" t="s">
        <v>1</v>
      </c>
      <c r="N163" s="136" t="s">
        <v>42</v>
      </c>
      <c r="P163" s="137">
        <f t="shared" si="21"/>
        <v>0</v>
      </c>
      <c r="Q163" s="137">
        <v>0</v>
      </c>
      <c r="R163" s="137">
        <f t="shared" si="22"/>
        <v>0</v>
      </c>
      <c r="S163" s="137">
        <v>0</v>
      </c>
      <c r="T163" s="138">
        <f t="shared" si="23"/>
        <v>0</v>
      </c>
      <c r="AR163" s="139" t="s">
        <v>216</v>
      </c>
      <c r="AT163" s="139" t="s">
        <v>212</v>
      </c>
      <c r="AU163" s="139" t="s">
        <v>84</v>
      </c>
      <c r="AY163" s="17" t="s">
        <v>211</v>
      </c>
      <c r="BE163" s="140">
        <f t="shared" si="24"/>
        <v>0</v>
      </c>
      <c r="BF163" s="140">
        <f t="shared" si="25"/>
        <v>0</v>
      </c>
      <c r="BG163" s="140">
        <f t="shared" si="26"/>
        <v>0</v>
      </c>
      <c r="BH163" s="140">
        <f t="shared" si="27"/>
        <v>0</v>
      </c>
      <c r="BI163" s="140">
        <f t="shared" si="28"/>
        <v>0</v>
      </c>
      <c r="BJ163" s="17" t="s">
        <v>84</v>
      </c>
      <c r="BK163" s="140">
        <f t="shared" si="29"/>
        <v>0</v>
      </c>
      <c r="BL163" s="17" t="s">
        <v>216</v>
      </c>
      <c r="BM163" s="139" t="s">
        <v>413</v>
      </c>
    </row>
    <row r="164" spans="2:65" s="1" customFormat="1" ht="21.75" customHeight="1">
      <c r="B164" s="32"/>
      <c r="C164" s="127" t="s">
        <v>308</v>
      </c>
      <c r="D164" s="127" t="s">
        <v>212</v>
      </c>
      <c r="E164" s="128" t="s">
        <v>2472</v>
      </c>
      <c r="F164" s="129" t="s">
        <v>2473</v>
      </c>
      <c r="G164" s="130" t="s">
        <v>289</v>
      </c>
      <c r="H164" s="131">
        <v>1</v>
      </c>
      <c r="I164" s="132"/>
      <c r="J164" s="133">
        <f t="shared" si="20"/>
        <v>0</v>
      </c>
      <c r="K164" s="134"/>
      <c r="L164" s="32"/>
      <c r="M164" s="135" t="s">
        <v>1</v>
      </c>
      <c r="N164" s="136" t="s">
        <v>42</v>
      </c>
      <c r="P164" s="137">
        <f t="shared" si="21"/>
        <v>0</v>
      </c>
      <c r="Q164" s="137">
        <v>0</v>
      </c>
      <c r="R164" s="137">
        <f t="shared" si="22"/>
        <v>0</v>
      </c>
      <c r="S164" s="137">
        <v>0</v>
      </c>
      <c r="T164" s="138">
        <f t="shared" si="23"/>
        <v>0</v>
      </c>
      <c r="AR164" s="139" t="s">
        <v>216</v>
      </c>
      <c r="AT164" s="139" t="s">
        <v>212</v>
      </c>
      <c r="AU164" s="139" t="s">
        <v>84</v>
      </c>
      <c r="AY164" s="17" t="s">
        <v>211</v>
      </c>
      <c r="BE164" s="140">
        <f t="shared" si="24"/>
        <v>0</v>
      </c>
      <c r="BF164" s="140">
        <f t="shared" si="25"/>
        <v>0</v>
      </c>
      <c r="BG164" s="140">
        <f t="shared" si="26"/>
        <v>0</v>
      </c>
      <c r="BH164" s="140">
        <f t="shared" si="27"/>
        <v>0</v>
      </c>
      <c r="BI164" s="140">
        <f t="shared" si="28"/>
        <v>0</v>
      </c>
      <c r="BJ164" s="17" t="s">
        <v>84</v>
      </c>
      <c r="BK164" s="140">
        <f t="shared" si="29"/>
        <v>0</v>
      </c>
      <c r="BL164" s="17" t="s">
        <v>216</v>
      </c>
      <c r="BM164" s="139" t="s">
        <v>422</v>
      </c>
    </row>
    <row r="165" spans="2:65" s="1" customFormat="1" ht="24.2" customHeight="1">
      <c r="B165" s="32"/>
      <c r="C165" s="127" t="s">
        <v>425</v>
      </c>
      <c r="D165" s="127" t="s">
        <v>212</v>
      </c>
      <c r="E165" s="128" t="s">
        <v>2474</v>
      </c>
      <c r="F165" s="129" t="s">
        <v>2475</v>
      </c>
      <c r="G165" s="130" t="s">
        <v>289</v>
      </c>
      <c r="H165" s="131">
        <v>1</v>
      </c>
      <c r="I165" s="132"/>
      <c r="J165" s="133">
        <f t="shared" si="20"/>
        <v>0</v>
      </c>
      <c r="K165" s="134"/>
      <c r="L165" s="32"/>
      <c r="M165" s="135" t="s">
        <v>1</v>
      </c>
      <c r="N165" s="136" t="s">
        <v>42</v>
      </c>
      <c r="P165" s="137">
        <f t="shared" si="21"/>
        <v>0</v>
      </c>
      <c r="Q165" s="137">
        <v>0</v>
      </c>
      <c r="R165" s="137">
        <f t="shared" si="22"/>
        <v>0</v>
      </c>
      <c r="S165" s="137">
        <v>0</v>
      </c>
      <c r="T165" s="138">
        <f t="shared" si="23"/>
        <v>0</v>
      </c>
      <c r="AR165" s="139" t="s">
        <v>216</v>
      </c>
      <c r="AT165" s="139" t="s">
        <v>212</v>
      </c>
      <c r="AU165" s="139" t="s">
        <v>84</v>
      </c>
      <c r="AY165" s="17" t="s">
        <v>211</v>
      </c>
      <c r="BE165" s="140">
        <f t="shared" si="24"/>
        <v>0</v>
      </c>
      <c r="BF165" s="140">
        <f t="shared" si="25"/>
        <v>0</v>
      </c>
      <c r="BG165" s="140">
        <f t="shared" si="26"/>
        <v>0</v>
      </c>
      <c r="BH165" s="140">
        <f t="shared" si="27"/>
        <v>0</v>
      </c>
      <c r="BI165" s="140">
        <f t="shared" si="28"/>
        <v>0</v>
      </c>
      <c r="BJ165" s="17" t="s">
        <v>84</v>
      </c>
      <c r="BK165" s="140">
        <f t="shared" si="29"/>
        <v>0</v>
      </c>
      <c r="BL165" s="17" t="s">
        <v>216</v>
      </c>
      <c r="BM165" s="139" t="s">
        <v>428</v>
      </c>
    </row>
    <row r="166" spans="2:65" s="1" customFormat="1" ht="24.2" customHeight="1">
      <c r="B166" s="32"/>
      <c r="C166" s="127" t="s">
        <v>314</v>
      </c>
      <c r="D166" s="127" t="s">
        <v>212</v>
      </c>
      <c r="E166" s="128" t="s">
        <v>2476</v>
      </c>
      <c r="F166" s="129" t="s">
        <v>2477</v>
      </c>
      <c r="G166" s="130" t="s">
        <v>2432</v>
      </c>
      <c r="H166" s="131">
        <v>1</v>
      </c>
      <c r="I166" s="132"/>
      <c r="J166" s="133">
        <f t="shared" si="20"/>
        <v>0</v>
      </c>
      <c r="K166" s="134"/>
      <c r="L166" s="32"/>
      <c r="M166" s="135" t="s">
        <v>1</v>
      </c>
      <c r="N166" s="136" t="s">
        <v>42</v>
      </c>
      <c r="P166" s="137">
        <f t="shared" si="21"/>
        <v>0</v>
      </c>
      <c r="Q166" s="137">
        <v>0</v>
      </c>
      <c r="R166" s="137">
        <f t="shared" si="22"/>
        <v>0</v>
      </c>
      <c r="S166" s="137">
        <v>0</v>
      </c>
      <c r="T166" s="138">
        <f t="shared" si="23"/>
        <v>0</v>
      </c>
      <c r="AR166" s="139" t="s">
        <v>216</v>
      </c>
      <c r="AT166" s="139" t="s">
        <v>212</v>
      </c>
      <c r="AU166" s="139" t="s">
        <v>84</v>
      </c>
      <c r="AY166" s="17" t="s">
        <v>211</v>
      </c>
      <c r="BE166" s="140">
        <f t="shared" si="24"/>
        <v>0</v>
      </c>
      <c r="BF166" s="140">
        <f t="shared" si="25"/>
        <v>0</v>
      </c>
      <c r="BG166" s="140">
        <f t="shared" si="26"/>
        <v>0</v>
      </c>
      <c r="BH166" s="140">
        <f t="shared" si="27"/>
        <v>0</v>
      </c>
      <c r="BI166" s="140">
        <f t="shared" si="28"/>
        <v>0</v>
      </c>
      <c r="BJ166" s="17" t="s">
        <v>84</v>
      </c>
      <c r="BK166" s="140">
        <f t="shared" si="29"/>
        <v>0</v>
      </c>
      <c r="BL166" s="17" t="s">
        <v>216</v>
      </c>
      <c r="BM166" s="139" t="s">
        <v>437</v>
      </c>
    </row>
    <row r="167" spans="2:65" s="1" customFormat="1" ht="24.2" customHeight="1">
      <c r="B167" s="32"/>
      <c r="C167" s="127" t="s">
        <v>442</v>
      </c>
      <c r="D167" s="127" t="s">
        <v>212</v>
      </c>
      <c r="E167" s="128" t="s">
        <v>2478</v>
      </c>
      <c r="F167" s="129" t="s">
        <v>2479</v>
      </c>
      <c r="G167" s="130" t="s">
        <v>2432</v>
      </c>
      <c r="H167" s="131">
        <v>1</v>
      </c>
      <c r="I167" s="132"/>
      <c r="J167" s="133">
        <f t="shared" si="20"/>
        <v>0</v>
      </c>
      <c r="K167" s="134"/>
      <c r="L167" s="32"/>
      <c r="M167" s="135" t="s">
        <v>1</v>
      </c>
      <c r="N167" s="136" t="s">
        <v>42</v>
      </c>
      <c r="P167" s="137">
        <f t="shared" si="21"/>
        <v>0</v>
      </c>
      <c r="Q167" s="137">
        <v>0</v>
      </c>
      <c r="R167" s="137">
        <f t="shared" si="22"/>
        <v>0</v>
      </c>
      <c r="S167" s="137">
        <v>0</v>
      </c>
      <c r="T167" s="138">
        <f t="shared" si="23"/>
        <v>0</v>
      </c>
      <c r="AR167" s="139" t="s">
        <v>216</v>
      </c>
      <c r="AT167" s="139" t="s">
        <v>212</v>
      </c>
      <c r="AU167" s="139" t="s">
        <v>84</v>
      </c>
      <c r="AY167" s="17" t="s">
        <v>211</v>
      </c>
      <c r="BE167" s="140">
        <f t="shared" si="24"/>
        <v>0</v>
      </c>
      <c r="BF167" s="140">
        <f t="shared" si="25"/>
        <v>0</v>
      </c>
      <c r="BG167" s="140">
        <f t="shared" si="26"/>
        <v>0</v>
      </c>
      <c r="BH167" s="140">
        <f t="shared" si="27"/>
        <v>0</v>
      </c>
      <c r="BI167" s="140">
        <f t="shared" si="28"/>
        <v>0</v>
      </c>
      <c r="BJ167" s="17" t="s">
        <v>84</v>
      </c>
      <c r="BK167" s="140">
        <f t="shared" si="29"/>
        <v>0</v>
      </c>
      <c r="BL167" s="17" t="s">
        <v>216</v>
      </c>
      <c r="BM167" s="139" t="s">
        <v>445</v>
      </c>
    </row>
    <row r="168" spans="2:65" s="1" customFormat="1" ht="37.9" customHeight="1">
      <c r="B168" s="32"/>
      <c r="C168" s="127" t="s">
        <v>318</v>
      </c>
      <c r="D168" s="127" t="s">
        <v>212</v>
      </c>
      <c r="E168" s="128" t="s">
        <v>2480</v>
      </c>
      <c r="F168" s="129" t="s">
        <v>2481</v>
      </c>
      <c r="G168" s="130" t="s">
        <v>289</v>
      </c>
      <c r="H168" s="131">
        <v>1</v>
      </c>
      <c r="I168" s="132"/>
      <c r="J168" s="133">
        <f t="shared" si="20"/>
        <v>0</v>
      </c>
      <c r="K168" s="134"/>
      <c r="L168" s="32"/>
      <c r="M168" s="135" t="s">
        <v>1</v>
      </c>
      <c r="N168" s="136" t="s">
        <v>42</v>
      </c>
      <c r="P168" s="137">
        <f t="shared" si="21"/>
        <v>0</v>
      </c>
      <c r="Q168" s="137">
        <v>0</v>
      </c>
      <c r="R168" s="137">
        <f t="shared" si="22"/>
        <v>0</v>
      </c>
      <c r="S168" s="137">
        <v>0</v>
      </c>
      <c r="T168" s="138">
        <f t="shared" si="23"/>
        <v>0</v>
      </c>
      <c r="AR168" s="139" t="s">
        <v>216</v>
      </c>
      <c r="AT168" s="139" t="s">
        <v>212</v>
      </c>
      <c r="AU168" s="139" t="s">
        <v>84</v>
      </c>
      <c r="AY168" s="17" t="s">
        <v>211</v>
      </c>
      <c r="BE168" s="140">
        <f t="shared" si="24"/>
        <v>0</v>
      </c>
      <c r="BF168" s="140">
        <f t="shared" si="25"/>
        <v>0</v>
      </c>
      <c r="BG168" s="140">
        <f t="shared" si="26"/>
        <v>0</v>
      </c>
      <c r="BH168" s="140">
        <f t="shared" si="27"/>
        <v>0</v>
      </c>
      <c r="BI168" s="140">
        <f t="shared" si="28"/>
        <v>0</v>
      </c>
      <c r="BJ168" s="17" t="s">
        <v>84</v>
      </c>
      <c r="BK168" s="140">
        <f t="shared" si="29"/>
        <v>0</v>
      </c>
      <c r="BL168" s="17" t="s">
        <v>216</v>
      </c>
      <c r="BM168" s="139" t="s">
        <v>448</v>
      </c>
    </row>
    <row r="169" spans="2:65" s="1" customFormat="1" ht="37.9" customHeight="1">
      <c r="B169" s="32"/>
      <c r="C169" s="127" t="s">
        <v>450</v>
      </c>
      <c r="D169" s="127" t="s">
        <v>212</v>
      </c>
      <c r="E169" s="128" t="s">
        <v>2482</v>
      </c>
      <c r="F169" s="129" t="s">
        <v>2483</v>
      </c>
      <c r="G169" s="130" t="s">
        <v>289</v>
      </c>
      <c r="H169" s="131">
        <v>1</v>
      </c>
      <c r="I169" s="132"/>
      <c r="J169" s="133">
        <f t="shared" si="20"/>
        <v>0</v>
      </c>
      <c r="K169" s="134"/>
      <c r="L169" s="32"/>
      <c r="M169" s="135" t="s">
        <v>1</v>
      </c>
      <c r="N169" s="136" t="s">
        <v>42</v>
      </c>
      <c r="P169" s="137">
        <f t="shared" si="21"/>
        <v>0</v>
      </c>
      <c r="Q169" s="137">
        <v>0</v>
      </c>
      <c r="R169" s="137">
        <f t="shared" si="22"/>
        <v>0</v>
      </c>
      <c r="S169" s="137">
        <v>0</v>
      </c>
      <c r="T169" s="138">
        <f t="shared" si="23"/>
        <v>0</v>
      </c>
      <c r="AR169" s="139" t="s">
        <v>216</v>
      </c>
      <c r="AT169" s="139" t="s">
        <v>212</v>
      </c>
      <c r="AU169" s="139" t="s">
        <v>84</v>
      </c>
      <c r="AY169" s="17" t="s">
        <v>211</v>
      </c>
      <c r="BE169" s="140">
        <f t="shared" si="24"/>
        <v>0</v>
      </c>
      <c r="BF169" s="140">
        <f t="shared" si="25"/>
        <v>0</v>
      </c>
      <c r="BG169" s="140">
        <f t="shared" si="26"/>
        <v>0</v>
      </c>
      <c r="BH169" s="140">
        <f t="shared" si="27"/>
        <v>0</v>
      </c>
      <c r="BI169" s="140">
        <f t="shared" si="28"/>
        <v>0</v>
      </c>
      <c r="BJ169" s="17" t="s">
        <v>84</v>
      </c>
      <c r="BK169" s="140">
        <f t="shared" si="29"/>
        <v>0</v>
      </c>
      <c r="BL169" s="17" t="s">
        <v>216</v>
      </c>
      <c r="BM169" s="139" t="s">
        <v>453</v>
      </c>
    </row>
    <row r="170" spans="2:65" s="1" customFormat="1" ht="37.9" customHeight="1">
      <c r="B170" s="32"/>
      <c r="C170" s="127" t="s">
        <v>323</v>
      </c>
      <c r="D170" s="127" t="s">
        <v>212</v>
      </c>
      <c r="E170" s="128" t="s">
        <v>2484</v>
      </c>
      <c r="F170" s="129" t="s">
        <v>2485</v>
      </c>
      <c r="G170" s="130" t="s">
        <v>289</v>
      </c>
      <c r="H170" s="131">
        <v>1</v>
      </c>
      <c r="I170" s="132"/>
      <c r="J170" s="133">
        <f t="shared" si="20"/>
        <v>0</v>
      </c>
      <c r="K170" s="134"/>
      <c r="L170" s="32"/>
      <c r="M170" s="135" t="s">
        <v>1</v>
      </c>
      <c r="N170" s="136" t="s">
        <v>42</v>
      </c>
      <c r="P170" s="137">
        <f t="shared" si="21"/>
        <v>0</v>
      </c>
      <c r="Q170" s="137">
        <v>0</v>
      </c>
      <c r="R170" s="137">
        <f t="shared" si="22"/>
        <v>0</v>
      </c>
      <c r="S170" s="137">
        <v>0</v>
      </c>
      <c r="T170" s="138">
        <f t="shared" si="23"/>
        <v>0</v>
      </c>
      <c r="AR170" s="139" t="s">
        <v>216</v>
      </c>
      <c r="AT170" s="139" t="s">
        <v>212</v>
      </c>
      <c r="AU170" s="139" t="s">
        <v>84</v>
      </c>
      <c r="AY170" s="17" t="s">
        <v>211</v>
      </c>
      <c r="BE170" s="140">
        <f t="shared" si="24"/>
        <v>0</v>
      </c>
      <c r="BF170" s="140">
        <f t="shared" si="25"/>
        <v>0</v>
      </c>
      <c r="BG170" s="140">
        <f t="shared" si="26"/>
        <v>0</v>
      </c>
      <c r="BH170" s="140">
        <f t="shared" si="27"/>
        <v>0</v>
      </c>
      <c r="BI170" s="140">
        <f t="shared" si="28"/>
        <v>0</v>
      </c>
      <c r="BJ170" s="17" t="s">
        <v>84</v>
      </c>
      <c r="BK170" s="140">
        <f t="shared" si="29"/>
        <v>0</v>
      </c>
      <c r="BL170" s="17" t="s">
        <v>216</v>
      </c>
      <c r="BM170" s="139" t="s">
        <v>457</v>
      </c>
    </row>
    <row r="171" spans="2:65" s="1" customFormat="1" ht="44.25" customHeight="1">
      <c r="B171" s="32"/>
      <c r="C171" s="127" t="s">
        <v>458</v>
      </c>
      <c r="D171" s="127" t="s">
        <v>212</v>
      </c>
      <c r="E171" s="128" t="s">
        <v>2486</v>
      </c>
      <c r="F171" s="129" t="s">
        <v>2487</v>
      </c>
      <c r="G171" s="130" t="s">
        <v>289</v>
      </c>
      <c r="H171" s="131">
        <v>1</v>
      </c>
      <c r="I171" s="132"/>
      <c r="J171" s="133">
        <f t="shared" si="20"/>
        <v>0</v>
      </c>
      <c r="K171" s="134"/>
      <c r="L171" s="32"/>
      <c r="M171" s="135" t="s">
        <v>1</v>
      </c>
      <c r="N171" s="136" t="s">
        <v>42</v>
      </c>
      <c r="P171" s="137">
        <f t="shared" si="21"/>
        <v>0</v>
      </c>
      <c r="Q171" s="137">
        <v>0</v>
      </c>
      <c r="R171" s="137">
        <f t="shared" si="22"/>
        <v>0</v>
      </c>
      <c r="S171" s="137">
        <v>0</v>
      </c>
      <c r="T171" s="138">
        <f t="shared" si="23"/>
        <v>0</v>
      </c>
      <c r="AR171" s="139" t="s">
        <v>216</v>
      </c>
      <c r="AT171" s="139" t="s">
        <v>212</v>
      </c>
      <c r="AU171" s="139" t="s">
        <v>84</v>
      </c>
      <c r="AY171" s="17" t="s">
        <v>211</v>
      </c>
      <c r="BE171" s="140">
        <f t="shared" si="24"/>
        <v>0</v>
      </c>
      <c r="BF171" s="140">
        <f t="shared" si="25"/>
        <v>0</v>
      </c>
      <c r="BG171" s="140">
        <f t="shared" si="26"/>
        <v>0</v>
      </c>
      <c r="BH171" s="140">
        <f t="shared" si="27"/>
        <v>0</v>
      </c>
      <c r="BI171" s="140">
        <f t="shared" si="28"/>
        <v>0</v>
      </c>
      <c r="BJ171" s="17" t="s">
        <v>84</v>
      </c>
      <c r="BK171" s="140">
        <f t="shared" si="29"/>
        <v>0</v>
      </c>
      <c r="BL171" s="17" t="s">
        <v>216</v>
      </c>
      <c r="BM171" s="139" t="s">
        <v>461</v>
      </c>
    </row>
    <row r="172" spans="2:65" s="1" customFormat="1" ht="24.2" customHeight="1">
      <c r="B172" s="32"/>
      <c r="C172" s="127" t="s">
        <v>329</v>
      </c>
      <c r="D172" s="127" t="s">
        <v>212</v>
      </c>
      <c r="E172" s="128" t="s">
        <v>2488</v>
      </c>
      <c r="F172" s="129" t="s">
        <v>2489</v>
      </c>
      <c r="G172" s="130" t="s">
        <v>289</v>
      </c>
      <c r="H172" s="131">
        <v>1</v>
      </c>
      <c r="I172" s="132"/>
      <c r="J172" s="133">
        <f t="shared" si="20"/>
        <v>0</v>
      </c>
      <c r="K172" s="134"/>
      <c r="L172" s="32"/>
      <c r="M172" s="135" t="s">
        <v>1</v>
      </c>
      <c r="N172" s="136" t="s">
        <v>42</v>
      </c>
      <c r="P172" s="137">
        <f t="shared" si="21"/>
        <v>0</v>
      </c>
      <c r="Q172" s="137">
        <v>0</v>
      </c>
      <c r="R172" s="137">
        <f t="shared" si="22"/>
        <v>0</v>
      </c>
      <c r="S172" s="137">
        <v>0</v>
      </c>
      <c r="T172" s="138">
        <f t="shared" si="23"/>
        <v>0</v>
      </c>
      <c r="AR172" s="139" t="s">
        <v>216</v>
      </c>
      <c r="AT172" s="139" t="s">
        <v>212</v>
      </c>
      <c r="AU172" s="139" t="s">
        <v>84</v>
      </c>
      <c r="AY172" s="17" t="s">
        <v>211</v>
      </c>
      <c r="BE172" s="140">
        <f t="shared" si="24"/>
        <v>0</v>
      </c>
      <c r="BF172" s="140">
        <f t="shared" si="25"/>
        <v>0</v>
      </c>
      <c r="BG172" s="140">
        <f t="shared" si="26"/>
        <v>0</v>
      </c>
      <c r="BH172" s="140">
        <f t="shared" si="27"/>
        <v>0</v>
      </c>
      <c r="BI172" s="140">
        <f t="shared" si="28"/>
        <v>0</v>
      </c>
      <c r="BJ172" s="17" t="s">
        <v>84</v>
      </c>
      <c r="BK172" s="140">
        <f t="shared" si="29"/>
        <v>0</v>
      </c>
      <c r="BL172" s="17" t="s">
        <v>216</v>
      </c>
      <c r="BM172" s="139" t="s">
        <v>465</v>
      </c>
    </row>
    <row r="173" spans="2:65" s="1" customFormat="1" ht="16.5" customHeight="1">
      <c r="B173" s="32"/>
      <c r="C173" s="127" t="s">
        <v>467</v>
      </c>
      <c r="D173" s="127" t="s">
        <v>212</v>
      </c>
      <c r="E173" s="128" t="s">
        <v>2490</v>
      </c>
      <c r="F173" s="129" t="s">
        <v>2491</v>
      </c>
      <c r="G173" s="130" t="s">
        <v>880</v>
      </c>
      <c r="H173" s="131">
        <v>100</v>
      </c>
      <c r="I173" s="132"/>
      <c r="J173" s="133">
        <f t="shared" si="20"/>
        <v>0</v>
      </c>
      <c r="K173" s="134"/>
      <c r="L173" s="32"/>
      <c r="M173" s="135" t="s">
        <v>1</v>
      </c>
      <c r="N173" s="136" t="s">
        <v>42</v>
      </c>
      <c r="P173" s="137">
        <f t="shared" si="21"/>
        <v>0</v>
      </c>
      <c r="Q173" s="137">
        <v>0</v>
      </c>
      <c r="R173" s="137">
        <f t="shared" si="22"/>
        <v>0</v>
      </c>
      <c r="S173" s="137">
        <v>0</v>
      </c>
      <c r="T173" s="138">
        <f t="shared" si="23"/>
        <v>0</v>
      </c>
      <c r="AR173" s="139" t="s">
        <v>216</v>
      </c>
      <c r="AT173" s="139" t="s">
        <v>212</v>
      </c>
      <c r="AU173" s="139" t="s">
        <v>84</v>
      </c>
      <c r="AY173" s="17" t="s">
        <v>211</v>
      </c>
      <c r="BE173" s="140">
        <f t="shared" si="24"/>
        <v>0</v>
      </c>
      <c r="BF173" s="140">
        <f t="shared" si="25"/>
        <v>0</v>
      </c>
      <c r="BG173" s="140">
        <f t="shared" si="26"/>
        <v>0</v>
      </c>
      <c r="BH173" s="140">
        <f t="shared" si="27"/>
        <v>0</v>
      </c>
      <c r="BI173" s="140">
        <f t="shared" si="28"/>
        <v>0</v>
      </c>
      <c r="BJ173" s="17" t="s">
        <v>84</v>
      </c>
      <c r="BK173" s="140">
        <f t="shared" si="29"/>
        <v>0</v>
      </c>
      <c r="BL173" s="17" t="s">
        <v>216</v>
      </c>
      <c r="BM173" s="139" t="s">
        <v>470</v>
      </c>
    </row>
    <row r="174" spans="2:65" s="1" customFormat="1" ht="24.2" customHeight="1">
      <c r="B174" s="32"/>
      <c r="C174" s="127" t="s">
        <v>336</v>
      </c>
      <c r="D174" s="127" t="s">
        <v>212</v>
      </c>
      <c r="E174" s="128" t="s">
        <v>2492</v>
      </c>
      <c r="F174" s="129" t="s">
        <v>2493</v>
      </c>
      <c r="G174" s="130" t="s">
        <v>289</v>
      </c>
      <c r="H174" s="131">
        <v>1</v>
      </c>
      <c r="I174" s="132"/>
      <c r="J174" s="133">
        <f t="shared" si="20"/>
        <v>0</v>
      </c>
      <c r="K174" s="134"/>
      <c r="L174" s="32"/>
      <c r="M174" s="135" t="s">
        <v>1</v>
      </c>
      <c r="N174" s="136" t="s">
        <v>42</v>
      </c>
      <c r="P174" s="137">
        <f t="shared" si="21"/>
        <v>0</v>
      </c>
      <c r="Q174" s="137">
        <v>0</v>
      </c>
      <c r="R174" s="137">
        <f t="shared" si="22"/>
        <v>0</v>
      </c>
      <c r="S174" s="137">
        <v>0</v>
      </c>
      <c r="T174" s="138">
        <f t="shared" si="23"/>
        <v>0</v>
      </c>
      <c r="AR174" s="139" t="s">
        <v>216</v>
      </c>
      <c r="AT174" s="139" t="s">
        <v>212</v>
      </c>
      <c r="AU174" s="139" t="s">
        <v>84</v>
      </c>
      <c r="AY174" s="17" t="s">
        <v>211</v>
      </c>
      <c r="BE174" s="140">
        <f t="shared" si="24"/>
        <v>0</v>
      </c>
      <c r="BF174" s="140">
        <f t="shared" si="25"/>
        <v>0</v>
      </c>
      <c r="BG174" s="140">
        <f t="shared" si="26"/>
        <v>0</v>
      </c>
      <c r="BH174" s="140">
        <f t="shared" si="27"/>
        <v>0</v>
      </c>
      <c r="BI174" s="140">
        <f t="shared" si="28"/>
        <v>0</v>
      </c>
      <c r="BJ174" s="17" t="s">
        <v>84</v>
      </c>
      <c r="BK174" s="140">
        <f t="shared" si="29"/>
        <v>0</v>
      </c>
      <c r="BL174" s="17" t="s">
        <v>216</v>
      </c>
      <c r="BM174" s="139" t="s">
        <v>474</v>
      </c>
    </row>
    <row r="175" spans="2:65" s="1" customFormat="1" ht="24.2" customHeight="1">
      <c r="B175" s="32"/>
      <c r="C175" s="127" t="s">
        <v>475</v>
      </c>
      <c r="D175" s="127" t="s">
        <v>212</v>
      </c>
      <c r="E175" s="128" t="s">
        <v>2494</v>
      </c>
      <c r="F175" s="129" t="s">
        <v>2495</v>
      </c>
      <c r="G175" s="130" t="s">
        <v>289</v>
      </c>
      <c r="H175" s="131">
        <v>1</v>
      </c>
      <c r="I175" s="132"/>
      <c r="J175" s="133">
        <f t="shared" si="20"/>
        <v>0</v>
      </c>
      <c r="K175" s="134"/>
      <c r="L175" s="32"/>
      <c r="M175" s="135" t="s">
        <v>1</v>
      </c>
      <c r="N175" s="136" t="s">
        <v>42</v>
      </c>
      <c r="P175" s="137">
        <f t="shared" si="21"/>
        <v>0</v>
      </c>
      <c r="Q175" s="137">
        <v>0</v>
      </c>
      <c r="R175" s="137">
        <f t="shared" si="22"/>
        <v>0</v>
      </c>
      <c r="S175" s="137">
        <v>0</v>
      </c>
      <c r="T175" s="138">
        <f t="shared" si="23"/>
        <v>0</v>
      </c>
      <c r="AR175" s="139" t="s">
        <v>216</v>
      </c>
      <c r="AT175" s="139" t="s">
        <v>212</v>
      </c>
      <c r="AU175" s="139" t="s">
        <v>84</v>
      </c>
      <c r="AY175" s="17" t="s">
        <v>211</v>
      </c>
      <c r="BE175" s="140">
        <f t="shared" si="24"/>
        <v>0</v>
      </c>
      <c r="BF175" s="140">
        <f t="shared" si="25"/>
        <v>0</v>
      </c>
      <c r="BG175" s="140">
        <f t="shared" si="26"/>
        <v>0</v>
      </c>
      <c r="BH175" s="140">
        <f t="shared" si="27"/>
        <v>0</v>
      </c>
      <c r="BI175" s="140">
        <f t="shared" si="28"/>
        <v>0</v>
      </c>
      <c r="BJ175" s="17" t="s">
        <v>84</v>
      </c>
      <c r="BK175" s="140">
        <f t="shared" si="29"/>
        <v>0</v>
      </c>
      <c r="BL175" s="17" t="s">
        <v>216</v>
      </c>
      <c r="BM175" s="139" t="s">
        <v>478</v>
      </c>
    </row>
    <row r="176" spans="2:65" s="1" customFormat="1" ht="16.5" customHeight="1">
      <c r="B176" s="32"/>
      <c r="C176" s="127" t="s">
        <v>339</v>
      </c>
      <c r="D176" s="127" t="s">
        <v>212</v>
      </c>
      <c r="E176" s="128" t="s">
        <v>2496</v>
      </c>
      <c r="F176" s="129" t="s">
        <v>2497</v>
      </c>
      <c r="G176" s="130" t="s">
        <v>289</v>
      </c>
      <c r="H176" s="131">
        <v>1</v>
      </c>
      <c r="I176" s="132"/>
      <c r="J176" s="133">
        <f t="shared" si="20"/>
        <v>0</v>
      </c>
      <c r="K176" s="134"/>
      <c r="L176" s="32"/>
      <c r="M176" s="135" t="s">
        <v>1</v>
      </c>
      <c r="N176" s="136" t="s">
        <v>42</v>
      </c>
      <c r="P176" s="137">
        <f t="shared" si="21"/>
        <v>0</v>
      </c>
      <c r="Q176" s="137">
        <v>0</v>
      </c>
      <c r="R176" s="137">
        <f t="shared" si="22"/>
        <v>0</v>
      </c>
      <c r="S176" s="137">
        <v>0</v>
      </c>
      <c r="T176" s="138">
        <f t="shared" si="23"/>
        <v>0</v>
      </c>
      <c r="AR176" s="139" t="s">
        <v>216</v>
      </c>
      <c r="AT176" s="139" t="s">
        <v>212</v>
      </c>
      <c r="AU176" s="139" t="s">
        <v>84</v>
      </c>
      <c r="AY176" s="17" t="s">
        <v>211</v>
      </c>
      <c r="BE176" s="140">
        <f t="shared" si="24"/>
        <v>0</v>
      </c>
      <c r="BF176" s="140">
        <f t="shared" si="25"/>
        <v>0</v>
      </c>
      <c r="BG176" s="140">
        <f t="shared" si="26"/>
        <v>0</v>
      </c>
      <c r="BH176" s="140">
        <f t="shared" si="27"/>
        <v>0</v>
      </c>
      <c r="BI176" s="140">
        <f t="shared" si="28"/>
        <v>0</v>
      </c>
      <c r="BJ176" s="17" t="s">
        <v>84</v>
      </c>
      <c r="BK176" s="140">
        <f t="shared" si="29"/>
        <v>0</v>
      </c>
      <c r="BL176" s="17" t="s">
        <v>216</v>
      </c>
      <c r="BM176" s="139" t="s">
        <v>481</v>
      </c>
    </row>
    <row r="177" spans="2:65" s="1" customFormat="1" ht="16.5" customHeight="1">
      <c r="B177" s="32"/>
      <c r="C177" s="127" t="s">
        <v>482</v>
      </c>
      <c r="D177" s="127" t="s">
        <v>212</v>
      </c>
      <c r="E177" s="128" t="s">
        <v>2498</v>
      </c>
      <c r="F177" s="129" t="s">
        <v>2499</v>
      </c>
      <c r="G177" s="130" t="s">
        <v>289</v>
      </c>
      <c r="H177" s="131">
        <v>1</v>
      </c>
      <c r="I177" s="132"/>
      <c r="J177" s="133">
        <f t="shared" si="20"/>
        <v>0</v>
      </c>
      <c r="K177" s="134"/>
      <c r="L177" s="32"/>
      <c r="M177" s="135" t="s">
        <v>1</v>
      </c>
      <c r="N177" s="136" t="s">
        <v>42</v>
      </c>
      <c r="P177" s="137">
        <f t="shared" si="21"/>
        <v>0</v>
      </c>
      <c r="Q177" s="137">
        <v>0</v>
      </c>
      <c r="R177" s="137">
        <f t="shared" si="22"/>
        <v>0</v>
      </c>
      <c r="S177" s="137">
        <v>0</v>
      </c>
      <c r="T177" s="138">
        <f t="shared" si="23"/>
        <v>0</v>
      </c>
      <c r="AR177" s="139" t="s">
        <v>216</v>
      </c>
      <c r="AT177" s="139" t="s">
        <v>212</v>
      </c>
      <c r="AU177" s="139" t="s">
        <v>84</v>
      </c>
      <c r="AY177" s="17" t="s">
        <v>211</v>
      </c>
      <c r="BE177" s="140">
        <f t="shared" si="24"/>
        <v>0</v>
      </c>
      <c r="BF177" s="140">
        <f t="shared" si="25"/>
        <v>0</v>
      </c>
      <c r="BG177" s="140">
        <f t="shared" si="26"/>
        <v>0</v>
      </c>
      <c r="BH177" s="140">
        <f t="shared" si="27"/>
        <v>0</v>
      </c>
      <c r="BI177" s="140">
        <f t="shared" si="28"/>
        <v>0</v>
      </c>
      <c r="BJ177" s="17" t="s">
        <v>84</v>
      </c>
      <c r="BK177" s="140">
        <f t="shared" si="29"/>
        <v>0</v>
      </c>
      <c r="BL177" s="17" t="s">
        <v>216</v>
      </c>
      <c r="BM177" s="139" t="s">
        <v>485</v>
      </c>
    </row>
    <row r="178" spans="2:65" s="1" customFormat="1" ht="24.2" customHeight="1">
      <c r="B178" s="32"/>
      <c r="C178" s="127" t="s">
        <v>349</v>
      </c>
      <c r="D178" s="127" t="s">
        <v>212</v>
      </c>
      <c r="E178" s="128" t="s">
        <v>2500</v>
      </c>
      <c r="F178" s="129" t="s">
        <v>2501</v>
      </c>
      <c r="G178" s="130" t="s">
        <v>289</v>
      </c>
      <c r="H178" s="131">
        <v>1</v>
      </c>
      <c r="I178" s="132"/>
      <c r="J178" s="133">
        <f t="shared" si="20"/>
        <v>0</v>
      </c>
      <c r="K178" s="134"/>
      <c r="L178" s="32"/>
      <c r="M178" s="135" t="s">
        <v>1</v>
      </c>
      <c r="N178" s="136" t="s">
        <v>42</v>
      </c>
      <c r="P178" s="137">
        <f t="shared" si="21"/>
        <v>0</v>
      </c>
      <c r="Q178" s="137">
        <v>0</v>
      </c>
      <c r="R178" s="137">
        <f t="shared" si="22"/>
        <v>0</v>
      </c>
      <c r="S178" s="137">
        <v>0</v>
      </c>
      <c r="T178" s="138">
        <f t="shared" si="23"/>
        <v>0</v>
      </c>
      <c r="AR178" s="139" t="s">
        <v>216</v>
      </c>
      <c r="AT178" s="139" t="s">
        <v>212</v>
      </c>
      <c r="AU178" s="139" t="s">
        <v>84</v>
      </c>
      <c r="AY178" s="17" t="s">
        <v>211</v>
      </c>
      <c r="BE178" s="140">
        <f t="shared" si="24"/>
        <v>0</v>
      </c>
      <c r="BF178" s="140">
        <f t="shared" si="25"/>
        <v>0</v>
      </c>
      <c r="BG178" s="140">
        <f t="shared" si="26"/>
        <v>0</v>
      </c>
      <c r="BH178" s="140">
        <f t="shared" si="27"/>
        <v>0</v>
      </c>
      <c r="BI178" s="140">
        <f t="shared" si="28"/>
        <v>0</v>
      </c>
      <c r="BJ178" s="17" t="s">
        <v>84</v>
      </c>
      <c r="BK178" s="140">
        <f t="shared" si="29"/>
        <v>0</v>
      </c>
      <c r="BL178" s="17" t="s">
        <v>216</v>
      </c>
      <c r="BM178" s="139" t="s">
        <v>489</v>
      </c>
    </row>
    <row r="179" spans="2:65" s="1" customFormat="1" ht="33" customHeight="1">
      <c r="B179" s="32"/>
      <c r="C179" s="127" t="s">
        <v>492</v>
      </c>
      <c r="D179" s="127" t="s">
        <v>212</v>
      </c>
      <c r="E179" s="128" t="s">
        <v>2502</v>
      </c>
      <c r="F179" s="129" t="s">
        <v>2503</v>
      </c>
      <c r="G179" s="130" t="s">
        <v>289</v>
      </c>
      <c r="H179" s="131">
        <v>1</v>
      </c>
      <c r="I179" s="132"/>
      <c r="J179" s="133">
        <f t="shared" si="20"/>
        <v>0</v>
      </c>
      <c r="K179" s="134"/>
      <c r="L179" s="32"/>
      <c r="M179" s="135" t="s">
        <v>1</v>
      </c>
      <c r="N179" s="136" t="s">
        <v>42</v>
      </c>
      <c r="P179" s="137">
        <f t="shared" si="21"/>
        <v>0</v>
      </c>
      <c r="Q179" s="137">
        <v>0</v>
      </c>
      <c r="R179" s="137">
        <f t="shared" si="22"/>
        <v>0</v>
      </c>
      <c r="S179" s="137">
        <v>0</v>
      </c>
      <c r="T179" s="138">
        <f t="shared" si="23"/>
        <v>0</v>
      </c>
      <c r="AR179" s="139" t="s">
        <v>216</v>
      </c>
      <c r="AT179" s="139" t="s">
        <v>212</v>
      </c>
      <c r="AU179" s="139" t="s">
        <v>84</v>
      </c>
      <c r="AY179" s="17" t="s">
        <v>211</v>
      </c>
      <c r="BE179" s="140">
        <f t="shared" si="24"/>
        <v>0</v>
      </c>
      <c r="BF179" s="140">
        <f t="shared" si="25"/>
        <v>0</v>
      </c>
      <c r="BG179" s="140">
        <f t="shared" si="26"/>
        <v>0</v>
      </c>
      <c r="BH179" s="140">
        <f t="shared" si="27"/>
        <v>0</v>
      </c>
      <c r="BI179" s="140">
        <f t="shared" si="28"/>
        <v>0</v>
      </c>
      <c r="BJ179" s="17" t="s">
        <v>84</v>
      </c>
      <c r="BK179" s="140">
        <f t="shared" si="29"/>
        <v>0</v>
      </c>
      <c r="BL179" s="17" t="s">
        <v>216</v>
      </c>
      <c r="BM179" s="139" t="s">
        <v>495</v>
      </c>
    </row>
    <row r="180" spans="2:65" s="1" customFormat="1" ht="24.2" customHeight="1">
      <c r="B180" s="32"/>
      <c r="C180" s="127" t="s">
        <v>355</v>
      </c>
      <c r="D180" s="127" t="s">
        <v>212</v>
      </c>
      <c r="E180" s="128" t="s">
        <v>2504</v>
      </c>
      <c r="F180" s="129" t="s">
        <v>2505</v>
      </c>
      <c r="G180" s="130" t="s">
        <v>2432</v>
      </c>
      <c r="H180" s="131">
        <v>1</v>
      </c>
      <c r="I180" s="132"/>
      <c r="J180" s="133">
        <f t="shared" si="20"/>
        <v>0</v>
      </c>
      <c r="K180" s="134"/>
      <c r="L180" s="32"/>
      <c r="M180" s="135" t="s">
        <v>1</v>
      </c>
      <c r="N180" s="136" t="s">
        <v>42</v>
      </c>
      <c r="P180" s="137">
        <f t="shared" si="21"/>
        <v>0</v>
      </c>
      <c r="Q180" s="137">
        <v>0</v>
      </c>
      <c r="R180" s="137">
        <f t="shared" si="22"/>
        <v>0</v>
      </c>
      <c r="S180" s="137">
        <v>0</v>
      </c>
      <c r="T180" s="138">
        <f t="shared" si="23"/>
        <v>0</v>
      </c>
      <c r="AR180" s="139" t="s">
        <v>216</v>
      </c>
      <c r="AT180" s="139" t="s">
        <v>212</v>
      </c>
      <c r="AU180" s="139" t="s">
        <v>84</v>
      </c>
      <c r="AY180" s="17" t="s">
        <v>211</v>
      </c>
      <c r="BE180" s="140">
        <f t="shared" si="24"/>
        <v>0</v>
      </c>
      <c r="BF180" s="140">
        <f t="shared" si="25"/>
        <v>0</v>
      </c>
      <c r="BG180" s="140">
        <f t="shared" si="26"/>
        <v>0</v>
      </c>
      <c r="BH180" s="140">
        <f t="shared" si="27"/>
        <v>0</v>
      </c>
      <c r="BI180" s="140">
        <f t="shared" si="28"/>
        <v>0</v>
      </c>
      <c r="BJ180" s="17" t="s">
        <v>84</v>
      </c>
      <c r="BK180" s="140">
        <f t="shared" si="29"/>
        <v>0</v>
      </c>
      <c r="BL180" s="17" t="s">
        <v>216</v>
      </c>
      <c r="BM180" s="139" t="s">
        <v>506</v>
      </c>
    </row>
    <row r="181" spans="2:65" s="1" customFormat="1" ht="16.5" customHeight="1">
      <c r="B181" s="32"/>
      <c r="C181" s="162" t="s">
        <v>507</v>
      </c>
      <c r="D181" s="162" t="s">
        <v>700</v>
      </c>
      <c r="E181" s="163" t="s">
        <v>2506</v>
      </c>
      <c r="F181" s="164" t="s">
        <v>2507</v>
      </c>
      <c r="G181" s="165" t="s">
        <v>289</v>
      </c>
      <c r="H181" s="166">
        <v>1</v>
      </c>
      <c r="I181" s="167"/>
      <c r="J181" s="168">
        <f t="shared" si="20"/>
        <v>0</v>
      </c>
      <c r="K181" s="169"/>
      <c r="L181" s="170"/>
      <c r="M181" s="171" t="s">
        <v>1</v>
      </c>
      <c r="N181" s="172" t="s">
        <v>42</v>
      </c>
      <c r="P181" s="137">
        <f t="shared" si="21"/>
        <v>0</v>
      </c>
      <c r="Q181" s="137">
        <v>0</v>
      </c>
      <c r="R181" s="137">
        <f t="shared" si="22"/>
        <v>0</v>
      </c>
      <c r="S181" s="137">
        <v>0</v>
      </c>
      <c r="T181" s="138">
        <f t="shared" si="23"/>
        <v>0</v>
      </c>
      <c r="AR181" s="139" t="s">
        <v>234</v>
      </c>
      <c r="AT181" s="139" t="s">
        <v>700</v>
      </c>
      <c r="AU181" s="139" t="s">
        <v>84</v>
      </c>
      <c r="AY181" s="17" t="s">
        <v>211</v>
      </c>
      <c r="BE181" s="140">
        <f t="shared" si="24"/>
        <v>0</v>
      </c>
      <c r="BF181" s="140">
        <f t="shared" si="25"/>
        <v>0</v>
      </c>
      <c r="BG181" s="140">
        <f t="shared" si="26"/>
        <v>0</v>
      </c>
      <c r="BH181" s="140">
        <f t="shared" si="27"/>
        <v>0</v>
      </c>
      <c r="BI181" s="140">
        <f t="shared" si="28"/>
        <v>0</v>
      </c>
      <c r="BJ181" s="17" t="s">
        <v>84</v>
      </c>
      <c r="BK181" s="140">
        <f t="shared" si="29"/>
        <v>0</v>
      </c>
      <c r="BL181" s="17" t="s">
        <v>216</v>
      </c>
      <c r="BM181" s="139" t="s">
        <v>510</v>
      </c>
    </row>
    <row r="182" spans="2:65" s="1" customFormat="1" ht="16.5" customHeight="1">
      <c r="B182" s="32"/>
      <c r="C182" s="162" t="s">
        <v>359</v>
      </c>
      <c r="D182" s="162" t="s">
        <v>700</v>
      </c>
      <c r="E182" s="163" t="s">
        <v>2508</v>
      </c>
      <c r="F182" s="164" t="s">
        <v>2509</v>
      </c>
      <c r="G182" s="165" t="s">
        <v>289</v>
      </c>
      <c r="H182" s="166">
        <v>1</v>
      </c>
      <c r="I182" s="167"/>
      <c r="J182" s="168">
        <f t="shared" si="20"/>
        <v>0</v>
      </c>
      <c r="K182" s="169"/>
      <c r="L182" s="170"/>
      <c r="M182" s="171" t="s">
        <v>1</v>
      </c>
      <c r="N182" s="172" t="s">
        <v>42</v>
      </c>
      <c r="P182" s="137">
        <f t="shared" si="21"/>
        <v>0</v>
      </c>
      <c r="Q182" s="137">
        <v>0</v>
      </c>
      <c r="R182" s="137">
        <f t="shared" si="22"/>
        <v>0</v>
      </c>
      <c r="S182" s="137">
        <v>0</v>
      </c>
      <c r="T182" s="138">
        <f t="shared" si="23"/>
        <v>0</v>
      </c>
      <c r="AR182" s="139" t="s">
        <v>234</v>
      </c>
      <c r="AT182" s="139" t="s">
        <v>700</v>
      </c>
      <c r="AU182" s="139" t="s">
        <v>84</v>
      </c>
      <c r="AY182" s="17" t="s">
        <v>211</v>
      </c>
      <c r="BE182" s="140">
        <f t="shared" si="24"/>
        <v>0</v>
      </c>
      <c r="BF182" s="140">
        <f t="shared" si="25"/>
        <v>0</v>
      </c>
      <c r="BG182" s="140">
        <f t="shared" si="26"/>
        <v>0</v>
      </c>
      <c r="BH182" s="140">
        <f t="shared" si="27"/>
        <v>0</v>
      </c>
      <c r="BI182" s="140">
        <f t="shared" si="28"/>
        <v>0</v>
      </c>
      <c r="BJ182" s="17" t="s">
        <v>84</v>
      </c>
      <c r="BK182" s="140">
        <f t="shared" si="29"/>
        <v>0</v>
      </c>
      <c r="BL182" s="17" t="s">
        <v>216</v>
      </c>
      <c r="BM182" s="139" t="s">
        <v>516</v>
      </c>
    </row>
    <row r="183" spans="2:65" s="1" customFormat="1" ht="16.5" customHeight="1">
      <c r="B183" s="32"/>
      <c r="C183" s="162" t="s">
        <v>518</v>
      </c>
      <c r="D183" s="162" t="s">
        <v>700</v>
      </c>
      <c r="E183" s="163" t="s">
        <v>2510</v>
      </c>
      <c r="F183" s="164" t="s">
        <v>2511</v>
      </c>
      <c r="G183" s="165" t="s">
        <v>421</v>
      </c>
      <c r="H183" s="166">
        <v>1</v>
      </c>
      <c r="I183" s="167"/>
      <c r="J183" s="168">
        <f t="shared" si="20"/>
        <v>0</v>
      </c>
      <c r="K183" s="169"/>
      <c r="L183" s="170"/>
      <c r="M183" s="171" t="s">
        <v>1</v>
      </c>
      <c r="N183" s="172" t="s">
        <v>42</v>
      </c>
      <c r="P183" s="137">
        <f t="shared" si="21"/>
        <v>0</v>
      </c>
      <c r="Q183" s="137">
        <v>0</v>
      </c>
      <c r="R183" s="137">
        <f t="shared" si="22"/>
        <v>0</v>
      </c>
      <c r="S183" s="137">
        <v>0</v>
      </c>
      <c r="T183" s="138">
        <f t="shared" si="23"/>
        <v>0</v>
      </c>
      <c r="AR183" s="139" t="s">
        <v>234</v>
      </c>
      <c r="AT183" s="139" t="s">
        <v>700</v>
      </c>
      <c r="AU183" s="139" t="s">
        <v>84</v>
      </c>
      <c r="AY183" s="17" t="s">
        <v>211</v>
      </c>
      <c r="BE183" s="140">
        <f t="shared" si="24"/>
        <v>0</v>
      </c>
      <c r="BF183" s="140">
        <f t="shared" si="25"/>
        <v>0</v>
      </c>
      <c r="BG183" s="140">
        <f t="shared" si="26"/>
        <v>0</v>
      </c>
      <c r="BH183" s="140">
        <f t="shared" si="27"/>
        <v>0</v>
      </c>
      <c r="BI183" s="140">
        <f t="shared" si="28"/>
        <v>0</v>
      </c>
      <c r="BJ183" s="17" t="s">
        <v>84</v>
      </c>
      <c r="BK183" s="140">
        <f t="shared" si="29"/>
        <v>0</v>
      </c>
      <c r="BL183" s="17" t="s">
        <v>216</v>
      </c>
      <c r="BM183" s="139" t="s">
        <v>521</v>
      </c>
    </row>
    <row r="184" spans="2:65" s="1" customFormat="1" ht="16.5" customHeight="1">
      <c r="B184" s="32"/>
      <c r="C184" s="162" t="s">
        <v>365</v>
      </c>
      <c r="D184" s="162" t="s">
        <v>700</v>
      </c>
      <c r="E184" s="163" t="s">
        <v>2512</v>
      </c>
      <c r="F184" s="164" t="s">
        <v>2513</v>
      </c>
      <c r="G184" s="165" t="s">
        <v>421</v>
      </c>
      <c r="H184" s="166">
        <v>1</v>
      </c>
      <c r="I184" s="167"/>
      <c r="J184" s="168">
        <f t="shared" si="20"/>
        <v>0</v>
      </c>
      <c r="K184" s="169"/>
      <c r="L184" s="170"/>
      <c r="M184" s="171" t="s">
        <v>1</v>
      </c>
      <c r="N184" s="172" t="s">
        <v>42</v>
      </c>
      <c r="P184" s="137">
        <f t="shared" si="21"/>
        <v>0</v>
      </c>
      <c r="Q184" s="137">
        <v>0</v>
      </c>
      <c r="R184" s="137">
        <f t="shared" si="22"/>
        <v>0</v>
      </c>
      <c r="S184" s="137">
        <v>0</v>
      </c>
      <c r="T184" s="138">
        <f t="shared" si="23"/>
        <v>0</v>
      </c>
      <c r="AR184" s="139" t="s">
        <v>234</v>
      </c>
      <c r="AT184" s="139" t="s">
        <v>700</v>
      </c>
      <c r="AU184" s="139" t="s">
        <v>84</v>
      </c>
      <c r="AY184" s="17" t="s">
        <v>211</v>
      </c>
      <c r="BE184" s="140">
        <f t="shared" si="24"/>
        <v>0</v>
      </c>
      <c r="BF184" s="140">
        <f t="shared" si="25"/>
        <v>0</v>
      </c>
      <c r="BG184" s="140">
        <f t="shared" si="26"/>
        <v>0</v>
      </c>
      <c r="BH184" s="140">
        <f t="shared" si="27"/>
        <v>0</v>
      </c>
      <c r="BI184" s="140">
        <f t="shared" si="28"/>
        <v>0</v>
      </c>
      <c r="BJ184" s="17" t="s">
        <v>84</v>
      </c>
      <c r="BK184" s="140">
        <f t="shared" si="29"/>
        <v>0</v>
      </c>
      <c r="BL184" s="17" t="s">
        <v>216</v>
      </c>
      <c r="BM184" s="139" t="s">
        <v>527</v>
      </c>
    </row>
    <row r="185" spans="2:65" s="1" customFormat="1" ht="16.5" customHeight="1">
      <c r="B185" s="32"/>
      <c r="C185" s="162" t="s">
        <v>531</v>
      </c>
      <c r="D185" s="162" t="s">
        <v>700</v>
      </c>
      <c r="E185" s="163" t="s">
        <v>2514</v>
      </c>
      <c r="F185" s="164" t="s">
        <v>2515</v>
      </c>
      <c r="G185" s="165" t="s">
        <v>421</v>
      </c>
      <c r="H185" s="166">
        <v>74</v>
      </c>
      <c r="I185" s="167"/>
      <c r="J185" s="168">
        <f t="shared" si="20"/>
        <v>0</v>
      </c>
      <c r="K185" s="169"/>
      <c r="L185" s="170"/>
      <c r="M185" s="171" t="s">
        <v>1</v>
      </c>
      <c r="N185" s="172" t="s">
        <v>42</v>
      </c>
      <c r="P185" s="137">
        <f t="shared" si="21"/>
        <v>0</v>
      </c>
      <c r="Q185" s="137">
        <v>0</v>
      </c>
      <c r="R185" s="137">
        <f t="shared" si="22"/>
        <v>0</v>
      </c>
      <c r="S185" s="137">
        <v>0</v>
      </c>
      <c r="T185" s="138">
        <f t="shared" si="23"/>
        <v>0</v>
      </c>
      <c r="AR185" s="139" t="s">
        <v>234</v>
      </c>
      <c r="AT185" s="139" t="s">
        <v>700</v>
      </c>
      <c r="AU185" s="139" t="s">
        <v>84</v>
      </c>
      <c r="AY185" s="17" t="s">
        <v>211</v>
      </c>
      <c r="BE185" s="140">
        <f t="shared" si="24"/>
        <v>0</v>
      </c>
      <c r="BF185" s="140">
        <f t="shared" si="25"/>
        <v>0</v>
      </c>
      <c r="BG185" s="140">
        <f t="shared" si="26"/>
        <v>0</v>
      </c>
      <c r="BH185" s="140">
        <f t="shared" si="27"/>
        <v>0</v>
      </c>
      <c r="BI185" s="140">
        <f t="shared" si="28"/>
        <v>0</v>
      </c>
      <c r="BJ185" s="17" t="s">
        <v>84</v>
      </c>
      <c r="BK185" s="140">
        <f t="shared" si="29"/>
        <v>0</v>
      </c>
      <c r="BL185" s="17" t="s">
        <v>216</v>
      </c>
      <c r="BM185" s="139" t="s">
        <v>534</v>
      </c>
    </row>
    <row r="186" spans="2:65" s="1" customFormat="1" ht="16.5" customHeight="1">
      <c r="B186" s="32"/>
      <c r="C186" s="162" t="s">
        <v>373</v>
      </c>
      <c r="D186" s="162" t="s">
        <v>700</v>
      </c>
      <c r="E186" s="163" t="s">
        <v>2516</v>
      </c>
      <c r="F186" s="164" t="s">
        <v>2517</v>
      </c>
      <c r="G186" s="165" t="s">
        <v>421</v>
      </c>
      <c r="H186" s="166">
        <v>1</v>
      </c>
      <c r="I186" s="167"/>
      <c r="J186" s="168">
        <f t="shared" ref="J186:J217" si="30">ROUND(I186*H186,2)</f>
        <v>0</v>
      </c>
      <c r="K186" s="169"/>
      <c r="L186" s="170"/>
      <c r="M186" s="171" t="s">
        <v>1</v>
      </c>
      <c r="N186" s="172" t="s">
        <v>42</v>
      </c>
      <c r="P186" s="137">
        <f t="shared" ref="P186:P217" si="31">O186*H186</f>
        <v>0</v>
      </c>
      <c r="Q186" s="137">
        <v>0</v>
      </c>
      <c r="R186" s="137">
        <f t="shared" ref="R186:R217" si="32">Q186*H186</f>
        <v>0</v>
      </c>
      <c r="S186" s="137">
        <v>0</v>
      </c>
      <c r="T186" s="138">
        <f t="shared" ref="T186:T217" si="33">S186*H186</f>
        <v>0</v>
      </c>
      <c r="AR186" s="139" t="s">
        <v>234</v>
      </c>
      <c r="AT186" s="139" t="s">
        <v>700</v>
      </c>
      <c r="AU186" s="139" t="s">
        <v>84</v>
      </c>
      <c r="AY186" s="17" t="s">
        <v>211</v>
      </c>
      <c r="BE186" s="140">
        <f t="shared" ref="BE186:BE219" si="34">IF(N186="základní",J186,0)</f>
        <v>0</v>
      </c>
      <c r="BF186" s="140">
        <f t="shared" ref="BF186:BF219" si="35">IF(N186="snížená",J186,0)</f>
        <v>0</v>
      </c>
      <c r="BG186" s="140">
        <f t="shared" ref="BG186:BG219" si="36">IF(N186="zákl. přenesená",J186,0)</f>
        <v>0</v>
      </c>
      <c r="BH186" s="140">
        <f t="shared" ref="BH186:BH219" si="37">IF(N186="sníž. přenesená",J186,0)</f>
        <v>0</v>
      </c>
      <c r="BI186" s="140">
        <f t="shared" ref="BI186:BI219" si="38">IF(N186="nulová",J186,0)</f>
        <v>0</v>
      </c>
      <c r="BJ186" s="17" t="s">
        <v>84</v>
      </c>
      <c r="BK186" s="140">
        <f t="shared" ref="BK186:BK219" si="39">ROUND(I186*H186,2)</f>
        <v>0</v>
      </c>
      <c r="BL186" s="17" t="s">
        <v>216</v>
      </c>
      <c r="BM186" s="139" t="s">
        <v>537</v>
      </c>
    </row>
    <row r="187" spans="2:65" s="1" customFormat="1" ht="16.5" customHeight="1">
      <c r="B187" s="32"/>
      <c r="C187" s="162" t="s">
        <v>538</v>
      </c>
      <c r="D187" s="162" t="s">
        <v>700</v>
      </c>
      <c r="E187" s="163" t="s">
        <v>2518</v>
      </c>
      <c r="F187" s="164" t="s">
        <v>2519</v>
      </c>
      <c r="G187" s="165" t="s">
        <v>289</v>
      </c>
      <c r="H187" s="166">
        <v>1</v>
      </c>
      <c r="I187" s="167"/>
      <c r="J187" s="168">
        <f t="shared" si="30"/>
        <v>0</v>
      </c>
      <c r="K187" s="169"/>
      <c r="L187" s="170"/>
      <c r="M187" s="171" t="s">
        <v>1</v>
      </c>
      <c r="N187" s="172" t="s">
        <v>42</v>
      </c>
      <c r="P187" s="137">
        <f t="shared" si="31"/>
        <v>0</v>
      </c>
      <c r="Q187" s="137">
        <v>0</v>
      </c>
      <c r="R187" s="137">
        <f t="shared" si="32"/>
        <v>0</v>
      </c>
      <c r="S187" s="137">
        <v>0</v>
      </c>
      <c r="T187" s="138">
        <f t="shared" si="33"/>
        <v>0</v>
      </c>
      <c r="AR187" s="139" t="s">
        <v>234</v>
      </c>
      <c r="AT187" s="139" t="s">
        <v>700</v>
      </c>
      <c r="AU187" s="139" t="s">
        <v>84</v>
      </c>
      <c r="AY187" s="17" t="s">
        <v>211</v>
      </c>
      <c r="BE187" s="140">
        <f t="shared" si="34"/>
        <v>0</v>
      </c>
      <c r="BF187" s="140">
        <f t="shared" si="35"/>
        <v>0</v>
      </c>
      <c r="BG187" s="140">
        <f t="shared" si="36"/>
        <v>0</v>
      </c>
      <c r="BH187" s="140">
        <f t="shared" si="37"/>
        <v>0</v>
      </c>
      <c r="BI187" s="140">
        <f t="shared" si="38"/>
        <v>0</v>
      </c>
      <c r="BJ187" s="17" t="s">
        <v>84</v>
      </c>
      <c r="BK187" s="140">
        <f t="shared" si="39"/>
        <v>0</v>
      </c>
      <c r="BL187" s="17" t="s">
        <v>216</v>
      </c>
      <c r="BM187" s="139" t="s">
        <v>541</v>
      </c>
    </row>
    <row r="188" spans="2:65" s="1" customFormat="1" ht="16.5" customHeight="1">
      <c r="B188" s="32"/>
      <c r="C188" s="162" t="s">
        <v>389</v>
      </c>
      <c r="D188" s="162" t="s">
        <v>700</v>
      </c>
      <c r="E188" s="163" t="s">
        <v>2520</v>
      </c>
      <c r="F188" s="164" t="s">
        <v>2521</v>
      </c>
      <c r="G188" s="165" t="s">
        <v>289</v>
      </c>
      <c r="H188" s="166">
        <v>7</v>
      </c>
      <c r="I188" s="167"/>
      <c r="J188" s="168">
        <f t="shared" si="30"/>
        <v>0</v>
      </c>
      <c r="K188" s="169"/>
      <c r="L188" s="170"/>
      <c r="M188" s="171" t="s">
        <v>1</v>
      </c>
      <c r="N188" s="172" t="s">
        <v>42</v>
      </c>
      <c r="P188" s="137">
        <f t="shared" si="31"/>
        <v>0</v>
      </c>
      <c r="Q188" s="137">
        <v>0</v>
      </c>
      <c r="R188" s="137">
        <f t="shared" si="32"/>
        <v>0</v>
      </c>
      <c r="S188" s="137">
        <v>0</v>
      </c>
      <c r="T188" s="138">
        <f t="shared" si="33"/>
        <v>0</v>
      </c>
      <c r="AR188" s="139" t="s">
        <v>234</v>
      </c>
      <c r="AT188" s="139" t="s">
        <v>700</v>
      </c>
      <c r="AU188" s="139" t="s">
        <v>84</v>
      </c>
      <c r="AY188" s="17" t="s">
        <v>211</v>
      </c>
      <c r="BE188" s="140">
        <f t="shared" si="34"/>
        <v>0</v>
      </c>
      <c r="BF188" s="140">
        <f t="shared" si="35"/>
        <v>0</v>
      </c>
      <c r="BG188" s="140">
        <f t="shared" si="36"/>
        <v>0</v>
      </c>
      <c r="BH188" s="140">
        <f t="shared" si="37"/>
        <v>0</v>
      </c>
      <c r="BI188" s="140">
        <f t="shared" si="38"/>
        <v>0</v>
      </c>
      <c r="BJ188" s="17" t="s">
        <v>84</v>
      </c>
      <c r="BK188" s="140">
        <f t="shared" si="39"/>
        <v>0</v>
      </c>
      <c r="BL188" s="17" t="s">
        <v>216</v>
      </c>
      <c r="BM188" s="139" t="s">
        <v>544</v>
      </c>
    </row>
    <row r="189" spans="2:65" s="1" customFormat="1" ht="16.5" customHeight="1">
      <c r="B189" s="32"/>
      <c r="C189" s="162" t="s">
        <v>545</v>
      </c>
      <c r="D189" s="162" t="s">
        <v>700</v>
      </c>
      <c r="E189" s="163" t="s">
        <v>2522</v>
      </c>
      <c r="F189" s="164" t="s">
        <v>2523</v>
      </c>
      <c r="G189" s="165" t="s">
        <v>289</v>
      </c>
      <c r="H189" s="166">
        <v>3</v>
      </c>
      <c r="I189" s="167"/>
      <c r="J189" s="168">
        <f t="shared" si="30"/>
        <v>0</v>
      </c>
      <c r="K189" s="169"/>
      <c r="L189" s="170"/>
      <c r="M189" s="171" t="s">
        <v>1</v>
      </c>
      <c r="N189" s="172" t="s">
        <v>42</v>
      </c>
      <c r="P189" s="137">
        <f t="shared" si="31"/>
        <v>0</v>
      </c>
      <c r="Q189" s="137">
        <v>0</v>
      </c>
      <c r="R189" s="137">
        <f t="shared" si="32"/>
        <v>0</v>
      </c>
      <c r="S189" s="137">
        <v>0</v>
      </c>
      <c r="T189" s="138">
        <f t="shared" si="33"/>
        <v>0</v>
      </c>
      <c r="AR189" s="139" t="s">
        <v>234</v>
      </c>
      <c r="AT189" s="139" t="s">
        <v>700</v>
      </c>
      <c r="AU189" s="139" t="s">
        <v>84</v>
      </c>
      <c r="AY189" s="17" t="s">
        <v>211</v>
      </c>
      <c r="BE189" s="140">
        <f t="shared" si="34"/>
        <v>0</v>
      </c>
      <c r="BF189" s="140">
        <f t="shared" si="35"/>
        <v>0</v>
      </c>
      <c r="BG189" s="140">
        <f t="shared" si="36"/>
        <v>0</v>
      </c>
      <c r="BH189" s="140">
        <f t="shared" si="37"/>
        <v>0</v>
      </c>
      <c r="BI189" s="140">
        <f t="shared" si="38"/>
        <v>0</v>
      </c>
      <c r="BJ189" s="17" t="s">
        <v>84</v>
      </c>
      <c r="BK189" s="140">
        <f t="shared" si="39"/>
        <v>0</v>
      </c>
      <c r="BL189" s="17" t="s">
        <v>216</v>
      </c>
      <c r="BM189" s="139" t="s">
        <v>548</v>
      </c>
    </row>
    <row r="190" spans="2:65" s="1" customFormat="1" ht="16.5" customHeight="1">
      <c r="B190" s="32"/>
      <c r="C190" s="162" t="s">
        <v>394</v>
      </c>
      <c r="D190" s="162" t="s">
        <v>700</v>
      </c>
      <c r="E190" s="163" t="s">
        <v>2524</v>
      </c>
      <c r="F190" s="164" t="s">
        <v>2525</v>
      </c>
      <c r="G190" s="165" t="s">
        <v>289</v>
      </c>
      <c r="H190" s="166">
        <v>1</v>
      </c>
      <c r="I190" s="167"/>
      <c r="J190" s="168">
        <f t="shared" si="30"/>
        <v>0</v>
      </c>
      <c r="K190" s="169"/>
      <c r="L190" s="170"/>
      <c r="M190" s="171" t="s">
        <v>1</v>
      </c>
      <c r="N190" s="172" t="s">
        <v>42</v>
      </c>
      <c r="P190" s="137">
        <f t="shared" si="31"/>
        <v>0</v>
      </c>
      <c r="Q190" s="137">
        <v>0</v>
      </c>
      <c r="R190" s="137">
        <f t="shared" si="32"/>
        <v>0</v>
      </c>
      <c r="S190" s="137">
        <v>0</v>
      </c>
      <c r="T190" s="138">
        <f t="shared" si="33"/>
        <v>0</v>
      </c>
      <c r="AR190" s="139" t="s">
        <v>234</v>
      </c>
      <c r="AT190" s="139" t="s">
        <v>700</v>
      </c>
      <c r="AU190" s="139" t="s">
        <v>84</v>
      </c>
      <c r="AY190" s="17" t="s">
        <v>211</v>
      </c>
      <c r="BE190" s="140">
        <f t="shared" si="34"/>
        <v>0</v>
      </c>
      <c r="BF190" s="140">
        <f t="shared" si="35"/>
        <v>0</v>
      </c>
      <c r="BG190" s="140">
        <f t="shared" si="36"/>
        <v>0</v>
      </c>
      <c r="BH190" s="140">
        <f t="shared" si="37"/>
        <v>0</v>
      </c>
      <c r="BI190" s="140">
        <f t="shared" si="38"/>
        <v>0</v>
      </c>
      <c r="BJ190" s="17" t="s">
        <v>84</v>
      </c>
      <c r="BK190" s="140">
        <f t="shared" si="39"/>
        <v>0</v>
      </c>
      <c r="BL190" s="17" t="s">
        <v>216</v>
      </c>
      <c r="BM190" s="139" t="s">
        <v>551</v>
      </c>
    </row>
    <row r="191" spans="2:65" s="1" customFormat="1" ht="16.5" customHeight="1">
      <c r="B191" s="32"/>
      <c r="C191" s="162" t="s">
        <v>523</v>
      </c>
      <c r="D191" s="162" t="s">
        <v>700</v>
      </c>
      <c r="E191" s="163" t="s">
        <v>2526</v>
      </c>
      <c r="F191" s="164" t="s">
        <v>2527</v>
      </c>
      <c r="G191" s="165" t="s">
        <v>289</v>
      </c>
      <c r="H191" s="166">
        <v>36</v>
      </c>
      <c r="I191" s="167"/>
      <c r="J191" s="168">
        <f t="shared" si="30"/>
        <v>0</v>
      </c>
      <c r="K191" s="169"/>
      <c r="L191" s="170"/>
      <c r="M191" s="171" t="s">
        <v>1</v>
      </c>
      <c r="N191" s="172" t="s">
        <v>42</v>
      </c>
      <c r="P191" s="137">
        <f t="shared" si="31"/>
        <v>0</v>
      </c>
      <c r="Q191" s="137">
        <v>0</v>
      </c>
      <c r="R191" s="137">
        <f t="shared" si="32"/>
        <v>0</v>
      </c>
      <c r="S191" s="137">
        <v>0</v>
      </c>
      <c r="T191" s="138">
        <f t="shared" si="33"/>
        <v>0</v>
      </c>
      <c r="AR191" s="139" t="s">
        <v>234</v>
      </c>
      <c r="AT191" s="139" t="s">
        <v>700</v>
      </c>
      <c r="AU191" s="139" t="s">
        <v>84</v>
      </c>
      <c r="AY191" s="17" t="s">
        <v>211</v>
      </c>
      <c r="BE191" s="140">
        <f t="shared" si="34"/>
        <v>0</v>
      </c>
      <c r="BF191" s="140">
        <f t="shared" si="35"/>
        <v>0</v>
      </c>
      <c r="BG191" s="140">
        <f t="shared" si="36"/>
        <v>0</v>
      </c>
      <c r="BH191" s="140">
        <f t="shared" si="37"/>
        <v>0</v>
      </c>
      <c r="BI191" s="140">
        <f t="shared" si="38"/>
        <v>0</v>
      </c>
      <c r="BJ191" s="17" t="s">
        <v>84</v>
      </c>
      <c r="BK191" s="140">
        <f t="shared" si="39"/>
        <v>0</v>
      </c>
      <c r="BL191" s="17" t="s">
        <v>216</v>
      </c>
      <c r="BM191" s="139" t="s">
        <v>554</v>
      </c>
    </row>
    <row r="192" spans="2:65" s="1" customFormat="1" ht="16.5" customHeight="1">
      <c r="B192" s="32"/>
      <c r="C192" s="162" t="s">
        <v>399</v>
      </c>
      <c r="D192" s="162" t="s">
        <v>700</v>
      </c>
      <c r="E192" s="163" t="s">
        <v>2528</v>
      </c>
      <c r="F192" s="164" t="s">
        <v>2529</v>
      </c>
      <c r="G192" s="165" t="s">
        <v>289</v>
      </c>
      <c r="H192" s="166">
        <v>20</v>
      </c>
      <c r="I192" s="167"/>
      <c r="J192" s="168">
        <f t="shared" si="30"/>
        <v>0</v>
      </c>
      <c r="K192" s="169"/>
      <c r="L192" s="170"/>
      <c r="M192" s="171" t="s">
        <v>1</v>
      </c>
      <c r="N192" s="172" t="s">
        <v>42</v>
      </c>
      <c r="P192" s="137">
        <f t="shared" si="31"/>
        <v>0</v>
      </c>
      <c r="Q192" s="137">
        <v>0</v>
      </c>
      <c r="R192" s="137">
        <f t="shared" si="32"/>
        <v>0</v>
      </c>
      <c r="S192" s="137">
        <v>0</v>
      </c>
      <c r="T192" s="138">
        <f t="shared" si="33"/>
        <v>0</v>
      </c>
      <c r="AR192" s="139" t="s">
        <v>234</v>
      </c>
      <c r="AT192" s="139" t="s">
        <v>700</v>
      </c>
      <c r="AU192" s="139" t="s">
        <v>84</v>
      </c>
      <c r="AY192" s="17" t="s">
        <v>211</v>
      </c>
      <c r="BE192" s="140">
        <f t="shared" si="34"/>
        <v>0</v>
      </c>
      <c r="BF192" s="140">
        <f t="shared" si="35"/>
        <v>0</v>
      </c>
      <c r="BG192" s="140">
        <f t="shared" si="36"/>
        <v>0</v>
      </c>
      <c r="BH192" s="140">
        <f t="shared" si="37"/>
        <v>0</v>
      </c>
      <c r="BI192" s="140">
        <f t="shared" si="38"/>
        <v>0</v>
      </c>
      <c r="BJ192" s="17" t="s">
        <v>84</v>
      </c>
      <c r="BK192" s="140">
        <f t="shared" si="39"/>
        <v>0</v>
      </c>
      <c r="BL192" s="17" t="s">
        <v>216</v>
      </c>
      <c r="BM192" s="139" t="s">
        <v>559</v>
      </c>
    </row>
    <row r="193" spans="2:65" s="1" customFormat="1" ht="16.5" customHeight="1">
      <c r="B193" s="32"/>
      <c r="C193" s="162" t="s">
        <v>560</v>
      </c>
      <c r="D193" s="162" t="s">
        <v>700</v>
      </c>
      <c r="E193" s="163" t="s">
        <v>2530</v>
      </c>
      <c r="F193" s="164" t="s">
        <v>2531</v>
      </c>
      <c r="G193" s="165" t="s">
        <v>289</v>
      </c>
      <c r="H193" s="166">
        <v>1</v>
      </c>
      <c r="I193" s="167"/>
      <c r="J193" s="168">
        <f t="shared" si="30"/>
        <v>0</v>
      </c>
      <c r="K193" s="169"/>
      <c r="L193" s="170"/>
      <c r="M193" s="171" t="s">
        <v>1</v>
      </c>
      <c r="N193" s="172" t="s">
        <v>42</v>
      </c>
      <c r="P193" s="137">
        <f t="shared" si="31"/>
        <v>0</v>
      </c>
      <c r="Q193" s="137">
        <v>0</v>
      </c>
      <c r="R193" s="137">
        <f t="shared" si="32"/>
        <v>0</v>
      </c>
      <c r="S193" s="137">
        <v>0</v>
      </c>
      <c r="T193" s="138">
        <f t="shared" si="33"/>
        <v>0</v>
      </c>
      <c r="AR193" s="139" t="s">
        <v>234</v>
      </c>
      <c r="AT193" s="139" t="s">
        <v>700</v>
      </c>
      <c r="AU193" s="139" t="s">
        <v>84</v>
      </c>
      <c r="AY193" s="17" t="s">
        <v>211</v>
      </c>
      <c r="BE193" s="140">
        <f t="shared" si="34"/>
        <v>0</v>
      </c>
      <c r="BF193" s="140">
        <f t="shared" si="35"/>
        <v>0</v>
      </c>
      <c r="BG193" s="140">
        <f t="shared" si="36"/>
        <v>0</v>
      </c>
      <c r="BH193" s="140">
        <f t="shared" si="37"/>
        <v>0</v>
      </c>
      <c r="BI193" s="140">
        <f t="shared" si="38"/>
        <v>0</v>
      </c>
      <c r="BJ193" s="17" t="s">
        <v>84</v>
      </c>
      <c r="BK193" s="140">
        <f t="shared" si="39"/>
        <v>0</v>
      </c>
      <c r="BL193" s="17" t="s">
        <v>216</v>
      </c>
      <c r="BM193" s="139" t="s">
        <v>563</v>
      </c>
    </row>
    <row r="194" spans="2:65" s="1" customFormat="1" ht="16.5" customHeight="1">
      <c r="B194" s="32"/>
      <c r="C194" s="162" t="s">
        <v>404</v>
      </c>
      <c r="D194" s="162" t="s">
        <v>700</v>
      </c>
      <c r="E194" s="163" t="s">
        <v>2532</v>
      </c>
      <c r="F194" s="164" t="s">
        <v>2533</v>
      </c>
      <c r="G194" s="165" t="s">
        <v>289</v>
      </c>
      <c r="H194" s="166">
        <v>7</v>
      </c>
      <c r="I194" s="167"/>
      <c r="J194" s="168">
        <f t="shared" si="30"/>
        <v>0</v>
      </c>
      <c r="K194" s="169"/>
      <c r="L194" s="170"/>
      <c r="M194" s="171" t="s">
        <v>1</v>
      </c>
      <c r="N194" s="172" t="s">
        <v>42</v>
      </c>
      <c r="P194" s="137">
        <f t="shared" si="31"/>
        <v>0</v>
      </c>
      <c r="Q194" s="137">
        <v>0</v>
      </c>
      <c r="R194" s="137">
        <f t="shared" si="32"/>
        <v>0</v>
      </c>
      <c r="S194" s="137">
        <v>0</v>
      </c>
      <c r="T194" s="138">
        <f t="shared" si="33"/>
        <v>0</v>
      </c>
      <c r="AR194" s="139" t="s">
        <v>234</v>
      </c>
      <c r="AT194" s="139" t="s">
        <v>700</v>
      </c>
      <c r="AU194" s="139" t="s">
        <v>84</v>
      </c>
      <c r="AY194" s="17" t="s">
        <v>211</v>
      </c>
      <c r="BE194" s="140">
        <f t="shared" si="34"/>
        <v>0</v>
      </c>
      <c r="BF194" s="140">
        <f t="shared" si="35"/>
        <v>0</v>
      </c>
      <c r="BG194" s="140">
        <f t="shared" si="36"/>
        <v>0</v>
      </c>
      <c r="BH194" s="140">
        <f t="shared" si="37"/>
        <v>0</v>
      </c>
      <c r="BI194" s="140">
        <f t="shared" si="38"/>
        <v>0</v>
      </c>
      <c r="BJ194" s="17" t="s">
        <v>84</v>
      </c>
      <c r="BK194" s="140">
        <f t="shared" si="39"/>
        <v>0</v>
      </c>
      <c r="BL194" s="17" t="s">
        <v>216</v>
      </c>
      <c r="BM194" s="139" t="s">
        <v>566</v>
      </c>
    </row>
    <row r="195" spans="2:65" s="1" customFormat="1" ht="16.5" customHeight="1">
      <c r="B195" s="32"/>
      <c r="C195" s="162" t="s">
        <v>567</v>
      </c>
      <c r="D195" s="162" t="s">
        <v>700</v>
      </c>
      <c r="E195" s="163" t="s">
        <v>2534</v>
      </c>
      <c r="F195" s="164" t="s">
        <v>2535</v>
      </c>
      <c r="G195" s="165" t="s">
        <v>289</v>
      </c>
      <c r="H195" s="166">
        <v>1</v>
      </c>
      <c r="I195" s="167"/>
      <c r="J195" s="168">
        <f t="shared" si="30"/>
        <v>0</v>
      </c>
      <c r="K195" s="169"/>
      <c r="L195" s="170"/>
      <c r="M195" s="171" t="s">
        <v>1</v>
      </c>
      <c r="N195" s="172" t="s">
        <v>42</v>
      </c>
      <c r="P195" s="137">
        <f t="shared" si="31"/>
        <v>0</v>
      </c>
      <c r="Q195" s="137">
        <v>0</v>
      </c>
      <c r="R195" s="137">
        <f t="shared" si="32"/>
        <v>0</v>
      </c>
      <c r="S195" s="137">
        <v>0</v>
      </c>
      <c r="T195" s="138">
        <f t="shared" si="33"/>
        <v>0</v>
      </c>
      <c r="AR195" s="139" t="s">
        <v>234</v>
      </c>
      <c r="AT195" s="139" t="s">
        <v>700</v>
      </c>
      <c r="AU195" s="139" t="s">
        <v>84</v>
      </c>
      <c r="AY195" s="17" t="s">
        <v>211</v>
      </c>
      <c r="BE195" s="140">
        <f t="shared" si="34"/>
        <v>0</v>
      </c>
      <c r="BF195" s="140">
        <f t="shared" si="35"/>
        <v>0</v>
      </c>
      <c r="BG195" s="140">
        <f t="shared" si="36"/>
        <v>0</v>
      </c>
      <c r="BH195" s="140">
        <f t="shared" si="37"/>
        <v>0</v>
      </c>
      <c r="BI195" s="140">
        <f t="shared" si="38"/>
        <v>0</v>
      </c>
      <c r="BJ195" s="17" t="s">
        <v>84</v>
      </c>
      <c r="BK195" s="140">
        <f t="shared" si="39"/>
        <v>0</v>
      </c>
      <c r="BL195" s="17" t="s">
        <v>216</v>
      </c>
      <c r="BM195" s="139" t="s">
        <v>570</v>
      </c>
    </row>
    <row r="196" spans="2:65" s="1" customFormat="1" ht="16.5" customHeight="1">
      <c r="B196" s="32"/>
      <c r="C196" s="162" t="s">
        <v>407</v>
      </c>
      <c r="D196" s="162" t="s">
        <v>700</v>
      </c>
      <c r="E196" s="163" t="s">
        <v>2536</v>
      </c>
      <c r="F196" s="164" t="s">
        <v>2537</v>
      </c>
      <c r="G196" s="165" t="s">
        <v>289</v>
      </c>
      <c r="H196" s="166">
        <v>7</v>
      </c>
      <c r="I196" s="167"/>
      <c r="J196" s="168">
        <f t="shared" si="30"/>
        <v>0</v>
      </c>
      <c r="K196" s="169"/>
      <c r="L196" s="170"/>
      <c r="M196" s="171" t="s">
        <v>1</v>
      </c>
      <c r="N196" s="172" t="s">
        <v>42</v>
      </c>
      <c r="P196" s="137">
        <f t="shared" si="31"/>
        <v>0</v>
      </c>
      <c r="Q196" s="137">
        <v>0</v>
      </c>
      <c r="R196" s="137">
        <f t="shared" si="32"/>
        <v>0</v>
      </c>
      <c r="S196" s="137">
        <v>0</v>
      </c>
      <c r="T196" s="138">
        <f t="shared" si="33"/>
        <v>0</v>
      </c>
      <c r="AR196" s="139" t="s">
        <v>234</v>
      </c>
      <c r="AT196" s="139" t="s">
        <v>700</v>
      </c>
      <c r="AU196" s="139" t="s">
        <v>84</v>
      </c>
      <c r="AY196" s="17" t="s">
        <v>211</v>
      </c>
      <c r="BE196" s="140">
        <f t="shared" si="34"/>
        <v>0</v>
      </c>
      <c r="BF196" s="140">
        <f t="shared" si="35"/>
        <v>0</v>
      </c>
      <c r="BG196" s="140">
        <f t="shared" si="36"/>
        <v>0</v>
      </c>
      <c r="BH196" s="140">
        <f t="shared" si="37"/>
        <v>0</v>
      </c>
      <c r="BI196" s="140">
        <f t="shared" si="38"/>
        <v>0</v>
      </c>
      <c r="BJ196" s="17" t="s">
        <v>84</v>
      </c>
      <c r="BK196" s="140">
        <f t="shared" si="39"/>
        <v>0</v>
      </c>
      <c r="BL196" s="17" t="s">
        <v>216</v>
      </c>
      <c r="BM196" s="139" t="s">
        <v>573</v>
      </c>
    </row>
    <row r="197" spans="2:65" s="1" customFormat="1" ht="16.5" customHeight="1">
      <c r="B197" s="32"/>
      <c r="C197" s="162" t="s">
        <v>574</v>
      </c>
      <c r="D197" s="162" t="s">
        <v>700</v>
      </c>
      <c r="E197" s="163" t="s">
        <v>2538</v>
      </c>
      <c r="F197" s="164" t="s">
        <v>2539</v>
      </c>
      <c r="G197" s="165" t="s">
        <v>289</v>
      </c>
      <c r="H197" s="166">
        <v>2</v>
      </c>
      <c r="I197" s="167"/>
      <c r="J197" s="168">
        <f t="shared" si="30"/>
        <v>0</v>
      </c>
      <c r="K197" s="169"/>
      <c r="L197" s="170"/>
      <c r="M197" s="171" t="s">
        <v>1</v>
      </c>
      <c r="N197" s="172" t="s">
        <v>42</v>
      </c>
      <c r="P197" s="137">
        <f t="shared" si="31"/>
        <v>0</v>
      </c>
      <c r="Q197" s="137">
        <v>0</v>
      </c>
      <c r="R197" s="137">
        <f t="shared" si="32"/>
        <v>0</v>
      </c>
      <c r="S197" s="137">
        <v>0</v>
      </c>
      <c r="T197" s="138">
        <f t="shared" si="33"/>
        <v>0</v>
      </c>
      <c r="AR197" s="139" t="s">
        <v>234</v>
      </c>
      <c r="AT197" s="139" t="s">
        <v>700</v>
      </c>
      <c r="AU197" s="139" t="s">
        <v>84</v>
      </c>
      <c r="AY197" s="17" t="s">
        <v>211</v>
      </c>
      <c r="BE197" s="140">
        <f t="shared" si="34"/>
        <v>0</v>
      </c>
      <c r="BF197" s="140">
        <f t="shared" si="35"/>
        <v>0</v>
      </c>
      <c r="BG197" s="140">
        <f t="shared" si="36"/>
        <v>0</v>
      </c>
      <c r="BH197" s="140">
        <f t="shared" si="37"/>
        <v>0</v>
      </c>
      <c r="BI197" s="140">
        <f t="shared" si="38"/>
        <v>0</v>
      </c>
      <c r="BJ197" s="17" t="s">
        <v>84</v>
      </c>
      <c r="BK197" s="140">
        <f t="shared" si="39"/>
        <v>0</v>
      </c>
      <c r="BL197" s="17" t="s">
        <v>216</v>
      </c>
      <c r="BM197" s="139" t="s">
        <v>578</v>
      </c>
    </row>
    <row r="198" spans="2:65" s="1" customFormat="1" ht="16.5" customHeight="1">
      <c r="B198" s="32"/>
      <c r="C198" s="162" t="s">
        <v>413</v>
      </c>
      <c r="D198" s="162" t="s">
        <v>700</v>
      </c>
      <c r="E198" s="163" t="s">
        <v>2540</v>
      </c>
      <c r="F198" s="164" t="s">
        <v>2541</v>
      </c>
      <c r="G198" s="165" t="s">
        <v>289</v>
      </c>
      <c r="H198" s="166">
        <v>1</v>
      </c>
      <c r="I198" s="167"/>
      <c r="J198" s="168">
        <f t="shared" si="30"/>
        <v>0</v>
      </c>
      <c r="K198" s="169"/>
      <c r="L198" s="170"/>
      <c r="M198" s="171" t="s">
        <v>1</v>
      </c>
      <c r="N198" s="172" t="s">
        <v>42</v>
      </c>
      <c r="P198" s="137">
        <f t="shared" si="31"/>
        <v>0</v>
      </c>
      <c r="Q198" s="137">
        <v>0</v>
      </c>
      <c r="R198" s="137">
        <f t="shared" si="32"/>
        <v>0</v>
      </c>
      <c r="S198" s="137">
        <v>0</v>
      </c>
      <c r="T198" s="138">
        <f t="shared" si="33"/>
        <v>0</v>
      </c>
      <c r="AR198" s="139" t="s">
        <v>234</v>
      </c>
      <c r="AT198" s="139" t="s">
        <v>700</v>
      </c>
      <c r="AU198" s="139" t="s">
        <v>84</v>
      </c>
      <c r="AY198" s="17" t="s">
        <v>211</v>
      </c>
      <c r="BE198" s="140">
        <f t="shared" si="34"/>
        <v>0</v>
      </c>
      <c r="BF198" s="140">
        <f t="shared" si="35"/>
        <v>0</v>
      </c>
      <c r="BG198" s="140">
        <f t="shared" si="36"/>
        <v>0</v>
      </c>
      <c r="BH198" s="140">
        <f t="shared" si="37"/>
        <v>0</v>
      </c>
      <c r="BI198" s="140">
        <f t="shared" si="38"/>
        <v>0</v>
      </c>
      <c r="BJ198" s="17" t="s">
        <v>84</v>
      </c>
      <c r="BK198" s="140">
        <f t="shared" si="39"/>
        <v>0</v>
      </c>
      <c r="BL198" s="17" t="s">
        <v>216</v>
      </c>
      <c r="BM198" s="139" t="s">
        <v>581</v>
      </c>
    </row>
    <row r="199" spans="2:65" s="1" customFormat="1" ht="16.5" customHeight="1">
      <c r="B199" s="32"/>
      <c r="C199" s="162" t="s">
        <v>582</v>
      </c>
      <c r="D199" s="162" t="s">
        <v>700</v>
      </c>
      <c r="E199" s="163" t="s">
        <v>2542</v>
      </c>
      <c r="F199" s="164" t="s">
        <v>2543</v>
      </c>
      <c r="G199" s="165" t="s">
        <v>289</v>
      </c>
      <c r="H199" s="166">
        <v>1</v>
      </c>
      <c r="I199" s="167"/>
      <c r="J199" s="168">
        <f t="shared" si="30"/>
        <v>0</v>
      </c>
      <c r="K199" s="169"/>
      <c r="L199" s="170"/>
      <c r="M199" s="171" t="s">
        <v>1</v>
      </c>
      <c r="N199" s="172" t="s">
        <v>42</v>
      </c>
      <c r="P199" s="137">
        <f t="shared" si="31"/>
        <v>0</v>
      </c>
      <c r="Q199" s="137">
        <v>0</v>
      </c>
      <c r="R199" s="137">
        <f t="shared" si="32"/>
        <v>0</v>
      </c>
      <c r="S199" s="137">
        <v>0</v>
      </c>
      <c r="T199" s="138">
        <f t="shared" si="33"/>
        <v>0</v>
      </c>
      <c r="AR199" s="139" t="s">
        <v>234</v>
      </c>
      <c r="AT199" s="139" t="s">
        <v>700</v>
      </c>
      <c r="AU199" s="139" t="s">
        <v>84</v>
      </c>
      <c r="AY199" s="17" t="s">
        <v>211</v>
      </c>
      <c r="BE199" s="140">
        <f t="shared" si="34"/>
        <v>0</v>
      </c>
      <c r="BF199" s="140">
        <f t="shared" si="35"/>
        <v>0</v>
      </c>
      <c r="BG199" s="140">
        <f t="shared" si="36"/>
        <v>0</v>
      </c>
      <c r="BH199" s="140">
        <f t="shared" si="37"/>
        <v>0</v>
      </c>
      <c r="BI199" s="140">
        <f t="shared" si="38"/>
        <v>0</v>
      </c>
      <c r="BJ199" s="17" t="s">
        <v>84</v>
      </c>
      <c r="BK199" s="140">
        <f t="shared" si="39"/>
        <v>0</v>
      </c>
      <c r="BL199" s="17" t="s">
        <v>216</v>
      </c>
      <c r="BM199" s="139" t="s">
        <v>585</v>
      </c>
    </row>
    <row r="200" spans="2:65" s="1" customFormat="1" ht="16.5" customHeight="1">
      <c r="B200" s="32"/>
      <c r="C200" s="162" t="s">
        <v>422</v>
      </c>
      <c r="D200" s="162" t="s">
        <v>700</v>
      </c>
      <c r="E200" s="163" t="s">
        <v>2544</v>
      </c>
      <c r="F200" s="164" t="s">
        <v>2545</v>
      </c>
      <c r="G200" s="165" t="s">
        <v>289</v>
      </c>
      <c r="H200" s="166">
        <v>1</v>
      </c>
      <c r="I200" s="167"/>
      <c r="J200" s="168">
        <f t="shared" si="30"/>
        <v>0</v>
      </c>
      <c r="K200" s="169"/>
      <c r="L200" s="170"/>
      <c r="M200" s="171" t="s">
        <v>1</v>
      </c>
      <c r="N200" s="172" t="s">
        <v>42</v>
      </c>
      <c r="P200" s="137">
        <f t="shared" si="31"/>
        <v>0</v>
      </c>
      <c r="Q200" s="137">
        <v>0</v>
      </c>
      <c r="R200" s="137">
        <f t="shared" si="32"/>
        <v>0</v>
      </c>
      <c r="S200" s="137">
        <v>0</v>
      </c>
      <c r="T200" s="138">
        <f t="shared" si="33"/>
        <v>0</v>
      </c>
      <c r="AR200" s="139" t="s">
        <v>234</v>
      </c>
      <c r="AT200" s="139" t="s">
        <v>700</v>
      </c>
      <c r="AU200" s="139" t="s">
        <v>84</v>
      </c>
      <c r="AY200" s="17" t="s">
        <v>211</v>
      </c>
      <c r="BE200" s="140">
        <f t="shared" si="34"/>
        <v>0</v>
      </c>
      <c r="BF200" s="140">
        <f t="shared" si="35"/>
        <v>0</v>
      </c>
      <c r="BG200" s="140">
        <f t="shared" si="36"/>
        <v>0</v>
      </c>
      <c r="BH200" s="140">
        <f t="shared" si="37"/>
        <v>0</v>
      </c>
      <c r="BI200" s="140">
        <f t="shared" si="38"/>
        <v>0</v>
      </c>
      <c r="BJ200" s="17" t="s">
        <v>84</v>
      </c>
      <c r="BK200" s="140">
        <f t="shared" si="39"/>
        <v>0</v>
      </c>
      <c r="BL200" s="17" t="s">
        <v>216</v>
      </c>
      <c r="BM200" s="139" t="s">
        <v>588</v>
      </c>
    </row>
    <row r="201" spans="2:65" s="1" customFormat="1" ht="16.5" customHeight="1">
      <c r="B201" s="32"/>
      <c r="C201" s="162" t="s">
        <v>589</v>
      </c>
      <c r="D201" s="162" t="s">
        <v>700</v>
      </c>
      <c r="E201" s="163" t="s">
        <v>2546</v>
      </c>
      <c r="F201" s="164" t="s">
        <v>2547</v>
      </c>
      <c r="G201" s="165" t="s">
        <v>289</v>
      </c>
      <c r="H201" s="166">
        <v>18</v>
      </c>
      <c r="I201" s="167"/>
      <c r="J201" s="168">
        <f t="shared" si="30"/>
        <v>0</v>
      </c>
      <c r="K201" s="169"/>
      <c r="L201" s="170"/>
      <c r="M201" s="171" t="s">
        <v>1</v>
      </c>
      <c r="N201" s="172" t="s">
        <v>42</v>
      </c>
      <c r="P201" s="137">
        <f t="shared" si="31"/>
        <v>0</v>
      </c>
      <c r="Q201" s="137">
        <v>0</v>
      </c>
      <c r="R201" s="137">
        <f t="shared" si="32"/>
        <v>0</v>
      </c>
      <c r="S201" s="137">
        <v>0</v>
      </c>
      <c r="T201" s="138">
        <f t="shared" si="33"/>
        <v>0</v>
      </c>
      <c r="AR201" s="139" t="s">
        <v>234</v>
      </c>
      <c r="AT201" s="139" t="s">
        <v>700</v>
      </c>
      <c r="AU201" s="139" t="s">
        <v>84</v>
      </c>
      <c r="AY201" s="17" t="s">
        <v>211</v>
      </c>
      <c r="BE201" s="140">
        <f t="shared" si="34"/>
        <v>0</v>
      </c>
      <c r="BF201" s="140">
        <f t="shared" si="35"/>
        <v>0</v>
      </c>
      <c r="BG201" s="140">
        <f t="shared" si="36"/>
        <v>0</v>
      </c>
      <c r="BH201" s="140">
        <f t="shared" si="37"/>
        <v>0</v>
      </c>
      <c r="BI201" s="140">
        <f t="shared" si="38"/>
        <v>0</v>
      </c>
      <c r="BJ201" s="17" t="s">
        <v>84</v>
      </c>
      <c r="BK201" s="140">
        <f t="shared" si="39"/>
        <v>0</v>
      </c>
      <c r="BL201" s="17" t="s">
        <v>216</v>
      </c>
      <c r="BM201" s="139" t="s">
        <v>592</v>
      </c>
    </row>
    <row r="202" spans="2:65" s="1" customFormat="1" ht="16.5" customHeight="1">
      <c r="B202" s="32"/>
      <c r="C202" s="162" t="s">
        <v>428</v>
      </c>
      <c r="D202" s="162" t="s">
        <v>700</v>
      </c>
      <c r="E202" s="163" t="s">
        <v>2548</v>
      </c>
      <c r="F202" s="164" t="s">
        <v>2549</v>
      </c>
      <c r="G202" s="165" t="s">
        <v>289</v>
      </c>
      <c r="H202" s="166">
        <v>20</v>
      </c>
      <c r="I202" s="167"/>
      <c r="J202" s="168">
        <f t="shared" si="30"/>
        <v>0</v>
      </c>
      <c r="K202" s="169"/>
      <c r="L202" s="170"/>
      <c r="M202" s="171" t="s">
        <v>1</v>
      </c>
      <c r="N202" s="172" t="s">
        <v>42</v>
      </c>
      <c r="P202" s="137">
        <f t="shared" si="31"/>
        <v>0</v>
      </c>
      <c r="Q202" s="137">
        <v>0</v>
      </c>
      <c r="R202" s="137">
        <f t="shared" si="32"/>
        <v>0</v>
      </c>
      <c r="S202" s="137">
        <v>0</v>
      </c>
      <c r="T202" s="138">
        <f t="shared" si="33"/>
        <v>0</v>
      </c>
      <c r="AR202" s="139" t="s">
        <v>234</v>
      </c>
      <c r="AT202" s="139" t="s">
        <v>700</v>
      </c>
      <c r="AU202" s="139" t="s">
        <v>84</v>
      </c>
      <c r="AY202" s="17" t="s">
        <v>211</v>
      </c>
      <c r="BE202" s="140">
        <f t="shared" si="34"/>
        <v>0</v>
      </c>
      <c r="BF202" s="140">
        <f t="shared" si="35"/>
        <v>0</v>
      </c>
      <c r="BG202" s="140">
        <f t="shared" si="36"/>
        <v>0</v>
      </c>
      <c r="BH202" s="140">
        <f t="shared" si="37"/>
        <v>0</v>
      </c>
      <c r="BI202" s="140">
        <f t="shared" si="38"/>
        <v>0</v>
      </c>
      <c r="BJ202" s="17" t="s">
        <v>84</v>
      </c>
      <c r="BK202" s="140">
        <f t="shared" si="39"/>
        <v>0</v>
      </c>
      <c r="BL202" s="17" t="s">
        <v>216</v>
      </c>
      <c r="BM202" s="139" t="s">
        <v>595</v>
      </c>
    </row>
    <row r="203" spans="2:65" s="1" customFormat="1" ht="16.5" customHeight="1">
      <c r="B203" s="32"/>
      <c r="C203" s="162" t="s">
        <v>596</v>
      </c>
      <c r="D203" s="162" t="s">
        <v>700</v>
      </c>
      <c r="E203" s="163" t="s">
        <v>2550</v>
      </c>
      <c r="F203" s="164" t="s">
        <v>2551</v>
      </c>
      <c r="G203" s="165" t="s">
        <v>289</v>
      </c>
      <c r="H203" s="166">
        <v>2</v>
      </c>
      <c r="I203" s="167"/>
      <c r="J203" s="168">
        <f t="shared" si="30"/>
        <v>0</v>
      </c>
      <c r="K203" s="169"/>
      <c r="L203" s="170"/>
      <c r="M203" s="171" t="s">
        <v>1</v>
      </c>
      <c r="N203" s="172" t="s">
        <v>42</v>
      </c>
      <c r="P203" s="137">
        <f t="shared" si="31"/>
        <v>0</v>
      </c>
      <c r="Q203" s="137">
        <v>0</v>
      </c>
      <c r="R203" s="137">
        <f t="shared" si="32"/>
        <v>0</v>
      </c>
      <c r="S203" s="137">
        <v>0</v>
      </c>
      <c r="T203" s="138">
        <f t="shared" si="33"/>
        <v>0</v>
      </c>
      <c r="AR203" s="139" t="s">
        <v>234</v>
      </c>
      <c r="AT203" s="139" t="s">
        <v>700</v>
      </c>
      <c r="AU203" s="139" t="s">
        <v>84</v>
      </c>
      <c r="AY203" s="17" t="s">
        <v>211</v>
      </c>
      <c r="BE203" s="140">
        <f t="shared" si="34"/>
        <v>0</v>
      </c>
      <c r="BF203" s="140">
        <f t="shared" si="35"/>
        <v>0</v>
      </c>
      <c r="BG203" s="140">
        <f t="shared" si="36"/>
        <v>0</v>
      </c>
      <c r="BH203" s="140">
        <f t="shared" si="37"/>
        <v>0</v>
      </c>
      <c r="BI203" s="140">
        <f t="shared" si="38"/>
        <v>0</v>
      </c>
      <c r="BJ203" s="17" t="s">
        <v>84</v>
      </c>
      <c r="BK203" s="140">
        <f t="shared" si="39"/>
        <v>0</v>
      </c>
      <c r="BL203" s="17" t="s">
        <v>216</v>
      </c>
      <c r="BM203" s="139" t="s">
        <v>599</v>
      </c>
    </row>
    <row r="204" spans="2:65" s="1" customFormat="1" ht="16.5" customHeight="1">
      <c r="B204" s="32"/>
      <c r="C204" s="162" t="s">
        <v>437</v>
      </c>
      <c r="D204" s="162" t="s">
        <v>700</v>
      </c>
      <c r="E204" s="163" t="s">
        <v>2552</v>
      </c>
      <c r="F204" s="164" t="s">
        <v>2553</v>
      </c>
      <c r="G204" s="165" t="s">
        <v>289</v>
      </c>
      <c r="H204" s="166">
        <v>3</v>
      </c>
      <c r="I204" s="167"/>
      <c r="J204" s="168">
        <f t="shared" si="30"/>
        <v>0</v>
      </c>
      <c r="K204" s="169"/>
      <c r="L204" s="170"/>
      <c r="M204" s="171" t="s">
        <v>1</v>
      </c>
      <c r="N204" s="172" t="s">
        <v>42</v>
      </c>
      <c r="P204" s="137">
        <f t="shared" si="31"/>
        <v>0</v>
      </c>
      <c r="Q204" s="137">
        <v>0</v>
      </c>
      <c r="R204" s="137">
        <f t="shared" si="32"/>
        <v>0</v>
      </c>
      <c r="S204" s="137">
        <v>0</v>
      </c>
      <c r="T204" s="138">
        <f t="shared" si="33"/>
        <v>0</v>
      </c>
      <c r="AR204" s="139" t="s">
        <v>234</v>
      </c>
      <c r="AT204" s="139" t="s">
        <v>700</v>
      </c>
      <c r="AU204" s="139" t="s">
        <v>84</v>
      </c>
      <c r="AY204" s="17" t="s">
        <v>211</v>
      </c>
      <c r="BE204" s="140">
        <f t="shared" si="34"/>
        <v>0</v>
      </c>
      <c r="BF204" s="140">
        <f t="shared" si="35"/>
        <v>0</v>
      </c>
      <c r="BG204" s="140">
        <f t="shared" si="36"/>
        <v>0</v>
      </c>
      <c r="BH204" s="140">
        <f t="shared" si="37"/>
        <v>0</v>
      </c>
      <c r="BI204" s="140">
        <f t="shared" si="38"/>
        <v>0</v>
      </c>
      <c r="BJ204" s="17" t="s">
        <v>84</v>
      </c>
      <c r="BK204" s="140">
        <f t="shared" si="39"/>
        <v>0</v>
      </c>
      <c r="BL204" s="17" t="s">
        <v>216</v>
      </c>
      <c r="BM204" s="139" t="s">
        <v>602</v>
      </c>
    </row>
    <row r="205" spans="2:65" s="1" customFormat="1" ht="16.5" customHeight="1">
      <c r="B205" s="32"/>
      <c r="C205" s="162" t="s">
        <v>603</v>
      </c>
      <c r="D205" s="162" t="s">
        <v>700</v>
      </c>
      <c r="E205" s="163" t="s">
        <v>2554</v>
      </c>
      <c r="F205" s="164" t="s">
        <v>2555</v>
      </c>
      <c r="G205" s="165" t="s">
        <v>289</v>
      </c>
      <c r="H205" s="166">
        <v>4</v>
      </c>
      <c r="I205" s="167"/>
      <c r="J205" s="168">
        <f t="shared" si="30"/>
        <v>0</v>
      </c>
      <c r="K205" s="169"/>
      <c r="L205" s="170"/>
      <c r="M205" s="171" t="s">
        <v>1</v>
      </c>
      <c r="N205" s="172" t="s">
        <v>42</v>
      </c>
      <c r="P205" s="137">
        <f t="shared" si="31"/>
        <v>0</v>
      </c>
      <c r="Q205" s="137">
        <v>0</v>
      </c>
      <c r="R205" s="137">
        <f t="shared" si="32"/>
        <v>0</v>
      </c>
      <c r="S205" s="137">
        <v>0</v>
      </c>
      <c r="T205" s="138">
        <f t="shared" si="33"/>
        <v>0</v>
      </c>
      <c r="AR205" s="139" t="s">
        <v>234</v>
      </c>
      <c r="AT205" s="139" t="s">
        <v>700</v>
      </c>
      <c r="AU205" s="139" t="s">
        <v>84</v>
      </c>
      <c r="AY205" s="17" t="s">
        <v>211</v>
      </c>
      <c r="BE205" s="140">
        <f t="shared" si="34"/>
        <v>0</v>
      </c>
      <c r="BF205" s="140">
        <f t="shared" si="35"/>
        <v>0</v>
      </c>
      <c r="BG205" s="140">
        <f t="shared" si="36"/>
        <v>0</v>
      </c>
      <c r="BH205" s="140">
        <f t="shared" si="37"/>
        <v>0</v>
      </c>
      <c r="BI205" s="140">
        <f t="shared" si="38"/>
        <v>0</v>
      </c>
      <c r="BJ205" s="17" t="s">
        <v>84</v>
      </c>
      <c r="BK205" s="140">
        <f t="shared" si="39"/>
        <v>0</v>
      </c>
      <c r="BL205" s="17" t="s">
        <v>216</v>
      </c>
      <c r="BM205" s="139" t="s">
        <v>606</v>
      </c>
    </row>
    <row r="206" spans="2:65" s="1" customFormat="1" ht="16.5" customHeight="1">
      <c r="B206" s="32"/>
      <c r="C206" s="162" t="s">
        <v>445</v>
      </c>
      <c r="D206" s="162" t="s">
        <v>700</v>
      </c>
      <c r="E206" s="163" t="s">
        <v>2556</v>
      </c>
      <c r="F206" s="164" t="s">
        <v>2557</v>
      </c>
      <c r="G206" s="165" t="s">
        <v>289</v>
      </c>
      <c r="H206" s="166">
        <v>6</v>
      </c>
      <c r="I206" s="167"/>
      <c r="J206" s="168">
        <f t="shared" si="30"/>
        <v>0</v>
      </c>
      <c r="K206" s="169"/>
      <c r="L206" s="170"/>
      <c r="M206" s="171" t="s">
        <v>1</v>
      </c>
      <c r="N206" s="172" t="s">
        <v>42</v>
      </c>
      <c r="P206" s="137">
        <f t="shared" si="31"/>
        <v>0</v>
      </c>
      <c r="Q206" s="137">
        <v>0</v>
      </c>
      <c r="R206" s="137">
        <f t="shared" si="32"/>
        <v>0</v>
      </c>
      <c r="S206" s="137">
        <v>0</v>
      </c>
      <c r="T206" s="138">
        <f t="shared" si="33"/>
        <v>0</v>
      </c>
      <c r="AR206" s="139" t="s">
        <v>234</v>
      </c>
      <c r="AT206" s="139" t="s">
        <v>700</v>
      </c>
      <c r="AU206" s="139" t="s">
        <v>84</v>
      </c>
      <c r="AY206" s="17" t="s">
        <v>211</v>
      </c>
      <c r="BE206" s="140">
        <f t="shared" si="34"/>
        <v>0</v>
      </c>
      <c r="BF206" s="140">
        <f t="shared" si="35"/>
        <v>0</v>
      </c>
      <c r="BG206" s="140">
        <f t="shared" si="36"/>
        <v>0</v>
      </c>
      <c r="BH206" s="140">
        <f t="shared" si="37"/>
        <v>0</v>
      </c>
      <c r="BI206" s="140">
        <f t="shared" si="38"/>
        <v>0</v>
      </c>
      <c r="BJ206" s="17" t="s">
        <v>84</v>
      </c>
      <c r="BK206" s="140">
        <f t="shared" si="39"/>
        <v>0</v>
      </c>
      <c r="BL206" s="17" t="s">
        <v>216</v>
      </c>
      <c r="BM206" s="139" t="s">
        <v>609</v>
      </c>
    </row>
    <row r="207" spans="2:65" s="1" customFormat="1" ht="16.5" customHeight="1">
      <c r="B207" s="32"/>
      <c r="C207" s="162" t="s">
        <v>610</v>
      </c>
      <c r="D207" s="162" t="s">
        <v>700</v>
      </c>
      <c r="E207" s="163" t="s">
        <v>2558</v>
      </c>
      <c r="F207" s="164" t="s">
        <v>2559</v>
      </c>
      <c r="G207" s="165" t="s">
        <v>289</v>
      </c>
      <c r="H207" s="166">
        <v>8</v>
      </c>
      <c r="I207" s="167"/>
      <c r="J207" s="168">
        <f t="shared" si="30"/>
        <v>0</v>
      </c>
      <c r="K207" s="169"/>
      <c r="L207" s="170"/>
      <c r="M207" s="171" t="s">
        <v>1</v>
      </c>
      <c r="N207" s="172" t="s">
        <v>42</v>
      </c>
      <c r="P207" s="137">
        <f t="shared" si="31"/>
        <v>0</v>
      </c>
      <c r="Q207" s="137">
        <v>0</v>
      </c>
      <c r="R207" s="137">
        <f t="shared" si="32"/>
        <v>0</v>
      </c>
      <c r="S207" s="137">
        <v>0</v>
      </c>
      <c r="T207" s="138">
        <f t="shared" si="33"/>
        <v>0</v>
      </c>
      <c r="AR207" s="139" t="s">
        <v>234</v>
      </c>
      <c r="AT207" s="139" t="s">
        <v>700</v>
      </c>
      <c r="AU207" s="139" t="s">
        <v>84</v>
      </c>
      <c r="AY207" s="17" t="s">
        <v>211</v>
      </c>
      <c r="BE207" s="140">
        <f t="shared" si="34"/>
        <v>0</v>
      </c>
      <c r="BF207" s="140">
        <f t="shared" si="35"/>
        <v>0</v>
      </c>
      <c r="BG207" s="140">
        <f t="shared" si="36"/>
        <v>0</v>
      </c>
      <c r="BH207" s="140">
        <f t="shared" si="37"/>
        <v>0</v>
      </c>
      <c r="BI207" s="140">
        <f t="shared" si="38"/>
        <v>0</v>
      </c>
      <c r="BJ207" s="17" t="s">
        <v>84</v>
      </c>
      <c r="BK207" s="140">
        <f t="shared" si="39"/>
        <v>0</v>
      </c>
      <c r="BL207" s="17" t="s">
        <v>216</v>
      </c>
      <c r="BM207" s="139" t="s">
        <v>613</v>
      </c>
    </row>
    <row r="208" spans="2:65" s="1" customFormat="1" ht="16.5" customHeight="1">
      <c r="B208" s="32"/>
      <c r="C208" s="162" t="s">
        <v>448</v>
      </c>
      <c r="D208" s="162" t="s">
        <v>700</v>
      </c>
      <c r="E208" s="163" t="s">
        <v>2560</v>
      </c>
      <c r="F208" s="164" t="s">
        <v>2561</v>
      </c>
      <c r="G208" s="165" t="s">
        <v>289</v>
      </c>
      <c r="H208" s="166">
        <v>14</v>
      </c>
      <c r="I208" s="167"/>
      <c r="J208" s="168">
        <f t="shared" si="30"/>
        <v>0</v>
      </c>
      <c r="K208" s="169"/>
      <c r="L208" s="170"/>
      <c r="M208" s="171" t="s">
        <v>1</v>
      </c>
      <c r="N208" s="172" t="s">
        <v>42</v>
      </c>
      <c r="P208" s="137">
        <f t="shared" si="31"/>
        <v>0</v>
      </c>
      <c r="Q208" s="137">
        <v>0</v>
      </c>
      <c r="R208" s="137">
        <f t="shared" si="32"/>
        <v>0</v>
      </c>
      <c r="S208" s="137">
        <v>0</v>
      </c>
      <c r="T208" s="138">
        <f t="shared" si="33"/>
        <v>0</v>
      </c>
      <c r="AR208" s="139" t="s">
        <v>234</v>
      </c>
      <c r="AT208" s="139" t="s">
        <v>700</v>
      </c>
      <c r="AU208" s="139" t="s">
        <v>84</v>
      </c>
      <c r="AY208" s="17" t="s">
        <v>211</v>
      </c>
      <c r="BE208" s="140">
        <f t="shared" si="34"/>
        <v>0</v>
      </c>
      <c r="BF208" s="140">
        <f t="shared" si="35"/>
        <v>0</v>
      </c>
      <c r="BG208" s="140">
        <f t="shared" si="36"/>
        <v>0</v>
      </c>
      <c r="BH208" s="140">
        <f t="shared" si="37"/>
        <v>0</v>
      </c>
      <c r="BI208" s="140">
        <f t="shared" si="38"/>
        <v>0</v>
      </c>
      <c r="BJ208" s="17" t="s">
        <v>84</v>
      </c>
      <c r="BK208" s="140">
        <f t="shared" si="39"/>
        <v>0</v>
      </c>
      <c r="BL208" s="17" t="s">
        <v>216</v>
      </c>
      <c r="BM208" s="139" t="s">
        <v>616</v>
      </c>
    </row>
    <row r="209" spans="2:65" s="1" customFormat="1" ht="16.5" customHeight="1">
      <c r="B209" s="32"/>
      <c r="C209" s="162" t="s">
        <v>617</v>
      </c>
      <c r="D209" s="162" t="s">
        <v>700</v>
      </c>
      <c r="E209" s="163" t="s">
        <v>2562</v>
      </c>
      <c r="F209" s="164" t="s">
        <v>2563</v>
      </c>
      <c r="G209" s="165" t="s">
        <v>289</v>
      </c>
      <c r="H209" s="166">
        <v>6</v>
      </c>
      <c r="I209" s="167"/>
      <c r="J209" s="168">
        <f t="shared" si="30"/>
        <v>0</v>
      </c>
      <c r="K209" s="169"/>
      <c r="L209" s="170"/>
      <c r="M209" s="171" t="s">
        <v>1</v>
      </c>
      <c r="N209" s="172" t="s">
        <v>42</v>
      </c>
      <c r="P209" s="137">
        <f t="shared" si="31"/>
        <v>0</v>
      </c>
      <c r="Q209" s="137">
        <v>0</v>
      </c>
      <c r="R209" s="137">
        <f t="shared" si="32"/>
        <v>0</v>
      </c>
      <c r="S209" s="137">
        <v>0</v>
      </c>
      <c r="T209" s="138">
        <f t="shared" si="33"/>
        <v>0</v>
      </c>
      <c r="AR209" s="139" t="s">
        <v>234</v>
      </c>
      <c r="AT209" s="139" t="s">
        <v>700</v>
      </c>
      <c r="AU209" s="139" t="s">
        <v>84</v>
      </c>
      <c r="AY209" s="17" t="s">
        <v>211</v>
      </c>
      <c r="BE209" s="140">
        <f t="shared" si="34"/>
        <v>0</v>
      </c>
      <c r="BF209" s="140">
        <f t="shared" si="35"/>
        <v>0</v>
      </c>
      <c r="BG209" s="140">
        <f t="shared" si="36"/>
        <v>0</v>
      </c>
      <c r="BH209" s="140">
        <f t="shared" si="37"/>
        <v>0</v>
      </c>
      <c r="BI209" s="140">
        <f t="shared" si="38"/>
        <v>0</v>
      </c>
      <c r="BJ209" s="17" t="s">
        <v>84</v>
      </c>
      <c r="BK209" s="140">
        <f t="shared" si="39"/>
        <v>0</v>
      </c>
      <c r="BL209" s="17" t="s">
        <v>216</v>
      </c>
      <c r="BM209" s="139" t="s">
        <v>620</v>
      </c>
    </row>
    <row r="210" spans="2:65" s="1" customFormat="1" ht="16.5" customHeight="1">
      <c r="B210" s="32"/>
      <c r="C210" s="162" t="s">
        <v>453</v>
      </c>
      <c r="D210" s="162" t="s">
        <v>700</v>
      </c>
      <c r="E210" s="163" t="s">
        <v>2564</v>
      </c>
      <c r="F210" s="164" t="s">
        <v>2565</v>
      </c>
      <c r="G210" s="165" t="s">
        <v>289</v>
      </c>
      <c r="H210" s="166">
        <v>1</v>
      </c>
      <c r="I210" s="167"/>
      <c r="J210" s="168">
        <f t="shared" si="30"/>
        <v>0</v>
      </c>
      <c r="K210" s="169"/>
      <c r="L210" s="170"/>
      <c r="M210" s="171" t="s">
        <v>1</v>
      </c>
      <c r="N210" s="172" t="s">
        <v>42</v>
      </c>
      <c r="P210" s="137">
        <f t="shared" si="31"/>
        <v>0</v>
      </c>
      <c r="Q210" s="137">
        <v>0</v>
      </c>
      <c r="R210" s="137">
        <f t="shared" si="32"/>
        <v>0</v>
      </c>
      <c r="S210" s="137">
        <v>0</v>
      </c>
      <c r="T210" s="138">
        <f t="shared" si="33"/>
        <v>0</v>
      </c>
      <c r="AR210" s="139" t="s">
        <v>234</v>
      </c>
      <c r="AT210" s="139" t="s">
        <v>700</v>
      </c>
      <c r="AU210" s="139" t="s">
        <v>84</v>
      </c>
      <c r="AY210" s="17" t="s">
        <v>211</v>
      </c>
      <c r="BE210" s="140">
        <f t="shared" si="34"/>
        <v>0</v>
      </c>
      <c r="BF210" s="140">
        <f t="shared" si="35"/>
        <v>0</v>
      </c>
      <c r="BG210" s="140">
        <f t="shared" si="36"/>
        <v>0</v>
      </c>
      <c r="BH210" s="140">
        <f t="shared" si="37"/>
        <v>0</v>
      </c>
      <c r="BI210" s="140">
        <f t="shared" si="38"/>
        <v>0</v>
      </c>
      <c r="BJ210" s="17" t="s">
        <v>84</v>
      </c>
      <c r="BK210" s="140">
        <f t="shared" si="39"/>
        <v>0</v>
      </c>
      <c r="BL210" s="17" t="s">
        <v>216</v>
      </c>
      <c r="BM210" s="139" t="s">
        <v>623</v>
      </c>
    </row>
    <row r="211" spans="2:65" s="1" customFormat="1" ht="16.5" customHeight="1">
      <c r="B211" s="32"/>
      <c r="C211" s="162" t="s">
        <v>624</v>
      </c>
      <c r="D211" s="162" t="s">
        <v>700</v>
      </c>
      <c r="E211" s="163" t="s">
        <v>2566</v>
      </c>
      <c r="F211" s="164" t="s">
        <v>2567</v>
      </c>
      <c r="G211" s="165" t="s">
        <v>289</v>
      </c>
      <c r="H211" s="166">
        <v>1</v>
      </c>
      <c r="I211" s="167"/>
      <c r="J211" s="168">
        <f t="shared" si="30"/>
        <v>0</v>
      </c>
      <c r="K211" s="169"/>
      <c r="L211" s="170"/>
      <c r="M211" s="171" t="s">
        <v>1</v>
      </c>
      <c r="N211" s="172" t="s">
        <v>42</v>
      </c>
      <c r="P211" s="137">
        <f t="shared" si="31"/>
        <v>0</v>
      </c>
      <c r="Q211" s="137">
        <v>0</v>
      </c>
      <c r="R211" s="137">
        <f t="shared" si="32"/>
        <v>0</v>
      </c>
      <c r="S211" s="137">
        <v>0</v>
      </c>
      <c r="T211" s="138">
        <f t="shared" si="33"/>
        <v>0</v>
      </c>
      <c r="AR211" s="139" t="s">
        <v>234</v>
      </c>
      <c r="AT211" s="139" t="s">
        <v>700</v>
      </c>
      <c r="AU211" s="139" t="s">
        <v>84</v>
      </c>
      <c r="AY211" s="17" t="s">
        <v>211</v>
      </c>
      <c r="BE211" s="140">
        <f t="shared" si="34"/>
        <v>0</v>
      </c>
      <c r="BF211" s="140">
        <f t="shared" si="35"/>
        <v>0</v>
      </c>
      <c r="BG211" s="140">
        <f t="shared" si="36"/>
        <v>0</v>
      </c>
      <c r="BH211" s="140">
        <f t="shared" si="37"/>
        <v>0</v>
      </c>
      <c r="BI211" s="140">
        <f t="shared" si="38"/>
        <v>0</v>
      </c>
      <c r="BJ211" s="17" t="s">
        <v>84</v>
      </c>
      <c r="BK211" s="140">
        <f t="shared" si="39"/>
        <v>0</v>
      </c>
      <c r="BL211" s="17" t="s">
        <v>216</v>
      </c>
      <c r="BM211" s="139" t="s">
        <v>627</v>
      </c>
    </row>
    <row r="212" spans="2:65" s="1" customFormat="1" ht="21.75" customHeight="1">
      <c r="B212" s="32"/>
      <c r="C212" s="162" t="s">
        <v>457</v>
      </c>
      <c r="D212" s="162" t="s">
        <v>700</v>
      </c>
      <c r="E212" s="163" t="s">
        <v>2568</v>
      </c>
      <c r="F212" s="164" t="s">
        <v>2569</v>
      </c>
      <c r="G212" s="165" t="s">
        <v>289</v>
      </c>
      <c r="H212" s="166">
        <v>1</v>
      </c>
      <c r="I212" s="167"/>
      <c r="J212" s="168">
        <f t="shared" si="30"/>
        <v>0</v>
      </c>
      <c r="K212" s="169"/>
      <c r="L212" s="170"/>
      <c r="M212" s="171" t="s">
        <v>1</v>
      </c>
      <c r="N212" s="172" t="s">
        <v>42</v>
      </c>
      <c r="P212" s="137">
        <f t="shared" si="31"/>
        <v>0</v>
      </c>
      <c r="Q212" s="137">
        <v>0</v>
      </c>
      <c r="R212" s="137">
        <f t="shared" si="32"/>
        <v>0</v>
      </c>
      <c r="S212" s="137">
        <v>0</v>
      </c>
      <c r="T212" s="138">
        <f t="shared" si="33"/>
        <v>0</v>
      </c>
      <c r="AR212" s="139" t="s">
        <v>234</v>
      </c>
      <c r="AT212" s="139" t="s">
        <v>700</v>
      </c>
      <c r="AU212" s="139" t="s">
        <v>84</v>
      </c>
      <c r="AY212" s="17" t="s">
        <v>211</v>
      </c>
      <c r="BE212" s="140">
        <f t="shared" si="34"/>
        <v>0</v>
      </c>
      <c r="BF212" s="140">
        <f t="shared" si="35"/>
        <v>0</v>
      </c>
      <c r="BG212" s="140">
        <f t="shared" si="36"/>
        <v>0</v>
      </c>
      <c r="BH212" s="140">
        <f t="shared" si="37"/>
        <v>0</v>
      </c>
      <c r="BI212" s="140">
        <f t="shared" si="38"/>
        <v>0</v>
      </c>
      <c r="BJ212" s="17" t="s">
        <v>84</v>
      </c>
      <c r="BK212" s="140">
        <f t="shared" si="39"/>
        <v>0</v>
      </c>
      <c r="BL212" s="17" t="s">
        <v>216</v>
      </c>
      <c r="BM212" s="139" t="s">
        <v>630</v>
      </c>
    </row>
    <row r="213" spans="2:65" s="1" customFormat="1" ht="21.75" customHeight="1">
      <c r="B213" s="32"/>
      <c r="C213" s="162" t="s">
        <v>631</v>
      </c>
      <c r="D213" s="162" t="s">
        <v>700</v>
      </c>
      <c r="E213" s="163" t="s">
        <v>2570</v>
      </c>
      <c r="F213" s="164" t="s">
        <v>2571</v>
      </c>
      <c r="G213" s="165" t="s">
        <v>289</v>
      </c>
      <c r="H213" s="166">
        <v>2</v>
      </c>
      <c r="I213" s="167"/>
      <c r="J213" s="168">
        <f t="shared" si="30"/>
        <v>0</v>
      </c>
      <c r="K213" s="169"/>
      <c r="L213" s="170"/>
      <c r="M213" s="171" t="s">
        <v>1</v>
      </c>
      <c r="N213" s="172" t="s">
        <v>42</v>
      </c>
      <c r="P213" s="137">
        <f t="shared" si="31"/>
        <v>0</v>
      </c>
      <c r="Q213" s="137">
        <v>0</v>
      </c>
      <c r="R213" s="137">
        <f t="shared" si="32"/>
        <v>0</v>
      </c>
      <c r="S213" s="137">
        <v>0</v>
      </c>
      <c r="T213" s="138">
        <f t="shared" si="33"/>
        <v>0</v>
      </c>
      <c r="AR213" s="139" t="s">
        <v>234</v>
      </c>
      <c r="AT213" s="139" t="s">
        <v>700</v>
      </c>
      <c r="AU213" s="139" t="s">
        <v>84</v>
      </c>
      <c r="AY213" s="17" t="s">
        <v>211</v>
      </c>
      <c r="BE213" s="140">
        <f t="shared" si="34"/>
        <v>0</v>
      </c>
      <c r="BF213" s="140">
        <f t="shared" si="35"/>
        <v>0</v>
      </c>
      <c r="BG213" s="140">
        <f t="shared" si="36"/>
        <v>0</v>
      </c>
      <c r="BH213" s="140">
        <f t="shared" si="37"/>
        <v>0</v>
      </c>
      <c r="BI213" s="140">
        <f t="shared" si="38"/>
        <v>0</v>
      </c>
      <c r="BJ213" s="17" t="s">
        <v>84</v>
      </c>
      <c r="BK213" s="140">
        <f t="shared" si="39"/>
        <v>0</v>
      </c>
      <c r="BL213" s="17" t="s">
        <v>216</v>
      </c>
      <c r="BM213" s="139" t="s">
        <v>634</v>
      </c>
    </row>
    <row r="214" spans="2:65" s="1" customFormat="1" ht="16.5" customHeight="1">
      <c r="B214" s="32"/>
      <c r="C214" s="162" t="s">
        <v>461</v>
      </c>
      <c r="D214" s="162" t="s">
        <v>700</v>
      </c>
      <c r="E214" s="163" t="s">
        <v>2572</v>
      </c>
      <c r="F214" s="164" t="s">
        <v>2573</v>
      </c>
      <c r="G214" s="165" t="s">
        <v>289</v>
      </c>
      <c r="H214" s="166">
        <v>1</v>
      </c>
      <c r="I214" s="167"/>
      <c r="J214" s="168">
        <f t="shared" si="30"/>
        <v>0</v>
      </c>
      <c r="K214" s="169"/>
      <c r="L214" s="170"/>
      <c r="M214" s="171" t="s">
        <v>1</v>
      </c>
      <c r="N214" s="172" t="s">
        <v>42</v>
      </c>
      <c r="P214" s="137">
        <f t="shared" si="31"/>
        <v>0</v>
      </c>
      <c r="Q214" s="137">
        <v>0</v>
      </c>
      <c r="R214" s="137">
        <f t="shared" si="32"/>
        <v>0</v>
      </c>
      <c r="S214" s="137">
        <v>0</v>
      </c>
      <c r="T214" s="138">
        <f t="shared" si="33"/>
        <v>0</v>
      </c>
      <c r="AR214" s="139" t="s">
        <v>234</v>
      </c>
      <c r="AT214" s="139" t="s">
        <v>700</v>
      </c>
      <c r="AU214" s="139" t="s">
        <v>84</v>
      </c>
      <c r="AY214" s="17" t="s">
        <v>211</v>
      </c>
      <c r="BE214" s="140">
        <f t="shared" si="34"/>
        <v>0</v>
      </c>
      <c r="BF214" s="140">
        <f t="shared" si="35"/>
        <v>0</v>
      </c>
      <c r="BG214" s="140">
        <f t="shared" si="36"/>
        <v>0</v>
      </c>
      <c r="BH214" s="140">
        <f t="shared" si="37"/>
        <v>0</v>
      </c>
      <c r="BI214" s="140">
        <f t="shared" si="38"/>
        <v>0</v>
      </c>
      <c r="BJ214" s="17" t="s">
        <v>84</v>
      </c>
      <c r="BK214" s="140">
        <f t="shared" si="39"/>
        <v>0</v>
      </c>
      <c r="BL214" s="17" t="s">
        <v>216</v>
      </c>
      <c r="BM214" s="139" t="s">
        <v>639</v>
      </c>
    </row>
    <row r="215" spans="2:65" s="1" customFormat="1" ht="16.5" customHeight="1">
      <c r="B215" s="32"/>
      <c r="C215" s="162" t="s">
        <v>642</v>
      </c>
      <c r="D215" s="162" t="s">
        <v>700</v>
      </c>
      <c r="E215" s="163" t="s">
        <v>2574</v>
      </c>
      <c r="F215" s="164" t="s">
        <v>2575</v>
      </c>
      <c r="G215" s="165" t="s">
        <v>289</v>
      </c>
      <c r="H215" s="166">
        <v>1</v>
      </c>
      <c r="I215" s="167"/>
      <c r="J215" s="168">
        <f t="shared" si="30"/>
        <v>0</v>
      </c>
      <c r="K215" s="169"/>
      <c r="L215" s="170"/>
      <c r="M215" s="171" t="s">
        <v>1</v>
      </c>
      <c r="N215" s="172" t="s">
        <v>42</v>
      </c>
      <c r="P215" s="137">
        <f t="shared" si="31"/>
        <v>0</v>
      </c>
      <c r="Q215" s="137">
        <v>0</v>
      </c>
      <c r="R215" s="137">
        <f t="shared" si="32"/>
        <v>0</v>
      </c>
      <c r="S215" s="137">
        <v>0</v>
      </c>
      <c r="T215" s="138">
        <f t="shared" si="33"/>
        <v>0</v>
      </c>
      <c r="AR215" s="139" t="s">
        <v>234</v>
      </c>
      <c r="AT215" s="139" t="s">
        <v>700</v>
      </c>
      <c r="AU215" s="139" t="s">
        <v>84</v>
      </c>
      <c r="AY215" s="17" t="s">
        <v>211</v>
      </c>
      <c r="BE215" s="140">
        <f t="shared" si="34"/>
        <v>0</v>
      </c>
      <c r="BF215" s="140">
        <f t="shared" si="35"/>
        <v>0</v>
      </c>
      <c r="BG215" s="140">
        <f t="shared" si="36"/>
        <v>0</v>
      </c>
      <c r="BH215" s="140">
        <f t="shared" si="37"/>
        <v>0</v>
      </c>
      <c r="BI215" s="140">
        <f t="shared" si="38"/>
        <v>0</v>
      </c>
      <c r="BJ215" s="17" t="s">
        <v>84</v>
      </c>
      <c r="BK215" s="140">
        <f t="shared" si="39"/>
        <v>0</v>
      </c>
      <c r="BL215" s="17" t="s">
        <v>216</v>
      </c>
      <c r="BM215" s="139" t="s">
        <v>645</v>
      </c>
    </row>
    <row r="216" spans="2:65" s="1" customFormat="1" ht="16.5" customHeight="1">
      <c r="B216" s="32"/>
      <c r="C216" s="162" t="s">
        <v>465</v>
      </c>
      <c r="D216" s="162" t="s">
        <v>700</v>
      </c>
      <c r="E216" s="163" t="s">
        <v>2576</v>
      </c>
      <c r="F216" s="164" t="s">
        <v>2577</v>
      </c>
      <c r="G216" s="165" t="s">
        <v>2578</v>
      </c>
      <c r="H216" s="166">
        <v>2</v>
      </c>
      <c r="I216" s="167"/>
      <c r="J216" s="168">
        <f t="shared" si="30"/>
        <v>0</v>
      </c>
      <c r="K216" s="169"/>
      <c r="L216" s="170"/>
      <c r="M216" s="171" t="s">
        <v>1</v>
      </c>
      <c r="N216" s="172" t="s">
        <v>42</v>
      </c>
      <c r="P216" s="137">
        <f t="shared" si="31"/>
        <v>0</v>
      </c>
      <c r="Q216" s="137">
        <v>0</v>
      </c>
      <c r="R216" s="137">
        <f t="shared" si="32"/>
        <v>0</v>
      </c>
      <c r="S216" s="137">
        <v>0</v>
      </c>
      <c r="T216" s="138">
        <f t="shared" si="33"/>
        <v>0</v>
      </c>
      <c r="AR216" s="139" t="s">
        <v>234</v>
      </c>
      <c r="AT216" s="139" t="s">
        <v>700</v>
      </c>
      <c r="AU216" s="139" t="s">
        <v>84</v>
      </c>
      <c r="AY216" s="17" t="s">
        <v>211</v>
      </c>
      <c r="BE216" s="140">
        <f t="shared" si="34"/>
        <v>0</v>
      </c>
      <c r="BF216" s="140">
        <f t="shared" si="35"/>
        <v>0</v>
      </c>
      <c r="BG216" s="140">
        <f t="shared" si="36"/>
        <v>0</v>
      </c>
      <c r="BH216" s="140">
        <f t="shared" si="37"/>
        <v>0</v>
      </c>
      <c r="BI216" s="140">
        <f t="shared" si="38"/>
        <v>0</v>
      </c>
      <c r="BJ216" s="17" t="s">
        <v>84</v>
      </c>
      <c r="BK216" s="140">
        <f t="shared" si="39"/>
        <v>0</v>
      </c>
      <c r="BL216" s="17" t="s">
        <v>216</v>
      </c>
      <c r="BM216" s="139" t="s">
        <v>648</v>
      </c>
    </row>
    <row r="217" spans="2:65" s="1" customFormat="1" ht="16.5" customHeight="1">
      <c r="B217" s="32"/>
      <c r="C217" s="162" t="s">
        <v>649</v>
      </c>
      <c r="D217" s="162" t="s">
        <v>700</v>
      </c>
      <c r="E217" s="163" t="s">
        <v>2579</v>
      </c>
      <c r="F217" s="164" t="s">
        <v>2580</v>
      </c>
      <c r="G217" s="165" t="s">
        <v>289</v>
      </c>
      <c r="H217" s="166">
        <v>15</v>
      </c>
      <c r="I217" s="167"/>
      <c r="J217" s="168">
        <f t="shared" si="30"/>
        <v>0</v>
      </c>
      <c r="K217" s="169"/>
      <c r="L217" s="170"/>
      <c r="M217" s="171" t="s">
        <v>1</v>
      </c>
      <c r="N217" s="172" t="s">
        <v>42</v>
      </c>
      <c r="P217" s="137">
        <f t="shared" si="31"/>
        <v>0</v>
      </c>
      <c r="Q217" s="137">
        <v>0</v>
      </c>
      <c r="R217" s="137">
        <f t="shared" si="32"/>
        <v>0</v>
      </c>
      <c r="S217" s="137">
        <v>0</v>
      </c>
      <c r="T217" s="138">
        <f t="shared" si="33"/>
        <v>0</v>
      </c>
      <c r="AR217" s="139" t="s">
        <v>234</v>
      </c>
      <c r="AT217" s="139" t="s">
        <v>700</v>
      </c>
      <c r="AU217" s="139" t="s">
        <v>84</v>
      </c>
      <c r="AY217" s="17" t="s">
        <v>211</v>
      </c>
      <c r="BE217" s="140">
        <f t="shared" si="34"/>
        <v>0</v>
      </c>
      <c r="BF217" s="140">
        <f t="shared" si="35"/>
        <v>0</v>
      </c>
      <c r="BG217" s="140">
        <f t="shared" si="36"/>
        <v>0</v>
      </c>
      <c r="BH217" s="140">
        <f t="shared" si="37"/>
        <v>0</v>
      </c>
      <c r="BI217" s="140">
        <f t="shared" si="38"/>
        <v>0</v>
      </c>
      <c r="BJ217" s="17" t="s">
        <v>84</v>
      </c>
      <c r="BK217" s="140">
        <f t="shared" si="39"/>
        <v>0</v>
      </c>
      <c r="BL217" s="17" t="s">
        <v>216</v>
      </c>
      <c r="BM217" s="139" t="s">
        <v>652</v>
      </c>
    </row>
    <row r="218" spans="2:65" s="1" customFormat="1" ht="16.5" customHeight="1">
      <c r="B218" s="32"/>
      <c r="C218" s="162" t="s">
        <v>470</v>
      </c>
      <c r="D218" s="162" t="s">
        <v>700</v>
      </c>
      <c r="E218" s="163" t="s">
        <v>2581</v>
      </c>
      <c r="F218" s="164" t="s">
        <v>2582</v>
      </c>
      <c r="G218" s="165" t="s">
        <v>2578</v>
      </c>
      <c r="H218" s="166">
        <v>2</v>
      </c>
      <c r="I218" s="167"/>
      <c r="J218" s="168">
        <f t="shared" ref="J218:J249" si="40">ROUND(I218*H218,2)</f>
        <v>0</v>
      </c>
      <c r="K218" s="169"/>
      <c r="L218" s="170"/>
      <c r="M218" s="171" t="s">
        <v>1</v>
      </c>
      <c r="N218" s="172" t="s">
        <v>42</v>
      </c>
      <c r="P218" s="137">
        <f t="shared" ref="P218:P249" si="41">O218*H218</f>
        <v>0</v>
      </c>
      <c r="Q218" s="137">
        <v>0</v>
      </c>
      <c r="R218" s="137">
        <f t="shared" ref="R218:R249" si="42">Q218*H218</f>
        <v>0</v>
      </c>
      <c r="S218" s="137">
        <v>0</v>
      </c>
      <c r="T218" s="138">
        <f t="shared" ref="T218:T249" si="43">S218*H218</f>
        <v>0</v>
      </c>
      <c r="AR218" s="139" t="s">
        <v>234</v>
      </c>
      <c r="AT218" s="139" t="s">
        <v>700</v>
      </c>
      <c r="AU218" s="139" t="s">
        <v>84</v>
      </c>
      <c r="AY218" s="17" t="s">
        <v>211</v>
      </c>
      <c r="BE218" s="140">
        <f t="shared" si="34"/>
        <v>0</v>
      </c>
      <c r="BF218" s="140">
        <f t="shared" si="35"/>
        <v>0</v>
      </c>
      <c r="BG218" s="140">
        <f t="shared" si="36"/>
        <v>0</v>
      </c>
      <c r="BH218" s="140">
        <f t="shared" si="37"/>
        <v>0</v>
      </c>
      <c r="BI218" s="140">
        <f t="shared" si="38"/>
        <v>0</v>
      </c>
      <c r="BJ218" s="17" t="s">
        <v>84</v>
      </c>
      <c r="BK218" s="140">
        <f t="shared" si="39"/>
        <v>0</v>
      </c>
      <c r="BL218" s="17" t="s">
        <v>216</v>
      </c>
      <c r="BM218" s="139" t="s">
        <v>657</v>
      </c>
    </row>
    <row r="219" spans="2:65" s="1" customFormat="1" ht="16.5" customHeight="1">
      <c r="B219" s="32"/>
      <c r="C219" s="162" t="s">
        <v>658</v>
      </c>
      <c r="D219" s="162" t="s">
        <v>700</v>
      </c>
      <c r="E219" s="163" t="s">
        <v>2583</v>
      </c>
      <c r="F219" s="164" t="s">
        <v>2584</v>
      </c>
      <c r="G219" s="165" t="s">
        <v>880</v>
      </c>
      <c r="H219" s="166">
        <v>20</v>
      </c>
      <c r="I219" s="167"/>
      <c r="J219" s="168">
        <f t="shared" si="40"/>
        <v>0</v>
      </c>
      <c r="K219" s="169"/>
      <c r="L219" s="170"/>
      <c r="M219" s="196" t="s">
        <v>1</v>
      </c>
      <c r="N219" s="197" t="s">
        <v>42</v>
      </c>
      <c r="O219" s="183"/>
      <c r="P219" s="184">
        <f t="shared" si="41"/>
        <v>0</v>
      </c>
      <c r="Q219" s="184">
        <v>0</v>
      </c>
      <c r="R219" s="184">
        <f t="shared" si="42"/>
        <v>0</v>
      </c>
      <c r="S219" s="184">
        <v>0</v>
      </c>
      <c r="T219" s="185">
        <f t="shared" si="43"/>
        <v>0</v>
      </c>
      <c r="AR219" s="139" t="s">
        <v>234</v>
      </c>
      <c r="AT219" s="139" t="s">
        <v>700</v>
      </c>
      <c r="AU219" s="139" t="s">
        <v>84</v>
      </c>
      <c r="AY219" s="17" t="s">
        <v>211</v>
      </c>
      <c r="BE219" s="140">
        <f t="shared" si="34"/>
        <v>0</v>
      </c>
      <c r="BF219" s="140">
        <f t="shared" si="35"/>
        <v>0</v>
      </c>
      <c r="BG219" s="140">
        <f t="shared" si="36"/>
        <v>0</v>
      </c>
      <c r="BH219" s="140">
        <f t="shared" si="37"/>
        <v>0</v>
      </c>
      <c r="BI219" s="140">
        <f t="shared" si="38"/>
        <v>0</v>
      </c>
      <c r="BJ219" s="17" t="s">
        <v>84</v>
      </c>
      <c r="BK219" s="140">
        <f t="shared" si="39"/>
        <v>0</v>
      </c>
      <c r="BL219" s="17" t="s">
        <v>216</v>
      </c>
      <c r="BM219" s="139" t="s">
        <v>662</v>
      </c>
    </row>
    <row r="220" spans="2:65" s="1" customFormat="1" ht="6.95" customHeight="1">
      <c r="B220" s="44"/>
      <c r="C220" s="45"/>
      <c r="D220" s="45"/>
      <c r="E220" s="45"/>
      <c r="F220" s="45"/>
      <c r="G220" s="45"/>
      <c r="H220" s="45"/>
      <c r="I220" s="45"/>
      <c r="J220" s="45"/>
      <c r="K220" s="45"/>
      <c r="L220" s="32"/>
    </row>
  </sheetData>
  <sheetProtection algorithmName="SHA-512" hashValue="ZZihvrCqycK45I5L8axTNW7Df+sjQW5jxDqyvEg35AE8EptVLpOf3aT9Jtv9RVm9JLihSop/AMj6CMhAL9g0hA==" saltValue="iEXlnEgm2BWxODwPnow7FqBU2zwBcR5jS9IfmM0gPZU1UphE6fkHkCzg1MHYn+5f0jYELSF9JfahgkThXkYMlQ==" spinCount="100000" sheet="1" objects="1" scenarios="1" formatColumns="0" formatRows="0" autoFilter="0"/>
  <autoFilter ref="C121:K219" xr:uid="{00000000-0009-0000-0000-00001E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2:BM14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164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44" t="str">
        <f>'Rekapitulace stavby'!K6</f>
        <v>24005 - Prirodni koupaci biotop Jilemnice (zadani) - uprava vyberove rizeni</v>
      </c>
      <c r="F7" s="245"/>
      <c r="G7" s="245"/>
      <c r="H7" s="245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40" t="s">
        <v>2585</v>
      </c>
      <c r="F9" s="246"/>
      <c r="G9" s="246"/>
      <c r="H9" s="246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7" t="str">
        <f>'Rekapitulace stavby'!E14</f>
        <v>Vyplň údaj</v>
      </c>
      <c r="F18" s="209"/>
      <c r="G18" s="209"/>
      <c r="H18" s="209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14" t="s">
        <v>1</v>
      </c>
      <c r="F27" s="214"/>
      <c r="G27" s="214"/>
      <c r="H27" s="21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ROUND(J119,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ROUND((SUM(BE119:BE140)),  2)</f>
        <v>0</v>
      </c>
      <c r="I33" s="92">
        <v>0.21</v>
      </c>
      <c r="J33" s="91">
        <f>ROUND(((SUM(BE119:BE140))*I33),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ROUND((SUM(BF119:BF140)),  2)</f>
        <v>0</v>
      </c>
      <c r="I34" s="92">
        <v>0.12</v>
      </c>
      <c r="J34" s="91">
        <f>ROUND(((SUM(BF119:BF140))*I34),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ROUND((SUM(BG119:BG140)),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ROUND((SUM(BH119:BH140)),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ROUND((SUM(BI119:BI140)),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44" t="str">
        <f>E7</f>
        <v>24005 - Prirodni koupaci biotop Jilemnice (zadani) - uprava vyberove rizeni</v>
      </c>
      <c r="F85" s="245"/>
      <c r="G85" s="245"/>
      <c r="H85" s="245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40" t="str">
        <f>E9</f>
        <v>SO 15 - Výustní objekt</v>
      </c>
      <c r="F87" s="246"/>
      <c r="G87" s="246"/>
      <c r="H87" s="246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J119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1604</v>
      </c>
      <c r="E97" s="106"/>
      <c r="F97" s="106"/>
      <c r="G97" s="106"/>
      <c r="H97" s="106"/>
      <c r="I97" s="106"/>
      <c r="J97" s="107">
        <f>J120</f>
        <v>0</v>
      </c>
      <c r="L97" s="104"/>
    </row>
    <row r="98" spans="2:12" s="15" customFormat="1" ht="19.899999999999999" hidden="1" customHeight="1">
      <c r="B98" s="189"/>
      <c r="D98" s="190" t="s">
        <v>1641</v>
      </c>
      <c r="E98" s="191"/>
      <c r="F98" s="191"/>
      <c r="G98" s="191"/>
      <c r="H98" s="191"/>
      <c r="I98" s="191"/>
      <c r="J98" s="192">
        <f>J121</f>
        <v>0</v>
      </c>
      <c r="L98" s="189"/>
    </row>
    <row r="99" spans="2:12" s="15" customFormat="1" ht="19.899999999999999" hidden="1" customHeight="1">
      <c r="B99" s="189"/>
      <c r="D99" s="190" t="s">
        <v>2586</v>
      </c>
      <c r="E99" s="191"/>
      <c r="F99" s="191"/>
      <c r="G99" s="191"/>
      <c r="H99" s="191"/>
      <c r="I99" s="191"/>
      <c r="J99" s="192">
        <f>J136</f>
        <v>0</v>
      </c>
      <c r="L99" s="189"/>
    </row>
    <row r="100" spans="2:12" s="1" customFormat="1" ht="21.75" hidden="1" customHeight="1">
      <c r="B100" s="32"/>
      <c r="L100" s="32"/>
    </row>
    <row r="101" spans="2:12" s="1" customFormat="1" ht="6.95" hidden="1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2" spans="2:12" ht="11.25" hidden="1"/>
    <row r="103" spans="2:12" ht="11.25" hidden="1"/>
    <row r="104" spans="2:12" ht="11.25" hidden="1"/>
    <row r="105" spans="2:12" s="1" customFormat="1" ht="6.95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12" s="1" customFormat="1" ht="24.95" customHeight="1">
      <c r="B106" s="32"/>
      <c r="C106" s="21" t="s">
        <v>197</v>
      </c>
      <c r="L106" s="32"/>
    </row>
    <row r="107" spans="2:12" s="1" customFormat="1" ht="6.95" customHeight="1">
      <c r="B107" s="32"/>
      <c r="L107" s="32"/>
    </row>
    <row r="108" spans="2:12" s="1" customFormat="1" ht="12" customHeight="1">
      <c r="B108" s="32"/>
      <c r="C108" s="27" t="s">
        <v>16</v>
      </c>
      <c r="L108" s="32"/>
    </row>
    <row r="109" spans="2:12" s="1" customFormat="1" ht="26.25" customHeight="1">
      <c r="B109" s="32"/>
      <c r="E109" s="244" t="str">
        <f>E7</f>
        <v>24005 - Prirodni koupaci biotop Jilemnice (zadani) - uprava vyberove rizeni</v>
      </c>
      <c r="F109" s="245"/>
      <c r="G109" s="245"/>
      <c r="H109" s="245"/>
      <c r="L109" s="32"/>
    </row>
    <row r="110" spans="2:12" s="1" customFormat="1" ht="12" customHeight="1">
      <c r="B110" s="32"/>
      <c r="C110" s="27" t="s">
        <v>169</v>
      </c>
      <c r="L110" s="32"/>
    </row>
    <row r="111" spans="2:12" s="1" customFormat="1" ht="16.5" customHeight="1">
      <c r="B111" s="32"/>
      <c r="E111" s="240" t="str">
        <f>E9</f>
        <v>SO 15 - Výustní objekt</v>
      </c>
      <c r="F111" s="246"/>
      <c r="G111" s="246"/>
      <c r="H111" s="246"/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20</v>
      </c>
      <c r="F113" s="25" t="str">
        <f>F12</f>
        <v xml:space="preserve"> </v>
      </c>
      <c r="I113" s="27" t="s">
        <v>22</v>
      </c>
      <c r="J113" s="52" t="str">
        <f>IF(J12="","",J12)</f>
        <v>12. 2. 2024</v>
      </c>
      <c r="L113" s="32"/>
    </row>
    <row r="114" spans="2:65" s="1" customFormat="1" ht="6.95" customHeight="1">
      <c r="B114" s="32"/>
      <c r="L114" s="32"/>
    </row>
    <row r="115" spans="2:65" s="1" customFormat="1" ht="15.2" customHeight="1">
      <c r="B115" s="32"/>
      <c r="C115" s="27" t="s">
        <v>24</v>
      </c>
      <c r="F115" s="25" t="str">
        <f>E15</f>
        <v>Sportovní centrum Jilemnice</v>
      </c>
      <c r="I115" s="27" t="s">
        <v>31</v>
      </c>
      <c r="J115" s="30" t="str">
        <f>E21</f>
        <v>BAPO s.r.o.</v>
      </c>
      <c r="L115" s="32"/>
    </row>
    <row r="116" spans="2:65" s="1" customFormat="1" ht="15.2" customHeight="1">
      <c r="B116" s="32"/>
      <c r="C116" s="27" t="s">
        <v>29</v>
      </c>
      <c r="F116" s="25" t="str">
        <f>IF(E18="","",E18)</f>
        <v>Vyplň údaj</v>
      </c>
      <c r="I116" s="27" t="s">
        <v>35</v>
      </c>
      <c r="J116" s="30" t="str">
        <f>E24</f>
        <v xml:space="preserve"> </v>
      </c>
      <c r="L116" s="32"/>
    </row>
    <row r="117" spans="2:65" s="1" customFormat="1" ht="10.35" customHeight="1">
      <c r="B117" s="32"/>
      <c r="L117" s="32"/>
    </row>
    <row r="118" spans="2:65" s="9" customFormat="1" ht="29.25" customHeight="1">
      <c r="B118" s="108"/>
      <c r="C118" s="109" t="s">
        <v>198</v>
      </c>
      <c r="D118" s="110" t="s">
        <v>62</v>
      </c>
      <c r="E118" s="110" t="s">
        <v>58</v>
      </c>
      <c r="F118" s="110" t="s">
        <v>59</v>
      </c>
      <c r="G118" s="110" t="s">
        <v>199</v>
      </c>
      <c r="H118" s="110" t="s">
        <v>200</v>
      </c>
      <c r="I118" s="110" t="s">
        <v>201</v>
      </c>
      <c r="J118" s="111" t="s">
        <v>173</v>
      </c>
      <c r="K118" s="112" t="s">
        <v>202</v>
      </c>
      <c r="L118" s="108"/>
      <c r="M118" s="59" t="s">
        <v>1</v>
      </c>
      <c r="N118" s="60" t="s">
        <v>41</v>
      </c>
      <c r="O118" s="60" t="s">
        <v>203</v>
      </c>
      <c r="P118" s="60" t="s">
        <v>204</v>
      </c>
      <c r="Q118" s="60" t="s">
        <v>205</v>
      </c>
      <c r="R118" s="60" t="s">
        <v>206</v>
      </c>
      <c r="S118" s="60" t="s">
        <v>207</v>
      </c>
      <c r="T118" s="61" t="s">
        <v>208</v>
      </c>
    </row>
    <row r="119" spans="2:65" s="1" customFormat="1" ht="22.9" customHeight="1">
      <c r="B119" s="32"/>
      <c r="C119" s="64" t="s">
        <v>209</v>
      </c>
      <c r="J119" s="113">
        <f>BK119</f>
        <v>0</v>
      </c>
      <c r="L119" s="32"/>
      <c r="M119" s="62"/>
      <c r="N119" s="53"/>
      <c r="O119" s="53"/>
      <c r="P119" s="114">
        <f>P120</f>
        <v>0</v>
      </c>
      <c r="Q119" s="53"/>
      <c r="R119" s="114">
        <f>R120</f>
        <v>0</v>
      </c>
      <c r="S119" s="53"/>
      <c r="T119" s="115">
        <f>T120</f>
        <v>0</v>
      </c>
      <c r="AT119" s="17" t="s">
        <v>76</v>
      </c>
      <c r="AU119" s="17" t="s">
        <v>175</v>
      </c>
      <c r="BK119" s="116">
        <f>BK120</f>
        <v>0</v>
      </c>
    </row>
    <row r="120" spans="2:65" s="10" customFormat="1" ht="25.9" customHeight="1">
      <c r="B120" s="117"/>
      <c r="D120" s="118" t="s">
        <v>76</v>
      </c>
      <c r="E120" s="119" t="s">
        <v>1320</v>
      </c>
      <c r="F120" s="119" t="s">
        <v>1606</v>
      </c>
      <c r="I120" s="120"/>
      <c r="J120" s="121">
        <f>BK120</f>
        <v>0</v>
      </c>
      <c r="L120" s="117"/>
      <c r="M120" s="122"/>
      <c r="P120" s="123">
        <f>P121+P136</f>
        <v>0</v>
      </c>
      <c r="R120" s="123">
        <f>R121+R136</f>
        <v>0</v>
      </c>
      <c r="T120" s="124">
        <f>T121+T136</f>
        <v>0</v>
      </c>
      <c r="AR120" s="118" t="s">
        <v>84</v>
      </c>
      <c r="AT120" s="125" t="s">
        <v>76</v>
      </c>
      <c r="AU120" s="125" t="s">
        <v>77</v>
      </c>
      <c r="AY120" s="118" t="s">
        <v>211</v>
      </c>
      <c r="BK120" s="126">
        <f>BK121+BK136</f>
        <v>0</v>
      </c>
    </row>
    <row r="121" spans="2:65" s="10" customFormat="1" ht="22.9" customHeight="1">
      <c r="B121" s="117"/>
      <c r="D121" s="118" t="s">
        <v>76</v>
      </c>
      <c r="E121" s="193" t="s">
        <v>84</v>
      </c>
      <c r="F121" s="193" t="s">
        <v>210</v>
      </c>
      <c r="I121" s="120"/>
      <c r="J121" s="194">
        <f>BK121</f>
        <v>0</v>
      </c>
      <c r="L121" s="117"/>
      <c r="M121" s="122"/>
      <c r="P121" s="123">
        <f>SUM(P122:P135)</f>
        <v>0</v>
      </c>
      <c r="R121" s="123">
        <f>SUM(R122:R135)</f>
        <v>0</v>
      </c>
      <c r="T121" s="124">
        <f>SUM(T122:T135)</f>
        <v>0</v>
      </c>
      <c r="AR121" s="118" t="s">
        <v>84</v>
      </c>
      <c r="AT121" s="125" t="s">
        <v>76</v>
      </c>
      <c r="AU121" s="125" t="s">
        <v>84</v>
      </c>
      <c r="AY121" s="118" t="s">
        <v>211</v>
      </c>
      <c r="BK121" s="126">
        <f>SUM(BK122:BK135)</f>
        <v>0</v>
      </c>
    </row>
    <row r="122" spans="2:65" s="1" customFormat="1" ht="33" customHeight="1">
      <c r="B122" s="32"/>
      <c r="C122" s="127" t="s">
        <v>84</v>
      </c>
      <c r="D122" s="127" t="s">
        <v>212</v>
      </c>
      <c r="E122" s="128" t="s">
        <v>2587</v>
      </c>
      <c r="F122" s="129" t="s">
        <v>2588</v>
      </c>
      <c r="G122" s="130" t="s">
        <v>215</v>
      </c>
      <c r="H122" s="131">
        <v>17.135999999999999</v>
      </c>
      <c r="I122" s="132"/>
      <c r="J122" s="133">
        <f>ROUND(I122*H122,2)</f>
        <v>0</v>
      </c>
      <c r="K122" s="134"/>
      <c r="L122" s="32"/>
      <c r="M122" s="135" t="s">
        <v>1</v>
      </c>
      <c r="N122" s="136" t="s">
        <v>42</v>
      </c>
      <c r="P122" s="137">
        <f>O122*H122</f>
        <v>0</v>
      </c>
      <c r="Q122" s="137">
        <v>0</v>
      </c>
      <c r="R122" s="137">
        <f>Q122*H122</f>
        <v>0</v>
      </c>
      <c r="S122" s="137">
        <v>0</v>
      </c>
      <c r="T122" s="138">
        <f>S122*H122</f>
        <v>0</v>
      </c>
      <c r="AR122" s="139" t="s">
        <v>216</v>
      </c>
      <c r="AT122" s="139" t="s">
        <v>212</v>
      </c>
      <c r="AU122" s="139" t="s">
        <v>86</v>
      </c>
      <c r="AY122" s="17" t="s">
        <v>211</v>
      </c>
      <c r="BE122" s="140">
        <f>IF(N122="základní",J122,0)</f>
        <v>0</v>
      </c>
      <c r="BF122" s="140">
        <f>IF(N122="snížená",J122,0)</f>
        <v>0</v>
      </c>
      <c r="BG122" s="140">
        <f>IF(N122="zákl. přenesená",J122,0)</f>
        <v>0</v>
      </c>
      <c r="BH122" s="140">
        <f>IF(N122="sníž. přenesená",J122,0)</f>
        <v>0</v>
      </c>
      <c r="BI122" s="140">
        <f>IF(N122="nulová",J122,0)</f>
        <v>0</v>
      </c>
      <c r="BJ122" s="17" t="s">
        <v>84</v>
      </c>
      <c r="BK122" s="140">
        <f>ROUND(I122*H122,2)</f>
        <v>0</v>
      </c>
      <c r="BL122" s="17" t="s">
        <v>216</v>
      </c>
      <c r="BM122" s="139" t="s">
        <v>86</v>
      </c>
    </row>
    <row r="123" spans="2:65" s="12" customFormat="1" ht="11.25">
      <c r="B123" s="148"/>
      <c r="D123" s="142" t="s">
        <v>217</v>
      </c>
      <c r="E123" s="149" t="s">
        <v>1</v>
      </c>
      <c r="F123" s="150" t="s">
        <v>2589</v>
      </c>
      <c r="H123" s="151">
        <v>17.135999999999999</v>
      </c>
      <c r="I123" s="152"/>
      <c r="L123" s="148"/>
      <c r="M123" s="153"/>
      <c r="T123" s="154"/>
      <c r="AT123" s="149" t="s">
        <v>217</v>
      </c>
      <c r="AU123" s="149" t="s">
        <v>86</v>
      </c>
      <c r="AV123" s="12" t="s">
        <v>86</v>
      </c>
      <c r="AW123" s="12" t="s">
        <v>34</v>
      </c>
      <c r="AX123" s="12" t="s">
        <v>77</v>
      </c>
      <c r="AY123" s="149" t="s">
        <v>211</v>
      </c>
    </row>
    <row r="124" spans="2:65" s="13" customFormat="1" ht="11.25">
      <c r="B124" s="155"/>
      <c r="D124" s="142" t="s">
        <v>217</v>
      </c>
      <c r="E124" s="156" t="s">
        <v>1</v>
      </c>
      <c r="F124" s="157" t="s">
        <v>222</v>
      </c>
      <c r="H124" s="158">
        <v>17.135999999999999</v>
      </c>
      <c r="I124" s="159"/>
      <c r="L124" s="155"/>
      <c r="M124" s="160"/>
      <c r="T124" s="161"/>
      <c r="AT124" s="156" t="s">
        <v>217</v>
      </c>
      <c r="AU124" s="156" t="s">
        <v>86</v>
      </c>
      <c r="AV124" s="13" t="s">
        <v>216</v>
      </c>
      <c r="AW124" s="13" t="s">
        <v>34</v>
      </c>
      <c r="AX124" s="13" t="s">
        <v>84</v>
      </c>
      <c r="AY124" s="156" t="s">
        <v>211</v>
      </c>
    </row>
    <row r="125" spans="2:65" s="1" customFormat="1" ht="37.9" customHeight="1">
      <c r="B125" s="32"/>
      <c r="C125" s="127" t="s">
        <v>86</v>
      </c>
      <c r="D125" s="127" t="s">
        <v>212</v>
      </c>
      <c r="E125" s="128" t="s">
        <v>223</v>
      </c>
      <c r="F125" s="129" t="s">
        <v>224</v>
      </c>
      <c r="G125" s="130" t="s">
        <v>215</v>
      </c>
      <c r="H125" s="131">
        <v>17.135999999999999</v>
      </c>
      <c r="I125" s="132"/>
      <c r="J125" s="133">
        <f>ROUND(I125*H125,2)</f>
        <v>0</v>
      </c>
      <c r="K125" s="134"/>
      <c r="L125" s="32"/>
      <c r="M125" s="135" t="s">
        <v>1</v>
      </c>
      <c r="N125" s="136" t="s">
        <v>42</v>
      </c>
      <c r="P125" s="137">
        <f>O125*H125</f>
        <v>0</v>
      </c>
      <c r="Q125" s="137">
        <v>0</v>
      </c>
      <c r="R125" s="137">
        <f>Q125*H125</f>
        <v>0</v>
      </c>
      <c r="S125" s="137">
        <v>0</v>
      </c>
      <c r="T125" s="138">
        <f>S125*H125</f>
        <v>0</v>
      </c>
      <c r="AR125" s="139" t="s">
        <v>216</v>
      </c>
      <c r="AT125" s="139" t="s">
        <v>212</v>
      </c>
      <c r="AU125" s="139" t="s">
        <v>86</v>
      </c>
      <c r="AY125" s="17" t="s">
        <v>211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7" t="s">
        <v>84</v>
      </c>
      <c r="BK125" s="140">
        <f>ROUND(I125*H125,2)</f>
        <v>0</v>
      </c>
      <c r="BL125" s="17" t="s">
        <v>216</v>
      </c>
      <c r="BM125" s="139" t="s">
        <v>216</v>
      </c>
    </row>
    <row r="126" spans="2:65" s="1" customFormat="1" ht="37.9" customHeight="1">
      <c r="B126" s="32"/>
      <c r="C126" s="127" t="s">
        <v>226</v>
      </c>
      <c r="D126" s="127" t="s">
        <v>212</v>
      </c>
      <c r="E126" s="128" t="s">
        <v>2590</v>
      </c>
      <c r="F126" s="129" t="s">
        <v>2591</v>
      </c>
      <c r="G126" s="130" t="s">
        <v>215</v>
      </c>
      <c r="H126" s="131">
        <v>13.366</v>
      </c>
      <c r="I126" s="132"/>
      <c r="J126" s="133">
        <f>ROUND(I126*H126,2)</f>
        <v>0</v>
      </c>
      <c r="K126" s="134"/>
      <c r="L126" s="32"/>
      <c r="M126" s="135" t="s">
        <v>1</v>
      </c>
      <c r="N126" s="136" t="s">
        <v>42</v>
      </c>
      <c r="P126" s="137">
        <f>O126*H126</f>
        <v>0</v>
      </c>
      <c r="Q126" s="137">
        <v>0</v>
      </c>
      <c r="R126" s="137">
        <f>Q126*H126</f>
        <v>0</v>
      </c>
      <c r="S126" s="137">
        <v>0</v>
      </c>
      <c r="T126" s="138">
        <f>S126*H126</f>
        <v>0</v>
      </c>
      <c r="AR126" s="139" t="s">
        <v>216</v>
      </c>
      <c r="AT126" s="139" t="s">
        <v>212</v>
      </c>
      <c r="AU126" s="139" t="s">
        <v>86</v>
      </c>
      <c r="AY126" s="17" t="s">
        <v>211</v>
      </c>
      <c r="BE126" s="140">
        <f>IF(N126="základní",J126,0)</f>
        <v>0</v>
      </c>
      <c r="BF126" s="140">
        <f>IF(N126="snížená",J126,0)</f>
        <v>0</v>
      </c>
      <c r="BG126" s="140">
        <f>IF(N126="zákl. přenesená",J126,0)</f>
        <v>0</v>
      </c>
      <c r="BH126" s="140">
        <f>IF(N126="sníž. přenesená",J126,0)</f>
        <v>0</v>
      </c>
      <c r="BI126" s="140">
        <f>IF(N126="nulová",J126,0)</f>
        <v>0</v>
      </c>
      <c r="BJ126" s="17" t="s">
        <v>84</v>
      </c>
      <c r="BK126" s="140">
        <f>ROUND(I126*H126,2)</f>
        <v>0</v>
      </c>
      <c r="BL126" s="17" t="s">
        <v>216</v>
      </c>
      <c r="BM126" s="139" t="s">
        <v>229</v>
      </c>
    </row>
    <row r="127" spans="2:65" s="12" customFormat="1" ht="11.25">
      <c r="B127" s="148"/>
      <c r="D127" s="142" t="s">
        <v>217</v>
      </c>
      <c r="E127" s="149" t="s">
        <v>1</v>
      </c>
      <c r="F127" s="150" t="s">
        <v>2592</v>
      </c>
      <c r="H127" s="151">
        <v>3.8610000000000002</v>
      </c>
      <c r="I127" s="152"/>
      <c r="L127" s="148"/>
      <c r="M127" s="153"/>
      <c r="T127" s="154"/>
      <c r="AT127" s="149" t="s">
        <v>217</v>
      </c>
      <c r="AU127" s="149" t="s">
        <v>86</v>
      </c>
      <c r="AV127" s="12" t="s">
        <v>86</v>
      </c>
      <c r="AW127" s="12" t="s">
        <v>34</v>
      </c>
      <c r="AX127" s="12" t="s">
        <v>77</v>
      </c>
      <c r="AY127" s="149" t="s">
        <v>211</v>
      </c>
    </row>
    <row r="128" spans="2:65" s="12" customFormat="1" ht="11.25">
      <c r="B128" s="148"/>
      <c r="D128" s="142" t="s">
        <v>217</v>
      </c>
      <c r="E128" s="149" t="s">
        <v>1</v>
      </c>
      <c r="F128" s="150" t="s">
        <v>2593</v>
      </c>
      <c r="H128" s="151">
        <v>2.7</v>
      </c>
      <c r="I128" s="152"/>
      <c r="L128" s="148"/>
      <c r="M128" s="153"/>
      <c r="T128" s="154"/>
      <c r="AT128" s="149" t="s">
        <v>217</v>
      </c>
      <c r="AU128" s="149" t="s">
        <v>86</v>
      </c>
      <c r="AV128" s="12" t="s">
        <v>86</v>
      </c>
      <c r="AW128" s="12" t="s">
        <v>34</v>
      </c>
      <c r="AX128" s="12" t="s">
        <v>77</v>
      </c>
      <c r="AY128" s="149" t="s">
        <v>211</v>
      </c>
    </row>
    <row r="129" spans="2:65" s="12" customFormat="1" ht="11.25">
      <c r="B129" s="148"/>
      <c r="D129" s="142" t="s">
        <v>217</v>
      </c>
      <c r="E129" s="149" t="s">
        <v>1</v>
      </c>
      <c r="F129" s="150" t="s">
        <v>2594</v>
      </c>
      <c r="H129" s="151">
        <v>6.8049999999999997</v>
      </c>
      <c r="I129" s="152"/>
      <c r="L129" s="148"/>
      <c r="M129" s="153"/>
      <c r="T129" s="154"/>
      <c r="AT129" s="149" t="s">
        <v>217</v>
      </c>
      <c r="AU129" s="149" t="s">
        <v>86</v>
      </c>
      <c r="AV129" s="12" t="s">
        <v>86</v>
      </c>
      <c r="AW129" s="12" t="s">
        <v>34</v>
      </c>
      <c r="AX129" s="12" t="s">
        <v>77</v>
      </c>
      <c r="AY129" s="149" t="s">
        <v>211</v>
      </c>
    </row>
    <row r="130" spans="2:65" s="13" customFormat="1" ht="11.25">
      <c r="B130" s="155"/>
      <c r="D130" s="142" t="s">
        <v>217</v>
      </c>
      <c r="E130" s="156" t="s">
        <v>1</v>
      </c>
      <c r="F130" s="157" t="s">
        <v>222</v>
      </c>
      <c r="H130" s="158">
        <v>13.366</v>
      </c>
      <c r="I130" s="159"/>
      <c r="L130" s="155"/>
      <c r="M130" s="160"/>
      <c r="T130" s="161"/>
      <c r="AT130" s="156" t="s">
        <v>217</v>
      </c>
      <c r="AU130" s="156" t="s">
        <v>86</v>
      </c>
      <c r="AV130" s="13" t="s">
        <v>216</v>
      </c>
      <c r="AW130" s="13" t="s">
        <v>34</v>
      </c>
      <c r="AX130" s="13" t="s">
        <v>84</v>
      </c>
      <c r="AY130" s="156" t="s">
        <v>211</v>
      </c>
    </row>
    <row r="131" spans="2:65" s="1" customFormat="1" ht="24.2" customHeight="1">
      <c r="B131" s="32"/>
      <c r="C131" s="127" t="s">
        <v>216</v>
      </c>
      <c r="D131" s="127" t="s">
        <v>212</v>
      </c>
      <c r="E131" s="128" t="s">
        <v>2595</v>
      </c>
      <c r="F131" s="129" t="s">
        <v>2596</v>
      </c>
      <c r="G131" s="130" t="s">
        <v>297</v>
      </c>
      <c r="H131" s="131">
        <v>11.667</v>
      </c>
      <c r="I131" s="132"/>
      <c r="J131" s="133">
        <f>ROUND(I131*H131,2)</f>
        <v>0</v>
      </c>
      <c r="K131" s="134"/>
      <c r="L131" s="32"/>
      <c r="M131" s="135" t="s">
        <v>1</v>
      </c>
      <c r="N131" s="136" t="s">
        <v>42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216</v>
      </c>
      <c r="AT131" s="139" t="s">
        <v>212</v>
      </c>
      <c r="AU131" s="139" t="s">
        <v>86</v>
      </c>
      <c r="AY131" s="17" t="s">
        <v>211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7" t="s">
        <v>84</v>
      </c>
      <c r="BK131" s="140">
        <f>ROUND(I131*H131,2)</f>
        <v>0</v>
      </c>
      <c r="BL131" s="17" t="s">
        <v>216</v>
      </c>
      <c r="BM131" s="139" t="s">
        <v>234</v>
      </c>
    </row>
    <row r="132" spans="2:65" s="12" customFormat="1" ht="11.25">
      <c r="B132" s="148"/>
      <c r="D132" s="142" t="s">
        <v>217</v>
      </c>
      <c r="E132" s="149" t="s">
        <v>1</v>
      </c>
      <c r="F132" s="150" t="s">
        <v>2597</v>
      </c>
      <c r="H132" s="151">
        <v>6.8049999999999997</v>
      </c>
      <c r="I132" s="152"/>
      <c r="L132" s="148"/>
      <c r="M132" s="153"/>
      <c r="T132" s="154"/>
      <c r="AT132" s="149" t="s">
        <v>217</v>
      </c>
      <c r="AU132" s="149" t="s">
        <v>86</v>
      </c>
      <c r="AV132" s="12" t="s">
        <v>86</v>
      </c>
      <c r="AW132" s="12" t="s">
        <v>34</v>
      </c>
      <c r="AX132" s="12" t="s">
        <v>77</v>
      </c>
      <c r="AY132" s="149" t="s">
        <v>211</v>
      </c>
    </row>
    <row r="133" spans="2:65" s="12" customFormat="1" ht="11.25">
      <c r="B133" s="148"/>
      <c r="D133" s="142" t="s">
        <v>217</v>
      </c>
      <c r="E133" s="149" t="s">
        <v>1</v>
      </c>
      <c r="F133" s="150" t="s">
        <v>2598</v>
      </c>
      <c r="H133" s="151">
        <v>4.8620000000000001</v>
      </c>
      <c r="I133" s="152"/>
      <c r="L133" s="148"/>
      <c r="M133" s="153"/>
      <c r="T133" s="154"/>
      <c r="AT133" s="149" t="s">
        <v>217</v>
      </c>
      <c r="AU133" s="149" t="s">
        <v>86</v>
      </c>
      <c r="AV133" s="12" t="s">
        <v>86</v>
      </c>
      <c r="AW133" s="12" t="s">
        <v>34</v>
      </c>
      <c r="AX133" s="12" t="s">
        <v>77</v>
      </c>
      <c r="AY133" s="149" t="s">
        <v>211</v>
      </c>
    </row>
    <row r="134" spans="2:65" s="13" customFormat="1" ht="11.25">
      <c r="B134" s="155"/>
      <c r="D134" s="142" t="s">
        <v>217</v>
      </c>
      <c r="E134" s="156" t="s">
        <v>1</v>
      </c>
      <c r="F134" s="157" t="s">
        <v>222</v>
      </c>
      <c r="H134" s="158">
        <v>11.667</v>
      </c>
      <c r="I134" s="159"/>
      <c r="L134" s="155"/>
      <c r="M134" s="160"/>
      <c r="T134" s="161"/>
      <c r="AT134" s="156" t="s">
        <v>217</v>
      </c>
      <c r="AU134" s="156" t="s">
        <v>86</v>
      </c>
      <c r="AV134" s="13" t="s">
        <v>216</v>
      </c>
      <c r="AW134" s="13" t="s">
        <v>34</v>
      </c>
      <c r="AX134" s="13" t="s">
        <v>84</v>
      </c>
      <c r="AY134" s="156" t="s">
        <v>211</v>
      </c>
    </row>
    <row r="135" spans="2:65" s="1" customFormat="1" ht="37.9" customHeight="1">
      <c r="B135" s="32"/>
      <c r="C135" s="127" t="s">
        <v>235</v>
      </c>
      <c r="D135" s="127" t="s">
        <v>212</v>
      </c>
      <c r="E135" s="128" t="s">
        <v>2599</v>
      </c>
      <c r="F135" s="129" t="s">
        <v>2600</v>
      </c>
      <c r="G135" s="130" t="s">
        <v>297</v>
      </c>
      <c r="H135" s="131">
        <v>11.667</v>
      </c>
      <c r="I135" s="132"/>
      <c r="J135" s="133">
        <f>ROUND(I135*H135,2)</f>
        <v>0</v>
      </c>
      <c r="K135" s="134"/>
      <c r="L135" s="32"/>
      <c r="M135" s="135" t="s">
        <v>1</v>
      </c>
      <c r="N135" s="136" t="s">
        <v>42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216</v>
      </c>
      <c r="AT135" s="139" t="s">
        <v>212</v>
      </c>
      <c r="AU135" s="139" t="s">
        <v>86</v>
      </c>
      <c r="AY135" s="17" t="s">
        <v>211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7" t="s">
        <v>84</v>
      </c>
      <c r="BK135" s="140">
        <f>ROUND(I135*H135,2)</f>
        <v>0</v>
      </c>
      <c r="BL135" s="17" t="s">
        <v>216</v>
      </c>
      <c r="BM135" s="139" t="s">
        <v>238</v>
      </c>
    </row>
    <row r="136" spans="2:65" s="10" customFormat="1" ht="22.9" customHeight="1">
      <c r="B136" s="117"/>
      <c r="D136" s="118" t="s">
        <v>76</v>
      </c>
      <c r="E136" s="193" t="s">
        <v>234</v>
      </c>
      <c r="F136" s="193" t="s">
        <v>530</v>
      </c>
      <c r="I136" s="120"/>
      <c r="J136" s="194">
        <f>BK136</f>
        <v>0</v>
      </c>
      <c r="L136" s="117"/>
      <c r="M136" s="122"/>
      <c r="P136" s="123">
        <f>SUM(P137:P140)</f>
        <v>0</v>
      </c>
      <c r="R136" s="123">
        <f>SUM(R137:R140)</f>
        <v>0</v>
      </c>
      <c r="T136" s="124">
        <f>SUM(T137:T140)</f>
        <v>0</v>
      </c>
      <c r="AR136" s="118" t="s">
        <v>84</v>
      </c>
      <c r="AT136" s="125" t="s">
        <v>76</v>
      </c>
      <c r="AU136" s="125" t="s">
        <v>84</v>
      </c>
      <c r="AY136" s="118" t="s">
        <v>211</v>
      </c>
      <c r="BK136" s="126">
        <f>SUM(BK137:BK140)</f>
        <v>0</v>
      </c>
    </row>
    <row r="137" spans="2:65" s="1" customFormat="1" ht="24.2" customHeight="1">
      <c r="B137" s="32"/>
      <c r="C137" s="127" t="s">
        <v>229</v>
      </c>
      <c r="D137" s="127" t="s">
        <v>212</v>
      </c>
      <c r="E137" s="128" t="s">
        <v>2601</v>
      </c>
      <c r="F137" s="129" t="s">
        <v>2602</v>
      </c>
      <c r="G137" s="130" t="s">
        <v>421</v>
      </c>
      <c r="H137" s="131">
        <v>15.3</v>
      </c>
      <c r="I137" s="132"/>
      <c r="J137" s="133">
        <f>ROUND(I137*H137,2)</f>
        <v>0</v>
      </c>
      <c r="K137" s="134"/>
      <c r="L137" s="32"/>
      <c r="M137" s="135" t="s">
        <v>1</v>
      </c>
      <c r="N137" s="136" t="s">
        <v>42</v>
      </c>
      <c r="P137" s="137">
        <f>O137*H137</f>
        <v>0</v>
      </c>
      <c r="Q137" s="137">
        <v>0</v>
      </c>
      <c r="R137" s="137">
        <f>Q137*H137</f>
        <v>0</v>
      </c>
      <c r="S137" s="137">
        <v>0</v>
      </c>
      <c r="T137" s="138">
        <f>S137*H137</f>
        <v>0</v>
      </c>
      <c r="AR137" s="139" t="s">
        <v>216</v>
      </c>
      <c r="AT137" s="139" t="s">
        <v>212</v>
      </c>
      <c r="AU137" s="139" t="s">
        <v>86</v>
      </c>
      <c r="AY137" s="17" t="s">
        <v>211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7" t="s">
        <v>84</v>
      </c>
      <c r="BK137" s="140">
        <f>ROUND(I137*H137,2)</f>
        <v>0</v>
      </c>
      <c r="BL137" s="17" t="s">
        <v>216</v>
      </c>
      <c r="BM137" s="139" t="s">
        <v>8</v>
      </c>
    </row>
    <row r="138" spans="2:65" s="1" customFormat="1" ht="24.2" customHeight="1">
      <c r="B138" s="32"/>
      <c r="C138" s="162" t="s">
        <v>241</v>
      </c>
      <c r="D138" s="162" t="s">
        <v>700</v>
      </c>
      <c r="E138" s="163" t="s">
        <v>2603</v>
      </c>
      <c r="F138" s="164" t="s">
        <v>2604</v>
      </c>
      <c r="G138" s="165" t="s">
        <v>289</v>
      </c>
      <c r="H138" s="166">
        <v>5</v>
      </c>
      <c r="I138" s="167"/>
      <c r="J138" s="168">
        <f>ROUND(I138*H138,2)</f>
        <v>0</v>
      </c>
      <c r="K138" s="169"/>
      <c r="L138" s="170"/>
      <c r="M138" s="171" t="s">
        <v>1</v>
      </c>
      <c r="N138" s="172" t="s">
        <v>42</v>
      </c>
      <c r="P138" s="137">
        <f>O138*H138</f>
        <v>0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234</v>
      </c>
      <c r="AT138" s="139" t="s">
        <v>700</v>
      </c>
      <c r="AU138" s="139" t="s">
        <v>86</v>
      </c>
      <c r="AY138" s="17" t="s">
        <v>211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7" t="s">
        <v>84</v>
      </c>
      <c r="BK138" s="140">
        <f>ROUND(I138*H138,2)</f>
        <v>0</v>
      </c>
      <c r="BL138" s="17" t="s">
        <v>216</v>
      </c>
      <c r="BM138" s="139" t="s">
        <v>244</v>
      </c>
    </row>
    <row r="139" spans="2:65" s="1" customFormat="1" ht="24.2" customHeight="1">
      <c r="B139" s="32"/>
      <c r="C139" s="127" t="s">
        <v>234</v>
      </c>
      <c r="D139" s="127" t="s">
        <v>212</v>
      </c>
      <c r="E139" s="128" t="s">
        <v>2605</v>
      </c>
      <c r="F139" s="129" t="s">
        <v>2606</v>
      </c>
      <c r="G139" s="130" t="s">
        <v>289</v>
      </c>
      <c r="H139" s="131">
        <v>1</v>
      </c>
      <c r="I139" s="132"/>
      <c r="J139" s="133">
        <f>ROUND(I139*H139,2)</f>
        <v>0</v>
      </c>
      <c r="K139" s="134"/>
      <c r="L139" s="32"/>
      <c r="M139" s="135" t="s">
        <v>1</v>
      </c>
      <c r="N139" s="136" t="s">
        <v>42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216</v>
      </c>
      <c r="AT139" s="139" t="s">
        <v>212</v>
      </c>
      <c r="AU139" s="139" t="s">
        <v>86</v>
      </c>
      <c r="AY139" s="17" t="s">
        <v>211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7" t="s">
        <v>84</v>
      </c>
      <c r="BK139" s="140">
        <f>ROUND(I139*H139,2)</f>
        <v>0</v>
      </c>
      <c r="BL139" s="17" t="s">
        <v>216</v>
      </c>
      <c r="BM139" s="139" t="s">
        <v>253</v>
      </c>
    </row>
    <row r="140" spans="2:65" s="1" customFormat="1" ht="16.5" customHeight="1">
      <c r="B140" s="32"/>
      <c r="C140" s="162" t="s">
        <v>255</v>
      </c>
      <c r="D140" s="162" t="s">
        <v>700</v>
      </c>
      <c r="E140" s="163" t="s">
        <v>2607</v>
      </c>
      <c r="F140" s="164" t="s">
        <v>2608</v>
      </c>
      <c r="G140" s="165" t="s">
        <v>289</v>
      </c>
      <c r="H140" s="166">
        <v>1</v>
      </c>
      <c r="I140" s="167"/>
      <c r="J140" s="168">
        <f>ROUND(I140*H140,2)</f>
        <v>0</v>
      </c>
      <c r="K140" s="169"/>
      <c r="L140" s="170"/>
      <c r="M140" s="196" t="s">
        <v>1</v>
      </c>
      <c r="N140" s="197" t="s">
        <v>42</v>
      </c>
      <c r="O140" s="183"/>
      <c r="P140" s="184">
        <f>O140*H140</f>
        <v>0</v>
      </c>
      <c r="Q140" s="184">
        <v>0</v>
      </c>
      <c r="R140" s="184">
        <f>Q140*H140</f>
        <v>0</v>
      </c>
      <c r="S140" s="184">
        <v>0</v>
      </c>
      <c r="T140" s="185">
        <f>S140*H140</f>
        <v>0</v>
      </c>
      <c r="AR140" s="139" t="s">
        <v>234</v>
      </c>
      <c r="AT140" s="139" t="s">
        <v>700</v>
      </c>
      <c r="AU140" s="139" t="s">
        <v>86</v>
      </c>
      <c r="AY140" s="17" t="s">
        <v>211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7" t="s">
        <v>84</v>
      </c>
      <c r="BK140" s="140">
        <f>ROUND(I140*H140,2)</f>
        <v>0</v>
      </c>
      <c r="BL140" s="17" t="s">
        <v>216</v>
      </c>
      <c r="BM140" s="139" t="s">
        <v>258</v>
      </c>
    </row>
    <row r="141" spans="2:65" s="1" customFormat="1" ht="6.95" customHeight="1">
      <c r="B141" s="44"/>
      <c r="C141" s="45"/>
      <c r="D141" s="45"/>
      <c r="E141" s="45"/>
      <c r="F141" s="45"/>
      <c r="G141" s="45"/>
      <c r="H141" s="45"/>
      <c r="I141" s="45"/>
      <c r="J141" s="45"/>
      <c r="K141" s="45"/>
      <c r="L141" s="32"/>
    </row>
  </sheetData>
  <sheetProtection algorithmName="SHA-512" hashValue="O3xsln5XQs1kDPq+TWcQdxmHZHA5GKcgXEBzjIZdH3u8iI56grRUIKN7GFzZteo1FBNfO23dhG3ggJRpyFNm2w==" saltValue="ytWEPwUYg6id6t6noxLkP9k62R9FxPcWVuAu6C5ymgVP9HaDYC+TN/MaJOa4cUD/cEnr5HupAbH/BPqLnlU0pA==" spinCount="100000" sheet="1" objects="1" scenarios="1" formatColumns="0" formatRows="0" autoFilter="0"/>
  <autoFilter ref="C118:K140" xr:uid="{00000000-0009-0000-0000-00001F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2:BM13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167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44" t="str">
        <f>'Rekapitulace stavby'!K6</f>
        <v>24005 - Prirodni koupaci biotop Jilemnice (zadani) - uprava vyberove rizeni</v>
      </c>
      <c r="F7" s="245"/>
      <c r="G7" s="245"/>
      <c r="H7" s="245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40" t="s">
        <v>2609</v>
      </c>
      <c r="F9" s="246"/>
      <c r="G9" s="246"/>
      <c r="H9" s="246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7" t="str">
        <f>'Rekapitulace stavby'!E14</f>
        <v>Vyplň údaj</v>
      </c>
      <c r="F18" s="209"/>
      <c r="G18" s="209"/>
      <c r="H18" s="209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14" t="s">
        <v>1</v>
      </c>
      <c r="F27" s="214"/>
      <c r="G27" s="214"/>
      <c r="H27" s="21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ROUND(J118,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ROUND((SUM(BE118:BE130)),  2)</f>
        <v>0</v>
      </c>
      <c r="I33" s="92">
        <v>0.21</v>
      </c>
      <c r="J33" s="91">
        <f>ROUND(((SUM(BE118:BE130))*I33),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ROUND((SUM(BF118:BF130)),  2)</f>
        <v>0</v>
      </c>
      <c r="I34" s="92">
        <v>0.12</v>
      </c>
      <c r="J34" s="91">
        <f>ROUND(((SUM(BF118:BF130))*I34),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ROUND((SUM(BG118:BG130)),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ROUND((SUM(BH118:BH130)),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ROUND((SUM(BI118:BI130)),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44" t="str">
        <f>E7</f>
        <v>24005 - Prirodni koupaci biotop Jilemnice (zadani) - uprava vyberove rizeni</v>
      </c>
      <c r="F85" s="245"/>
      <c r="G85" s="245"/>
      <c r="H85" s="245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40" t="str">
        <f>E9</f>
        <v>VRN - Vedlejší rozpočtové...</v>
      </c>
      <c r="F87" s="246"/>
      <c r="G87" s="246"/>
      <c r="H87" s="246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J118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2610</v>
      </c>
      <c r="E97" s="106"/>
      <c r="F97" s="106"/>
      <c r="G97" s="106"/>
      <c r="H97" s="106"/>
      <c r="I97" s="106"/>
      <c r="J97" s="107">
        <f>J119</f>
        <v>0</v>
      </c>
      <c r="L97" s="104"/>
    </row>
    <row r="98" spans="2:12" s="15" customFormat="1" ht="19.899999999999999" hidden="1" customHeight="1">
      <c r="B98" s="189"/>
      <c r="D98" s="190" t="s">
        <v>2611</v>
      </c>
      <c r="E98" s="191"/>
      <c r="F98" s="191"/>
      <c r="G98" s="191"/>
      <c r="H98" s="191"/>
      <c r="I98" s="191"/>
      <c r="J98" s="192">
        <f>J120</f>
        <v>0</v>
      </c>
      <c r="L98" s="189"/>
    </row>
    <row r="99" spans="2:12" s="1" customFormat="1" ht="21.75" hidden="1" customHeight="1">
      <c r="B99" s="32"/>
      <c r="L99" s="32"/>
    </row>
    <row r="100" spans="2:12" s="1" customFormat="1" ht="6.95" hidden="1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2"/>
    </row>
    <row r="101" spans="2:12" ht="11.25" hidden="1"/>
    <row r="102" spans="2:12" ht="11.25" hidden="1"/>
    <row r="103" spans="2:12" ht="11.25" hidden="1"/>
    <row r="104" spans="2:12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2"/>
    </row>
    <row r="105" spans="2:12" s="1" customFormat="1" ht="24.95" customHeight="1">
      <c r="B105" s="32"/>
      <c r="C105" s="21" t="s">
        <v>197</v>
      </c>
      <c r="L105" s="32"/>
    </row>
    <row r="106" spans="2:12" s="1" customFormat="1" ht="6.95" customHeight="1">
      <c r="B106" s="32"/>
      <c r="L106" s="32"/>
    </row>
    <row r="107" spans="2:12" s="1" customFormat="1" ht="12" customHeight="1">
      <c r="B107" s="32"/>
      <c r="C107" s="27" t="s">
        <v>16</v>
      </c>
      <c r="L107" s="32"/>
    </row>
    <row r="108" spans="2:12" s="1" customFormat="1" ht="26.25" customHeight="1">
      <c r="B108" s="32"/>
      <c r="E108" s="244" t="str">
        <f>E7</f>
        <v>24005 - Prirodni koupaci biotop Jilemnice (zadani) - uprava vyberove rizeni</v>
      </c>
      <c r="F108" s="245"/>
      <c r="G108" s="245"/>
      <c r="H108" s="245"/>
      <c r="L108" s="32"/>
    </row>
    <row r="109" spans="2:12" s="1" customFormat="1" ht="12" customHeight="1">
      <c r="B109" s="32"/>
      <c r="C109" s="27" t="s">
        <v>169</v>
      </c>
      <c r="L109" s="32"/>
    </row>
    <row r="110" spans="2:12" s="1" customFormat="1" ht="16.5" customHeight="1">
      <c r="B110" s="32"/>
      <c r="E110" s="240" t="str">
        <f>E9</f>
        <v>VRN - Vedlejší rozpočtové...</v>
      </c>
      <c r="F110" s="246"/>
      <c r="G110" s="246"/>
      <c r="H110" s="246"/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20</v>
      </c>
      <c r="F112" s="25" t="str">
        <f>F12</f>
        <v xml:space="preserve"> </v>
      </c>
      <c r="I112" s="27" t="s">
        <v>22</v>
      </c>
      <c r="J112" s="52" t="str">
        <f>IF(J12="","",J12)</f>
        <v>12. 2. 2024</v>
      </c>
      <c r="L112" s="32"/>
    </row>
    <row r="113" spans="2:65" s="1" customFormat="1" ht="6.95" customHeight="1">
      <c r="B113" s="32"/>
      <c r="L113" s="32"/>
    </row>
    <row r="114" spans="2:65" s="1" customFormat="1" ht="15.2" customHeight="1">
      <c r="B114" s="32"/>
      <c r="C114" s="27" t="s">
        <v>24</v>
      </c>
      <c r="F114" s="25" t="str">
        <f>E15</f>
        <v>Sportovní centrum Jilemnice</v>
      </c>
      <c r="I114" s="27" t="s">
        <v>31</v>
      </c>
      <c r="J114" s="30" t="str">
        <f>E21</f>
        <v>BAPO s.r.o.</v>
      </c>
      <c r="L114" s="32"/>
    </row>
    <row r="115" spans="2:65" s="1" customFormat="1" ht="15.2" customHeight="1">
      <c r="B115" s="32"/>
      <c r="C115" s="27" t="s">
        <v>29</v>
      </c>
      <c r="F115" s="25" t="str">
        <f>IF(E18="","",E18)</f>
        <v>Vyplň údaj</v>
      </c>
      <c r="I115" s="27" t="s">
        <v>35</v>
      </c>
      <c r="J115" s="30" t="str">
        <f>E24</f>
        <v xml:space="preserve"> </v>
      </c>
      <c r="L115" s="32"/>
    </row>
    <row r="116" spans="2:65" s="1" customFormat="1" ht="10.35" customHeight="1">
      <c r="B116" s="32"/>
      <c r="L116" s="32"/>
    </row>
    <row r="117" spans="2:65" s="9" customFormat="1" ht="29.25" customHeight="1">
      <c r="B117" s="108"/>
      <c r="C117" s="109" t="s">
        <v>198</v>
      </c>
      <c r="D117" s="110" t="s">
        <v>62</v>
      </c>
      <c r="E117" s="110" t="s">
        <v>58</v>
      </c>
      <c r="F117" s="110" t="s">
        <v>59</v>
      </c>
      <c r="G117" s="110" t="s">
        <v>199</v>
      </c>
      <c r="H117" s="110" t="s">
        <v>200</v>
      </c>
      <c r="I117" s="110" t="s">
        <v>201</v>
      </c>
      <c r="J117" s="111" t="s">
        <v>173</v>
      </c>
      <c r="K117" s="112" t="s">
        <v>202</v>
      </c>
      <c r="L117" s="108"/>
      <c r="M117" s="59" t="s">
        <v>1</v>
      </c>
      <c r="N117" s="60" t="s">
        <v>41</v>
      </c>
      <c r="O117" s="60" t="s">
        <v>203</v>
      </c>
      <c r="P117" s="60" t="s">
        <v>204</v>
      </c>
      <c r="Q117" s="60" t="s">
        <v>205</v>
      </c>
      <c r="R117" s="60" t="s">
        <v>206</v>
      </c>
      <c r="S117" s="60" t="s">
        <v>207</v>
      </c>
      <c r="T117" s="61" t="s">
        <v>208</v>
      </c>
    </row>
    <row r="118" spans="2:65" s="1" customFormat="1" ht="22.9" customHeight="1">
      <c r="B118" s="32"/>
      <c r="C118" s="64" t="s">
        <v>209</v>
      </c>
      <c r="J118" s="113">
        <f>BK118</f>
        <v>0</v>
      </c>
      <c r="L118" s="32"/>
      <c r="M118" s="62"/>
      <c r="N118" s="53"/>
      <c r="O118" s="53"/>
      <c r="P118" s="114">
        <f>P119</f>
        <v>0</v>
      </c>
      <c r="Q118" s="53"/>
      <c r="R118" s="114">
        <f>R119</f>
        <v>0</v>
      </c>
      <c r="S118" s="53"/>
      <c r="T118" s="115">
        <f>T119</f>
        <v>0</v>
      </c>
      <c r="AT118" s="17" t="s">
        <v>76</v>
      </c>
      <c r="AU118" s="17" t="s">
        <v>175</v>
      </c>
      <c r="BK118" s="116">
        <f>BK119</f>
        <v>0</v>
      </c>
    </row>
    <row r="119" spans="2:65" s="10" customFormat="1" ht="25.9" customHeight="1">
      <c r="B119" s="117"/>
      <c r="D119" s="118" t="s">
        <v>76</v>
      </c>
      <c r="E119" s="119" t="s">
        <v>165</v>
      </c>
      <c r="F119" s="119" t="s">
        <v>2612</v>
      </c>
      <c r="I119" s="120"/>
      <c r="J119" s="121">
        <f>BK119</f>
        <v>0</v>
      </c>
      <c r="L119" s="117"/>
      <c r="M119" s="122"/>
      <c r="P119" s="123">
        <f>P120</f>
        <v>0</v>
      </c>
      <c r="R119" s="123">
        <f>R120</f>
        <v>0</v>
      </c>
      <c r="T119" s="124">
        <f>T120</f>
        <v>0</v>
      </c>
      <c r="AR119" s="118" t="s">
        <v>235</v>
      </c>
      <c r="AT119" s="125" t="s">
        <v>76</v>
      </c>
      <c r="AU119" s="125" t="s">
        <v>77</v>
      </c>
      <c r="AY119" s="118" t="s">
        <v>211</v>
      </c>
      <c r="BK119" s="126">
        <f>BK120</f>
        <v>0</v>
      </c>
    </row>
    <row r="120" spans="2:65" s="10" customFormat="1" ht="22.9" customHeight="1">
      <c r="B120" s="117"/>
      <c r="D120" s="118" t="s">
        <v>76</v>
      </c>
      <c r="E120" s="193" t="s">
        <v>2613</v>
      </c>
      <c r="F120" s="193" t="s">
        <v>2614</v>
      </c>
      <c r="I120" s="120"/>
      <c r="J120" s="194">
        <f>BK120</f>
        <v>0</v>
      </c>
      <c r="L120" s="117"/>
      <c r="M120" s="122"/>
      <c r="P120" s="123">
        <f>SUM(P121:P130)</f>
        <v>0</v>
      </c>
      <c r="R120" s="123">
        <f>SUM(R121:R130)</f>
        <v>0</v>
      </c>
      <c r="T120" s="124">
        <f>SUM(T121:T130)</f>
        <v>0</v>
      </c>
      <c r="AR120" s="118" t="s">
        <v>235</v>
      </c>
      <c r="AT120" s="125" t="s">
        <v>76</v>
      </c>
      <c r="AU120" s="125" t="s">
        <v>84</v>
      </c>
      <c r="AY120" s="118" t="s">
        <v>211</v>
      </c>
      <c r="BK120" s="126">
        <f>SUM(BK121:BK130)</f>
        <v>0</v>
      </c>
    </row>
    <row r="121" spans="2:65" s="1" customFormat="1" ht="16.5" customHeight="1">
      <c r="B121" s="32"/>
      <c r="C121" s="127" t="s">
        <v>84</v>
      </c>
      <c r="D121" s="127" t="s">
        <v>212</v>
      </c>
      <c r="E121" s="128" t="s">
        <v>2615</v>
      </c>
      <c r="F121" s="129" t="s">
        <v>2614</v>
      </c>
      <c r="G121" s="130" t="s">
        <v>1417</v>
      </c>
      <c r="H121" s="131">
        <v>1</v>
      </c>
      <c r="I121" s="132"/>
      <c r="J121" s="133">
        <f t="shared" ref="J121:J130" si="0">ROUND(I121*H121,2)</f>
        <v>0</v>
      </c>
      <c r="K121" s="134"/>
      <c r="L121" s="32"/>
      <c r="M121" s="135" t="s">
        <v>1</v>
      </c>
      <c r="N121" s="136" t="s">
        <v>42</v>
      </c>
      <c r="P121" s="137">
        <f t="shared" ref="P121:P130" si="1">O121*H121</f>
        <v>0</v>
      </c>
      <c r="Q121" s="137">
        <v>0</v>
      </c>
      <c r="R121" s="137">
        <f t="shared" ref="R121:R130" si="2">Q121*H121</f>
        <v>0</v>
      </c>
      <c r="S121" s="137">
        <v>0</v>
      </c>
      <c r="T121" s="138">
        <f t="shared" ref="T121:T130" si="3">S121*H121</f>
        <v>0</v>
      </c>
      <c r="AR121" s="139" t="s">
        <v>216</v>
      </c>
      <c r="AT121" s="139" t="s">
        <v>212</v>
      </c>
      <c r="AU121" s="139" t="s">
        <v>86</v>
      </c>
      <c r="AY121" s="17" t="s">
        <v>211</v>
      </c>
      <c r="BE121" s="140">
        <f t="shared" ref="BE121:BE130" si="4">IF(N121="základní",J121,0)</f>
        <v>0</v>
      </c>
      <c r="BF121" s="140">
        <f t="shared" ref="BF121:BF130" si="5">IF(N121="snížená",J121,0)</f>
        <v>0</v>
      </c>
      <c r="BG121" s="140">
        <f t="shared" ref="BG121:BG130" si="6">IF(N121="zákl. přenesená",J121,0)</f>
        <v>0</v>
      </c>
      <c r="BH121" s="140">
        <f t="shared" ref="BH121:BH130" si="7">IF(N121="sníž. přenesená",J121,0)</f>
        <v>0</v>
      </c>
      <c r="BI121" s="140">
        <f t="shared" ref="BI121:BI130" si="8">IF(N121="nulová",J121,0)</f>
        <v>0</v>
      </c>
      <c r="BJ121" s="17" t="s">
        <v>84</v>
      </c>
      <c r="BK121" s="140">
        <f t="shared" ref="BK121:BK130" si="9">ROUND(I121*H121,2)</f>
        <v>0</v>
      </c>
      <c r="BL121" s="17" t="s">
        <v>216</v>
      </c>
      <c r="BM121" s="139" t="s">
        <v>86</v>
      </c>
    </row>
    <row r="122" spans="2:65" s="1" customFormat="1" ht="16.5" customHeight="1">
      <c r="B122" s="32"/>
      <c r="C122" s="127" t="s">
        <v>86</v>
      </c>
      <c r="D122" s="127" t="s">
        <v>212</v>
      </c>
      <c r="E122" s="128" t="s">
        <v>2616</v>
      </c>
      <c r="F122" s="129" t="s">
        <v>2617</v>
      </c>
      <c r="G122" s="130" t="s">
        <v>1417</v>
      </c>
      <c r="H122" s="131">
        <v>1</v>
      </c>
      <c r="I122" s="132"/>
      <c r="J122" s="133">
        <f t="shared" si="0"/>
        <v>0</v>
      </c>
      <c r="K122" s="134"/>
      <c r="L122" s="32"/>
      <c r="M122" s="135" t="s">
        <v>1</v>
      </c>
      <c r="N122" s="136" t="s">
        <v>42</v>
      </c>
      <c r="P122" s="137">
        <f t="shared" si="1"/>
        <v>0</v>
      </c>
      <c r="Q122" s="137">
        <v>0</v>
      </c>
      <c r="R122" s="137">
        <f t="shared" si="2"/>
        <v>0</v>
      </c>
      <c r="S122" s="137">
        <v>0</v>
      </c>
      <c r="T122" s="138">
        <f t="shared" si="3"/>
        <v>0</v>
      </c>
      <c r="AR122" s="139" t="s">
        <v>216</v>
      </c>
      <c r="AT122" s="139" t="s">
        <v>212</v>
      </c>
      <c r="AU122" s="139" t="s">
        <v>86</v>
      </c>
      <c r="AY122" s="17" t="s">
        <v>211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7" t="s">
        <v>84</v>
      </c>
      <c r="BK122" s="140">
        <f t="shared" si="9"/>
        <v>0</v>
      </c>
      <c r="BL122" s="17" t="s">
        <v>216</v>
      </c>
      <c r="BM122" s="139" t="s">
        <v>216</v>
      </c>
    </row>
    <row r="123" spans="2:65" s="1" customFormat="1" ht="16.5" customHeight="1">
      <c r="B123" s="32"/>
      <c r="C123" s="127" t="s">
        <v>226</v>
      </c>
      <c r="D123" s="127" t="s">
        <v>212</v>
      </c>
      <c r="E123" s="128" t="s">
        <v>2618</v>
      </c>
      <c r="F123" s="129" t="s">
        <v>2619</v>
      </c>
      <c r="G123" s="130" t="s">
        <v>1417</v>
      </c>
      <c r="H123" s="131">
        <v>1</v>
      </c>
      <c r="I123" s="132"/>
      <c r="J123" s="133">
        <f t="shared" si="0"/>
        <v>0</v>
      </c>
      <c r="K123" s="134"/>
      <c r="L123" s="32"/>
      <c r="M123" s="135" t="s">
        <v>1</v>
      </c>
      <c r="N123" s="136" t="s">
        <v>42</v>
      </c>
      <c r="P123" s="137">
        <f t="shared" si="1"/>
        <v>0</v>
      </c>
      <c r="Q123" s="137">
        <v>0</v>
      </c>
      <c r="R123" s="137">
        <f t="shared" si="2"/>
        <v>0</v>
      </c>
      <c r="S123" s="137">
        <v>0</v>
      </c>
      <c r="T123" s="138">
        <f t="shared" si="3"/>
        <v>0</v>
      </c>
      <c r="AR123" s="139" t="s">
        <v>216</v>
      </c>
      <c r="AT123" s="139" t="s">
        <v>212</v>
      </c>
      <c r="AU123" s="139" t="s">
        <v>86</v>
      </c>
      <c r="AY123" s="17" t="s">
        <v>211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7" t="s">
        <v>84</v>
      </c>
      <c r="BK123" s="140">
        <f t="shared" si="9"/>
        <v>0</v>
      </c>
      <c r="BL123" s="17" t="s">
        <v>216</v>
      </c>
      <c r="BM123" s="139" t="s">
        <v>229</v>
      </c>
    </row>
    <row r="124" spans="2:65" s="1" customFormat="1" ht="16.5" customHeight="1">
      <c r="B124" s="32"/>
      <c r="C124" s="127" t="s">
        <v>216</v>
      </c>
      <c r="D124" s="127" t="s">
        <v>212</v>
      </c>
      <c r="E124" s="128" t="s">
        <v>2620</v>
      </c>
      <c r="F124" s="129" t="s">
        <v>2621</v>
      </c>
      <c r="G124" s="130" t="s">
        <v>1417</v>
      </c>
      <c r="H124" s="131">
        <v>1</v>
      </c>
      <c r="I124" s="132"/>
      <c r="J124" s="133">
        <f t="shared" si="0"/>
        <v>0</v>
      </c>
      <c r="K124" s="134"/>
      <c r="L124" s="32"/>
      <c r="M124" s="135" t="s">
        <v>1</v>
      </c>
      <c r="N124" s="136" t="s">
        <v>42</v>
      </c>
      <c r="P124" s="137">
        <f t="shared" si="1"/>
        <v>0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216</v>
      </c>
      <c r="AT124" s="139" t="s">
        <v>212</v>
      </c>
      <c r="AU124" s="139" t="s">
        <v>86</v>
      </c>
      <c r="AY124" s="17" t="s">
        <v>211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84</v>
      </c>
      <c r="BK124" s="140">
        <f t="shared" si="9"/>
        <v>0</v>
      </c>
      <c r="BL124" s="17" t="s">
        <v>216</v>
      </c>
      <c r="BM124" s="139" t="s">
        <v>234</v>
      </c>
    </row>
    <row r="125" spans="2:65" s="1" customFormat="1" ht="16.5" customHeight="1">
      <c r="B125" s="32"/>
      <c r="C125" s="127" t="s">
        <v>235</v>
      </c>
      <c r="D125" s="127" t="s">
        <v>212</v>
      </c>
      <c r="E125" s="128" t="s">
        <v>2622</v>
      </c>
      <c r="F125" s="129" t="s">
        <v>2623</v>
      </c>
      <c r="G125" s="130" t="s">
        <v>1417</v>
      </c>
      <c r="H125" s="131">
        <v>1</v>
      </c>
      <c r="I125" s="132"/>
      <c r="J125" s="133">
        <f t="shared" si="0"/>
        <v>0</v>
      </c>
      <c r="K125" s="134"/>
      <c r="L125" s="32"/>
      <c r="M125" s="135" t="s">
        <v>1</v>
      </c>
      <c r="N125" s="136" t="s">
        <v>42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216</v>
      </c>
      <c r="AT125" s="139" t="s">
        <v>212</v>
      </c>
      <c r="AU125" s="139" t="s">
        <v>86</v>
      </c>
      <c r="AY125" s="17" t="s">
        <v>211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84</v>
      </c>
      <c r="BK125" s="140">
        <f t="shared" si="9"/>
        <v>0</v>
      </c>
      <c r="BL125" s="17" t="s">
        <v>216</v>
      </c>
      <c r="BM125" s="139" t="s">
        <v>238</v>
      </c>
    </row>
    <row r="126" spans="2:65" s="1" customFormat="1" ht="24.2" customHeight="1">
      <c r="B126" s="32"/>
      <c r="C126" s="127" t="s">
        <v>229</v>
      </c>
      <c r="D126" s="127" t="s">
        <v>212</v>
      </c>
      <c r="E126" s="128" t="s">
        <v>2624</v>
      </c>
      <c r="F126" s="129" t="s">
        <v>2625</v>
      </c>
      <c r="G126" s="130" t="s">
        <v>1417</v>
      </c>
      <c r="H126" s="131">
        <v>1</v>
      </c>
      <c r="I126" s="132"/>
      <c r="J126" s="133">
        <f t="shared" si="0"/>
        <v>0</v>
      </c>
      <c r="K126" s="134"/>
      <c r="L126" s="32"/>
      <c r="M126" s="135" t="s">
        <v>1</v>
      </c>
      <c r="N126" s="136" t="s">
        <v>42</v>
      </c>
      <c r="P126" s="137">
        <f t="shared" si="1"/>
        <v>0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216</v>
      </c>
      <c r="AT126" s="139" t="s">
        <v>212</v>
      </c>
      <c r="AU126" s="139" t="s">
        <v>86</v>
      </c>
      <c r="AY126" s="17" t="s">
        <v>211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84</v>
      </c>
      <c r="BK126" s="140">
        <f t="shared" si="9"/>
        <v>0</v>
      </c>
      <c r="BL126" s="17" t="s">
        <v>216</v>
      </c>
      <c r="BM126" s="139" t="s">
        <v>8</v>
      </c>
    </row>
    <row r="127" spans="2:65" s="1" customFormat="1" ht="16.5" customHeight="1">
      <c r="B127" s="32"/>
      <c r="C127" s="127" t="s">
        <v>241</v>
      </c>
      <c r="D127" s="127" t="s">
        <v>212</v>
      </c>
      <c r="E127" s="128" t="s">
        <v>2626</v>
      </c>
      <c r="F127" s="129" t="s">
        <v>2627</v>
      </c>
      <c r="G127" s="130" t="s">
        <v>1417</v>
      </c>
      <c r="H127" s="131">
        <v>1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42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216</v>
      </c>
      <c r="AT127" s="139" t="s">
        <v>212</v>
      </c>
      <c r="AU127" s="139" t="s">
        <v>86</v>
      </c>
      <c r="AY127" s="17" t="s">
        <v>211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84</v>
      </c>
      <c r="BK127" s="140">
        <f t="shared" si="9"/>
        <v>0</v>
      </c>
      <c r="BL127" s="17" t="s">
        <v>216</v>
      </c>
      <c r="BM127" s="139" t="s">
        <v>244</v>
      </c>
    </row>
    <row r="128" spans="2:65" s="1" customFormat="1" ht="16.5" customHeight="1">
      <c r="B128" s="32"/>
      <c r="C128" s="127" t="s">
        <v>234</v>
      </c>
      <c r="D128" s="127" t="s">
        <v>212</v>
      </c>
      <c r="E128" s="128" t="s">
        <v>2628</v>
      </c>
      <c r="F128" s="129" t="s">
        <v>2629</v>
      </c>
      <c r="G128" s="130" t="s">
        <v>1417</v>
      </c>
      <c r="H128" s="131">
        <v>1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42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216</v>
      </c>
      <c r="AT128" s="139" t="s">
        <v>212</v>
      </c>
      <c r="AU128" s="139" t="s">
        <v>86</v>
      </c>
      <c r="AY128" s="17" t="s">
        <v>211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84</v>
      </c>
      <c r="BK128" s="140">
        <f t="shared" si="9"/>
        <v>0</v>
      </c>
      <c r="BL128" s="17" t="s">
        <v>216</v>
      </c>
      <c r="BM128" s="139" t="s">
        <v>253</v>
      </c>
    </row>
    <row r="129" spans="2:65" s="1" customFormat="1" ht="16.5" customHeight="1">
      <c r="B129" s="32"/>
      <c r="C129" s="127" t="s">
        <v>255</v>
      </c>
      <c r="D129" s="127" t="s">
        <v>212</v>
      </c>
      <c r="E129" s="128" t="s">
        <v>2630</v>
      </c>
      <c r="F129" s="129" t="s">
        <v>2631</v>
      </c>
      <c r="G129" s="130" t="s">
        <v>1417</v>
      </c>
      <c r="H129" s="131">
        <v>1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42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216</v>
      </c>
      <c r="AT129" s="139" t="s">
        <v>212</v>
      </c>
      <c r="AU129" s="139" t="s">
        <v>86</v>
      </c>
      <c r="AY129" s="17" t="s">
        <v>211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84</v>
      </c>
      <c r="BK129" s="140">
        <f t="shared" si="9"/>
        <v>0</v>
      </c>
      <c r="BL129" s="17" t="s">
        <v>216</v>
      </c>
      <c r="BM129" s="139" t="s">
        <v>258</v>
      </c>
    </row>
    <row r="130" spans="2:65" s="1" customFormat="1" ht="16.5" customHeight="1">
      <c r="B130" s="32"/>
      <c r="C130" s="127" t="s">
        <v>238</v>
      </c>
      <c r="D130" s="127" t="s">
        <v>212</v>
      </c>
      <c r="E130" s="128" t="s">
        <v>2632</v>
      </c>
      <c r="F130" s="129" t="s">
        <v>647</v>
      </c>
      <c r="G130" s="130" t="s">
        <v>1417</v>
      </c>
      <c r="H130" s="131">
        <v>1</v>
      </c>
      <c r="I130" s="132"/>
      <c r="J130" s="133">
        <f t="shared" si="0"/>
        <v>0</v>
      </c>
      <c r="K130" s="134"/>
      <c r="L130" s="32"/>
      <c r="M130" s="181" t="s">
        <v>1</v>
      </c>
      <c r="N130" s="182" t="s">
        <v>42</v>
      </c>
      <c r="O130" s="183"/>
      <c r="P130" s="184">
        <f t="shared" si="1"/>
        <v>0</v>
      </c>
      <c r="Q130" s="184">
        <v>0</v>
      </c>
      <c r="R130" s="184">
        <f t="shared" si="2"/>
        <v>0</v>
      </c>
      <c r="S130" s="184">
        <v>0</v>
      </c>
      <c r="T130" s="185">
        <f t="shared" si="3"/>
        <v>0</v>
      </c>
      <c r="AR130" s="139" t="s">
        <v>216</v>
      </c>
      <c r="AT130" s="139" t="s">
        <v>212</v>
      </c>
      <c r="AU130" s="139" t="s">
        <v>86</v>
      </c>
      <c r="AY130" s="17" t="s">
        <v>211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84</v>
      </c>
      <c r="BK130" s="140">
        <f t="shared" si="9"/>
        <v>0</v>
      </c>
      <c r="BL130" s="17" t="s">
        <v>216</v>
      </c>
      <c r="BM130" s="139" t="s">
        <v>262</v>
      </c>
    </row>
    <row r="131" spans="2:65" s="1" customFormat="1" ht="6.95" customHeight="1">
      <c r="B131" s="44"/>
      <c r="C131" s="45"/>
      <c r="D131" s="45"/>
      <c r="E131" s="45"/>
      <c r="F131" s="45"/>
      <c r="G131" s="45"/>
      <c r="H131" s="45"/>
      <c r="I131" s="45"/>
      <c r="J131" s="45"/>
      <c r="K131" s="45"/>
      <c r="L131" s="32"/>
    </row>
  </sheetData>
  <sheetProtection algorithmName="SHA-512" hashValue="crMgcrSfrBxpSxIVgm6WnxNE3EMiGON8eo00Fmh5jskpNEhtgRI7hjLaHu6k5U0JspQfG6E3eSnjT2bDy9BBPA==" saltValue="cdjBbKLvxg2lcCNPPinbZBHJCOvqnBsbNwcPHDVlyNia9DOFStBAM5Q1PZrk9fZMBAxxkAjrR1eQluzsT3hPaA==" spinCount="100000" sheet="1" objects="1" scenarios="1" formatColumns="0" formatRows="0" autoFilter="0"/>
  <autoFilter ref="C117:K130" xr:uid="{00000000-0009-0000-0000-000020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1:H36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8"/>
      <c r="C3" s="19"/>
      <c r="D3" s="19"/>
      <c r="E3" s="19"/>
      <c r="F3" s="19"/>
      <c r="G3" s="19"/>
      <c r="H3" s="20"/>
    </row>
    <row r="4" spans="2:8" ht="24.95" customHeight="1">
      <c r="B4" s="20"/>
      <c r="C4" s="21" t="s">
        <v>2633</v>
      </c>
      <c r="H4" s="20"/>
    </row>
    <row r="5" spans="2:8" ht="12" customHeight="1">
      <c r="B5" s="20"/>
      <c r="C5" s="24" t="s">
        <v>13</v>
      </c>
      <c r="D5" s="214" t="s">
        <v>14</v>
      </c>
      <c r="E5" s="210"/>
      <c r="F5" s="210"/>
      <c r="H5" s="20"/>
    </row>
    <row r="6" spans="2:8" ht="36.950000000000003" customHeight="1">
      <c r="B6" s="20"/>
      <c r="C6" s="26" t="s">
        <v>16</v>
      </c>
      <c r="D6" s="211" t="s">
        <v>17</v>
      </c>
      <c r="E6" s="210"/>
      <c r="F6" s="210"/>
      <c r="H6" s="20"/>
    </row>
    <row r="7" spans="2:8" ht="16.5" customHeight="1">
      <c r="B7" s="20"/>
      <c r="C7" s="27" t="s">
        <v>22</v>
      </c>
      <c r="D7" s="52" t="str">
        <f>'Rekapitulace stavby'!AN8</f>
        <v>12. 2. 2024</v>
      </c>
      <c r="H7" s="20"/>
    </row>
    <row r="8" spans="2:8" s="1" customFormat="1" ht="10.9" customHeight="1">
      <c r="B8" s="32"/>
      <c r="H8" s="32"/>
    </row>
    <row r="9" spans="2:8" s="9" customFormat="1" ht="29.25" customHeight="1">
      <c r="B9" s="108"/>
      <c r="C9" s="109" t="s">
        <v>58</v>
      </c>
      <c r="D9" s="110" t="s">
        <v>59</v>
      </c>
      <c r="E9" s="110" t="s">
        <v>199</v>
      </c>
      <c r="F9" s="111" t="s">
        <v>2634</v>
      </c>
      <c r="H9" s="108"/>
    </row>
    <row r="10" spans="2:8" s="1" customFormat="1" ht="26.45" customHeight="1">
      <c r="B10" s="32"/>
      <c r="C10" s="198" t="s">
        <v>115</v>
      </c>
      <c r="D10" s="198" t="s">
        <v>116</v>
      </c>
      <c r="H10" s="32"/>
    </row>
    <row r="11" spans="2:8" s="1" customFormat="1" ht="16.899999999999999" customHeight="1">
      <c r="B11" s="32"/>
      <c r="C11" s="199" t="s">
        <v>1637</v>
      </c>
      <c r="D11" s="200" t="s">
        <v>1638</v>
      </c>
      <c r="E11" s="201" t="s">
        <v>1</v>
      </c>
      <c r="F11" s="202">
        <v>319.57299999999998</v>
      </c>
      <c r="H11" s="32"/>
    </row>
    <row r="12" spans="2:8" s="1" customFormat="1" ht="16.899999999999999" customHeight="1">
      <c r="B12" s="32"/>
      <c r="C12" s="203" t="s">
        <v>1</v>
      </c>
      <c r="D12" s="203" t="s">
        <v>1714</v>
      </c>
      <c r="E12" s="17" t="s">
        <v>1</v>
      </c>
      <c r="F12" s="204">
        <v>0</v>
      </c>
      <c r="H12" s="32"/>
    </row>
    <row r="13" spans="2:8" s="1" customFormat="1" ht="16.899999999999999" customHeight="1">
      <c r="B13" s="32"/>
      <c r="C13" s="203" t="s">
        <v>1</v>
      </c>
      <c r="D13" s="203" t="s">
        <v>1715</v>
      </c>
      <c r="E13" s="17" t="s">
        <v>1</v>
      </c>
      <c r="F13" s="204">
        <v>142.52000000000001</v>
      </c>
      <c r="H13" s="32"/>
    </row>
    <row r="14" spans="2:8" s="1" customFormat="1" ht="16.899999999999999" customHeight="1">
      <c r="B14" s="32"/>
      <c r="C14" s="203" t="s">
        <v>1</v>
      </c>
      <c r="D14" s="203" t="s">
        <v>719</v>
      </c>
      <c r="E14" s="17" t="s">
        <v>1</v>
      </c>
      <c r="F14" s="204">
        <v>0</v>
      </c>
      <c r="H14" s="32"/>
    </row>
    <row r="15" spans="2:8" s="1" customFormat="1" ht="16.899999999999999" customHeight="1">
      <c r="B15" s="32"/>
      <c r="C15" s="203" t="s">
        <v>1</v>
      </c>
      <c r="D15" s="203" t="s">
        <v>1716</v>
      </c>
      <c r="E15" s="17" t="s">
        <v>1</v>
      </c>
      <c r="F15" s="204">
        <v>0</v>
      </c>
      <c r="H15" s="32"/>
    </row>
    <row r="16" spans="2:8" s="1" customFormat="1" ht="16.899999999999999" customHeight="1">
      <c r="B16" s="32"/>
      <c r="C16" s="203" t="s">
        <v>1</v>
      </c>
      <c r="D16" s="203" t="s">
        <v>1717</v>
      </c>
      <c r="E16" s="17" t="s">
        <v>1</v>
      </c>
      <c r="F16" s="204">
        <v>31.2</v>
      </c>
      <c r="H16" s="32"/>
    </row>
    <row r="17" spans="2:8" s="1" customFormat="1" ht="16.899999999999999" customHeight="1">
      <c r="B17" s="32"/>
      <c r="C17" s="203" t="s">
        <v>1</v>
      </c>
      <c r="D17" s="203" t="s">
        <v>1718</v>
      </c>
      <c r="E17" s="17" t="s">
        <v>1</v>
      </c>
      <c r="F17" s="204">
        <v>24.361999999999998</v>
      </c>
      <c r="H17" s="32"/>
    </row>
    <row r="18" spans="2:8" s="1" customFormat="1" ht="16.899999999999999" customHeight="1">
      <c r="B18" s="32"/>
      <c r="C18" s="203" t="s">
        <v>1</v>
      </c>
      <c r="D18" s="203" t="s">
        <v>1719</v>
      </c>
      <c r="E18" s="17" t="s">
        <v>1</v>
      </c>
      <c r="F18" s="204">
        <v>32.838000000000001</v>
      </c>
      <c r="H18" s="32"/>
    </row>
    <row r="19" spans="2:8" s="1" customFormat="1" ht="16.899999999999999" customHeight="1">
      <c r="B19" s="32"/>
      <c r="C19" s="203" t="s">
        <v>1</v>
      </c>
      <c r="D19" s="203" t="s">
        <v>1720</v>
      </c>
      <c r="E19" s="17" t="s">
        <v>1</v>
      </c>
      <c r="F19" s="204">
        <v>24.998999999999999</v>
      </c>
      <c r="H19" s="32"/>
    </row>
    <row r="20" spans="2:8" s="1" customFormat="1" ht="16.899999999999999" customHeight="1">
      <c r="B20" s="32"/>
      <c r="C20" s="203" t="s">
        <v>1</v>
      </c>
      <c r="D20" s="203" t="s">
        <v>1717</v>
      </c>
      <c r="E20" s="17" t="s">
        <v>1</v>
      </c>
      <c r="F20" s="204">
        <v>31.2</v>
      </c>
      <c r="H20" s="32"/>
    </row>
    <row r="21" spans="2:8" s="1" customFormat="1" ht="16.899999999999999" customHeight="1">
      <c r="B21" s="32"/>
      <c r="C21" s="203" t="s">
        <v>1</v>
      </c>
      <c r="D21" s="203" t="s">
        <v>1721</v>
      </c>
      <c r="E21" s="17" t="s">
        <v>1</v>
      </c>
      <c r="F21" s="204">
        <v>2.4</v>
      </c>
      <c r="H21" s="32"/>
    </row>
    <row r="22" spans="2:8" s="1" customFormat="1" ht="16.899999999999999" customHeight="1">
      <c r="B22" s="32"/>
      <c r="C22" s="203" t="s">
        <v>1</v>
      </c>
      <c r="D22" s="203" t="s">
        <v>1722</v>
      </c>
      <c r="E22" s="17" t="s">
        <v>1</v>
      </c>
      <c r="F22" s="204">
        <v>8.2140000000000004</v>
      </c>
      <c r="H22" s="32"/>
    </row>
    <row r="23" spans="2:8" s="1" customFormat="1" ht="16.899999999999999" customHeight="1">
      <c r="B23" s="32"/>
      <c r="C23" s="203" t="s">
        <v>1</v>
      </c>
      <c r="D23" s="203" t="s">
        <v>1723</v>
      </c>
      <c r="E23" s="17" t="s">
        <v>1</v>
      </c>
      <c r="F23" s="204">
        <v>6.8129999999999997</v>
      </c>
      <c r="H23" s="32"/>
    </row>
    <row r="24" spans="2:8" s="1" customFormat="1" ht="16.899999999999999" customHeight="1">
      <c r="B24" s="32"/>
      <c r="C24" s="203" t="s">
        <v>1</v>
      </c>
      <c r="D24" s="203" t="s">
        <v>1724</v>
      </c>
      <c r="E24" s="17" t="s">
        <v>1</v>
      </c>
      <c r="F24" s="204">
        <v>8.2140000000000004</v>
      </c>
      <c r="H24" s="32"/>
    </row>
    <row r="25" spans="2:8" s="1" customFormat="1" ht="16.899999999999999" customHeight="1">
      <c r="B25" s="32"/>
      <c r="C25" s="203" t="s">
        <v>1</v>
      </c>
      <c r="D25" s="203" t="s">
        <v>1725</v>
      </c>
      <c r="E25" s="17" t="s">
        <v>1</v>
      </c>
      <c r="F25" s="204">
        <v>6.8129999999999997</v>
      </c>
      <c r="H25" s="32"/>
    </row>
    <row r="26" spans="2:8" s="1" customFormat="1" ht="16.899999999999999" customHeight="1">
      <c r="B26" s="32"/>
      <c r="C26" s="203" t="s">
        <v>1637</v>
      </c>
      <c r="D26" s="203" t="s">
        <v>222</v>
      </c>
      <c r="E26" s="17" t="s">
        <v>1</v>
      </c>
      <c r="F26" s="204">
        <v>319.57299999999998</v>
      </c>
      <c r="H26" s="32"/>
    </row>
    <row r="27" spans="2:8" s="1" customFormat="1" ht="16.899999999999999" customHeight="1">
      <c r="B27" s="32"/>
      <c r="C27" s="205" t="s">
        <v>2635</v>
      </c>
      <c r="H27" s="32"/>
    </row>
    <row r="28" spans="2:8" s="1" customFormat="1" ht="16.899999999999999" customHeight="1">
      <c r="B28" s="32"/>
      <c r="C28" s="203" t="s">
        <v>1711</v>
      </c>
      <c r="D28" s="203" t="s">
        <v>1712</v>
      </c>
      <c r="E28" s="17" t="s">
        <v>297</v>
      </c>
      <c r="F28" s="204">
        <v>319.57299999999998</v>
      </c>
      <c r="H28" s="32"/>
    </row>
    <row r="29" spans="2:8" s="1" customFormat="1" ht="16.899999999999999" customHeight="1">
      <c r="B29" s="32"/>
      <c r="C29" s="203" t="s">
        <v>1726</v>
      </c>
      <c r="D29" s="203" t="s">
        <v>1727</v>
      </c>
      <c r="E29" s="17" t="s">
        <v>297</v>
      </c>
      <c r="F29" s="204">
        <v>319.57299999999998</v>
      </c>
      <c r="H29" s="32"/>
    </row>
    <row r="30" spans="2:8" s="1" customFormat="1" ht="26.45" customHeight="1">
      <c r="B30" s="32"/>
      <c r="C30" s="198" t="s">
        <v>134</v>
      </c>
      <c r="D30" s="198" t="s">
        <v>135</v>
      </c>
      <c r="H30" s="32"/>
    </row>
    <row r="31" spans="2:8" s="1" customFormat="1" ht="16.899999999999999" customHeight="1">
      <c r="B31" s="32"/>
      <c r="C31" s="199" t="s">
        <v>1637</v>
      </c>
      <c r="D31" s="200" t="s">
        <v>1638</v>
      </c>
      <c r="E31" s="201" t="s">
        <v>1</v>
      </c>
      <c r="F31" s="202">
        <v>302.50099999999998</v>
      </c>
      <c r="H31" s="32"/>
    </row>
    <row r="32" spans="2:8" s="1" customFormat="1" ht="16.899999999999999" customHeight="1">
      <c r="B32" s="32"/>
      <c r="C32" s="205" t="s">
        <v>2635</v>
      </c>
      <c r="H32" s="32"/>
    </row>
    <row r="33" spans="2:8" s="1" customFormat="1" ht="16.899999999999999" customHeight="1">
      <c r="B33" s="32"/>
      <c r="C33" s="203" t="s">
        <v>1711</v>
      </c>
      <c r="D33" s="203" t="s">
        <v>1712</v>
      </c>
      <c r="E33" s="17" t="s">
        <v>297</v>
      </c>
      <c r="F33" s="204">
        <v>302.50099999999998</v>
      </c>
      <c r="H33" s="32"/>
    </row>
    <row r="34" spans="2:8" s="1" customFormat="1" ht="16.899999999999999" customHeight="1">
      <c r="B34" s="32"/>
      <c r="C34" s="203" t="s">
        <v>1726</v>
      </c>
      <c r="D34" s="203" t="s">
        <v>1727</v>
      </c>
      <c r="E34" s="17" t="s">
        <v>297</v>
      </c>
      <c r="F34" s="204">
        <v>302.50099999999998</v>
      </c>
      <c r="H34" s="32"/>
    </row>
    <row r="35" spans="2:8" s="1" customFormat="1" ht="7.35" customHeight="1">
      <c r="B35" s="44"/>
      <c r="C35" s="45"/>
      <c r="D35" s="45"/>
      <c r="E35" s="45"/>
      <c r="F35" s="45"/>
      <c r="G35" s="45"/>
      <c r="H35" s="32"/>
    </row>
    <row r="36" spans="2:8" s="1" customFormat="1" ht="11.25"/>
  </sheetData>
  <sheetProtection algorithmName="SHA-512" hashValue="P6J0l+G1TQJJMEZ2fc8mnKmRT+25Pi0DsVgFBSChfZMSEY5QRzYtcIJDOUGUBMS5MuVOoT0IdmAJN8uyVMjFkw==" saltValue="VFfY3KlKuUqRO1T9OxqdKx/dK2fWLylKJ7Gads5vAs45p+7altN7SNcilalh3Ai7l5dk1VIw+DzUmaBpH7xQGw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7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92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44" t="str">
        <f>'Rekapitulace stavby'!K6</f>
        <v>24005 - Prirodni koupaci biotop Jilemnice (zadani) - uprava vyberove rizeni</v>
      </c>
      <c r="F7" s="245"/>
      <c r="G7" s="245"/>
      <c r="H7" s="245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40" t="s">
        <v>970</v>
      </c>
      <c r="F9" s="246"/>
      <c r="G9" s="246"/>
      <c r="H9" s="246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7" t="str">
        <f>'Rekapitulace stavby'!E14</f>
        <v>Vyplň údaj</v>
      </c>
      <c r="F18" s="209"/>
      <c r="G18" s="209"/>
      <c r="H18" s="209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14" t="s">
        <v>1</v>
      </c>
      <c r="F27" s="214"/>
      <c r="G27" s="214"/>
      <c r="H27" s="21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ROUND(J123,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ROUND((SUM(BE123:BE170)),  2)</f>
        <v>0</v>
      </c>
      <c r="I33" s="92">
        <v>0.21</v>
      </c>
      <c r="J33" s="91">
        <f>ROUND(((SUM(BE123:BE170))*I33),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ROUND((SUM(BF123:BF170)),  2)</f>
        <v>0</v>
      </c>
      <c r="I34" s="92">
        <v>0.12</v>
      </c>
      <c r="J34" s="91">
        <f>ROUND(((SUM(BF123:BF170))*I34),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ROUND((SUM(BG123:BG170)),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ROUND((SUM(BH123:BH170)),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ROUND((SUM(BI123:BI170)),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44" t="str">
        <f>E7</f>
        <v>24005 - Prirodni koupaci biotop Jilemnice (zadani) - uprava vyberove rizeni</v>
      </c>
      <c r="F85" s="245"/>
      <c r="G85" s="245"/>
      <c r="H85" s="245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40" t="str">
        <f>E9</f>
        <v>SO 02.1 - Dopravní napoje...</v>
      </c>
      <c r="F87" s="246"/>
      <c r="G87" s="246"/>
      <c r="H87" s="246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J123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971</v>
      </c>
      <c r="E97" s="106"/>
      <c r="F97" s="106"/>
      <c r="G97" s="106"/>
      <c r="H97" s="106"/>
      <c r="I97" s="106"/>
      <c r="J97" s="107">
        <f>J124</f>
        <v>0</v>
      </c>
      <c r="L97" s="104"/>
    </row>
    <row r="98" spans="2:12" s="8" customFormat="1" ht="24.95" hidden="1" customHeight="1">
      <c r="B98" s="104"/>
      <c r="D98" s="105" t="s">
        <v>972</v>
      </c>
      <c r="E98" s="106"/>
      <c r="F98" s="106"/>
      <c r="G98" s="106"/>
      <c r="H98" s="106"/>
      <c r="I98" s="106"/>
      <c r="J98" s="107">
        <f>J134</f>
        <v>0</v>
      </c>
      <c r="L98" s="104"/>
    </row>
    <row r="99" spans="2:12" s="8" customFormat="1" ht="24.95" hidden="1" customHeight="1">
      <c r="B99" s="104"/>
      <c r="D99" s="105" t="s">
        <v>973</v>
      </c>
      <c r="E99" s="106"/>
      <c r="F99" s="106"/>
      <c r="G99" s="106"/>
      <c r="H99" s="106"/>
      <c r="I99" s="106"/>
      <c r="J99" s="107">
        <f>J147</f>
        <v>0</v>
      </c>
      <c r="L99" s="104"/>
    </row>
    <row r="100" spans="2:12" s="8" customFormat="1" ht="24.95" hidden="1" customHeight="1">
      <c r="B100" s="104"/>
      <c r="D100" s="105" t="s">
        <v>974</v>
      </c>
      <c r="E100" s="106"/>
      <c r="F100" s="106"/>
      <c r="G100" s="106"/>
      <c r="H100" s="106"/>
      <c r="I100" s="106"/>
      <c r="J100" s="107">
        <f>J153</f>
        <v>0</v>
      </c>
      <c r="L100" s="104"/>
    </row>
    <row r="101" spans="2:12" s="8" customFormat="1" ht="24.95" hidden="1" customHeight="1">
      <c r="B101" s="104"/>
      <c r="D101" s="105" t="s">
        <v>975</v>
      </c>
      <c r="E101" s="106"/>
      <c r="F101" s="106"/>
      <c r="G101" s="106"/>
      <c r="H101" s="106"/>
      <c r="I101" s="106"/>
      <c r="J101" s="107">
        <f>J155</f>
        <v>0</v>
      </c>
      <c r="L101" s="104"/>
    </row>
    <row r="102" spans="2:12" s="8" customFormat="1" ht="24.95" hidden="1" customHeight="1">
      <c r="B102" s="104"/>
      <c r="D102" s="105" t="s">
        <v>976</v>
      </c>
      <c r="E102" s="106"/>
      <c r="F102" s="106"/>
      <c r="G102" s="106"/>
      <c r="H102" s="106"/>
      <c r="I102" s="106"/>
      <c r="J102" s="107">
        <f>J165</f>
        <v>0</v>
      </c>
      <c r="L102" s="104"/>
    </row>
    <row r="103" spans="2:12" s="8" customFormat="1" ht="24.95" hidden="1" customHeight="1">
      <c r="B103" s="104"/>
      <c r="D103" s="105" t="s">
        <v>977</v>
      </c>
      <c r="E103" s="106"/>
      <c r="F103" s="106"/>
      <c r="G103" s="106"/>
      <c r="H103" s="106"/>
      <c r="I103" s="106"/>
      <c r="J103" s="107">
        <f>J169</f>
        <v>0</v>
      </c>
      <c r="L103" s="104"/>
    </row>
    <row r="104" spans="2:12" s="1" customFormat="1" ht="21.75" hidden="1" customHeight="1">
      <c r="B104" s="32"/>
      <c r="L104" s="32"/>
    </row>
    <row r="105" spans="2:12" s="1" customFormat="1" ht="6.95" hidden="1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6" spans="2:12" ht="11.25" hidden="1"/>
    <row r="107" spans="2:12" ht="11.25" hidden="1"/>
    <row r="108" spans="2:12" ht="11.25" hidden="1"/>
    <row r="109" spans="2:12" s="1" customFormat="1" ht="6.95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5" customHeight="1">
      <c r="B110" s="32"/>
      <c r="C110" s="21" t="s">
        <v>197</v>
      </c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16</v>
      </c>
      <c r="L112" s="32"/>
    </row>
    <row r="113" spans="2:65" s="1" customFormat="1" ht="26.25" customHeight="1">
      <c r="B113" s="32"/>
      <c r="E113" s="244" t="str">
        <f>E7</f>
        <v>24005 - Prirodni koupaci biotop Jilemnice (zadani) - uprava vyberove rizeni</v>
      </c>
      <c r="F113" s="245"/>
      <c r="G113" s="245"/>
      <c r="H113" s="245"/>
      <c r="L113" s="32"/>
    </row>
    <row r="114" spans="2:65" s="1" customFormat="1" ht="12" customHeight="1">
      <c r="B114" s="32"/>
      <c r="C114" s="27" t="s">
        <v>169</v>
      </c>
      <c r="L114" s="32"/>
    </row>
    <row r="115" spans="2:65" s="1" customFormat="1" ht="16.5" customHeight="1">
      <c r="B115" s="32"/>
      <c r="E115" s="240" t="str">
        <f>E9</f>
        <v>SO 02.1 - Dopravní napoje...</v>
      </c>
      <c r="F115" s="246"/>
      <c r="G115" s="246"/>
      <c r="H115" s="246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F12</f>
        <v xml:space="preserve"> </v>
      </c>
      <c r="I117" s="27" t="s">
        <v>22</v>
      </c>
      <c r="J117" s="52" t="str">
        <f>IF(J12="","",J12)</f>
        <v>12. 2. 2024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24</v>
      </c>
      <c r="F119" s="25" t="str">
        <f>E15</f>
        <v>Sportovní centrum Jilemnice</v>
      </c>
      <c r="I119" s="27" t="s">
        <v>31</v>
      </c>
      <c r="J119" s="30" t="str">
        <f>E21</f>
        <v>BAPO s.r.o.</v>
      </c>
      <c r="L119" s="32"/>
    </row>
    <row r="120" spans="2:65" s="1" customFormat="1" ht="15.2" customHeight="1">
      <c r="B120" s="32"/>
      <c r="C120" s="27" t="s">
        <v>29</v>
      </c>
      <c r="F120" s="25" t="str">
        <f>IF(E18="","",E18)</f>
        <v>Vyplň údaj</v>
      </c>
      <c r="I120" s="27" t="s">
        <v>35</v>
      </c>
      <c r="J120" s="30" t="str">
        <f>E24</f>
        <v xml:space="preserve"> </v>
      </c>
      <c r="L120" s="32"/>
    </row>
    <row r="121" spans="2:65" s="1" customFormat="1" ht="10.35" customHeight="1">
      <c r="B121" s="32"/>
      <c r="L121" s="32"/>
    </row>
    <row r="122" spans="2:65" s="9" customFormat="1" ht="29.25" customHeight="1">
      <c r="B122" s="108"/>
      <c r="C122" s="109" t="s">
        <v>198</v>
      </c>
      <c r="D122" s="110" t="s">
        <v>62</v>
      </c>
      <c r="E122" s="110" t="s">
        <v>58</v>
      </c>
      <c r="F122" s="110" t="s">
        <v>59</v>
      </c>
      <c r="G122" s="110" t="s">
        <v>199</v>
      </c>
      <c r="H122" s="110" t="s">
        <v>200</v>
      </c>
      <c r="I122" s="110" t="s">
        <v>201</v>
      </c>
      <c r="J122" s="111" t="s">
        <v>173</v>
      </c>
      <c r="K122" s="112" t="s">
        <v>202</v>
      </c>
      <c r="L122" s="108"/>
      <c r="M122" s="59" t="s">
        <v>1</v>
      </c>
      <c r="N122" s="60" t="s">
        <v>41</v>
      </c>
      <c r="O122" s="60" t="s">
        <v>203</v>
      </c>
      <c r="P122" s="60" t="s">
        <v>204</v>
      </c>
      <c r="Q122" s="60" t="s">
        <v>205</v>
      </c>
      <c r="R122" s="60" t="s">
        <v>206</v>
      </c>
      <c r="S122" s="60" t="s">
        <v>207</v>
      </c>
      <c r="T122" s="61" t="s">
        <v>208</v>
      </c>
    </row>
    <row r="123" spans="2:65" s="1" customFormat="1" ht="22.9" customHeight="1">
      <c r="B123" s="32"/>
      <c r="C123" s="64" t="s">
        <v>209</v>
      </c>
      <c r="J123" s="113">
        <f>BK123</f>
        <v>0</v>
      </c>
      <c r="L123" s="32"/>
      <c r="M123" s="62"/>
      <c r="N123" s="53"/>
      <c r="O123" s="53"/>
      <c r="P123" s="114">
        <f>P124+P134+P147+P153+P155+P165+P169</f>
        <v>0</v>
      </c>
      <c r="Q123" s="53"/>
      <c r="R123" s="114">
        <f>R124+R134+R147+R153+R155+R165+R169</f>
        <v>0</v>
      </c>
      <c r="S123" s="53"/>
      <c r="T123" s="115">
        <f>T124+T134+T147+T153+T155+T165+T169</f>
        <v>0</v>
      </c>
      <c r="AT123" s="17" t="s">
        <v>76</v>
      </c>
      <c r="AU123" s="17" t="s">
        <v>175</v>
      </c>
      <c r="BK123" s="116">
        <f>BK124+BK134+BK147+BK153+BK155+BK165+BK169</f>
        <v>0</v>
      </c>
    </row>
    <row r="124" spans="2:65" s="10" customFormat="1" ht="25.9" customHeight="1">
      <c r="B124" s="117"/>
      <c r="D124" s="118" t="s">
        <v>76</v>
      </c>
      <c r="E124" s="119" t="s">
        <v>58</v>
      </c>
      <c r="F124" s="119" t="s">
        <v>59</v>
      </c>
      <c r="I124" s="120"/>
      <c r="J124" s="121">
        <f>BK124</f>
        <v>0</v>
      </c>
      <c r="L124" s="117"/>
      <c r="M124" s="122"/>
      <c r="P124" s="123">
        <f>SUM(P125:P133)</f>
        <v>0</v>
      </c>
      <c r="R124" s="123">
        <f>SUM(R125:R133)</f>
        <v>0</v>
      </c>
      <c r="T124" s="124">
        <f>SUM(T125:T133)</f>
        <v>0</v>
      </c>
      <c r="AR124" s="118" t="s">
        <v>84</v>
      </c>
      <c r="AT124" s="125" t="s">
        <v>76</v>
      </c>
      <c r="AU124" s="125" t="s">
        <v>77</v>
      </c>
      <c r="AY124" s="118" t="s">
        <v>211</v>
      </c>
      <c r="BK124" s="126">
        <f>SUM(BK125:BK133)</f>
        <v>0</v>
      </c>
    </row>
    <row r="125" spans="2:65" s="1" customFormat="1" ht="66.75" customHeight="1">
      <c r="B125" s="32"/>
      <c r="C125" s="162" t="s">
        <v>84</v>
      </c>
      <c r="D125" s="162" t="s">
        <v>700</v>
      </c>
      <c r="E125" s="163" t="s">
        <v>978</v>
      </c>
      <c r="F125" s="164" t="s">
        <v>979</v>
      </c>
      <c r="G125" s="165" t="s">
        <v>289</v>
      </c>
      <c r="H125" s="166">
        <v>4</v>
      </c>
      <c r="I125" s="167"/>
      <c r="J125" s="168">
        <f t="shared" ref="J125:J133" si="0">ROUND(I125*H125,2)</f>
        <v>0</v>
      </c>
      <c r="K125" s="169"/>
      <c r="L125" s="170"/>
      <c r="M125" s="171" t="s">
        <v>1</v>
      </c>
      <c r="N125" s="172" t="s">
        <v>42</v>
      </c>
      <c r="P125" s="137">
        <f t="shared" ref="P125:P133" si="1">O125*H125</f>
        <v>0</v>
      </c>
      <c r="Q125" s="137">
        <v>0</v>
      </c>
      <c r="R125" s="137">
        <f t="shared" ref="R125:R133" si="2">Q125*H125</f>
        <v>0</v>
      </c>
      <c r="S125" s="137">
        <v>0</v>
      </c>
      <c r="T125" s="138">
        <f t="shared" ref="T125:T133" si="3">S125*H125</f>
        <v>0</v>
      </c>
      <c r="AR125" s="139" t="s">
        <v>234</v>
      </c>
      <c r="AT125" s="139" t="s">
        <v>700</v>
      </c>
      <c r="AU125" s="139" t="s">
        <v>84</v>
      </c>
      <c r="AY125" s="17" t="s">
        <v>211</v>
      </c>
      <c r="BE125" s="140">
        <f t="shared" ref="BE125:BE133" si="4">IF(N125="základní",J125,0)</f>
        <v>0</v>
      </c>
      <c r="BF125" s="140">
        <f t="shared" ref="BF125:BF133" si="5">IF(N125="snížená",J125,0)</f>
        <v>0</v>
      </c>
      <c r="BG125" s="140">
        <f t="shared" ref="BG125:BG133" si="6">IF(N125="zákl. přenesená",J125,0)</f>
        <v>0</v>
      </c>
      <c r="BH125" s="140">
        <f t="shared" ref="BH125:BH133" si="7">IF(N125="sníž. přenesená",J125,0)</f>
        <v>0</v>
      </c>
      <c r="BI125" s="140">
        <f t="shared" ref="BI125:BI133" si="8">IF(N125="nulová",J125,0)</f>
        <v>0</v>
      </c>
      <c r="BJ125" s="17" t="s">
        <v>84</v>
      </c>
      <c r="BK125" s="140">
        <f t="shared" ref="BK125:BK133" si="9">ROUND(I125*H125,2)</f>
        <v>0</v>
      </c>
      <c r="BL125" s="17" t="s">
        <v>216</v>
      </c>
      <c r="BM125" s="139" t="s">
        <v>86</v>
      </c>
    </row>
    <row r="126" spans="2:65" s="1" customFormat="1" ht="66.75" customHeight="1">
      <c r="B126" s="32"/>
      <c r="C126" s="162" t="s">
        <v>86</v>
      </c>
      <c r="D126" s="162" t="s">
        <v>700</v>
      </c>
      <c r="E126" s="163" t="s">
        <v>980</v>
      </c>
      <c r="F126" s="164" t="s">
        <v>981</v>
      </c>
      <c r="G126" s="165" t="s">
        <v>289</v>
      </c>
      <c r="H126" s="166">
        <v>7</v>
      </c>
      <c r="I126" s="167"/>
      <c r="J126" s="168">
        <f t="shared" si="0"/>
        <v>0</v>
      </c>
      <c r="K126" s="169"/>
      <c r="L126" s="170"/>
      <c r="M126" s="171" t="s">
        <v>1</v>
      </c>
      <c r="N126" s="172" t="s">
        <v>42</v>
      </c>
      <c r="P126" s="137">
        <f t="shared" si="1"/>
        <v>0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234</v>
      </c>
      <c r="AT126" s="139" t="s">
        <v>700</v>
      </c>
      <c r="AU126" s="139" t="s">
        <v>84</v>
      </c>
      <c r="AY126" s="17" t="s">
        <v>211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84</v>
      </c>
      <c r="BK126" s="140">
        <f t="shared" si="9"/>
        <v>0</v>
      </c>
      <c r="BL126" s="17" t="s">
        <v>216</v>
      </c>
      <c r="BM126" s="139" t="s">
        <v>216</v>
      </c>
    </row>
    <row r="127" spans="2:65" s="1" customFormat="1" ht="24.2" customHeight="1">
      <c r="B127" s="32"/>
      <c r="C127" s="127" t="s">
        <v>226</v>
      </c>
      <c r="D127" s="127" t="s">
        <v>212</v>
      </c>
      <c r="E127" s="128" t="s">
        <v>982</v>
      </c>
      <c r="F127" s="129" t="s">
        <v>983</v>
      </c>
      <c r="G127" s="130" t="s">
        <v>289</v>
      </c>
      <c r="H127" s="131">
        <v>11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42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216</v>
      </c>
      <c r="AT127" s="139" t="s">
        <v>212</v>
      </c>
      <c r="AU127" s="139" t="s">
        <v>84</v>
      </c>
      <c r="AY127" s="17" t="s">
        <v>211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84</v>
      </c>
      <c r="BK127" s="140">
        <f t="shared" si="9"/>
        <v>0</v>
      </c>
      <c r="BL127" s="17" t="s">
        <v>216</v>
      </c>
      <c r="BM127" s="139" t="s">
        <v>229</v>
      </c>
    </row>
    <row r="128" spans="2:65" s="1" customFormat="1" ht="24.2" customHeight="1">
      <c r="B128" s="32"/>
      <c r="C128" s="162" t="s">
        <v>216</v>
      </c>
      <c r="D128" s="162" t="s">
        <v>700</v>
      </c>
      <c r="E128" s="163" t="s">
        <v>984</v>
      </c>
      <c r="F128" s="164" t="s">
        <v>985</v>
      </c>
      <c r="G128" s="165" t="s">
        <v>289</v>
      </c>
      <c r="H128" s="166">
        <v>9</v>
      </c>
      <c r="I128" s="167"/>
      <c r="J128" s="168">
        <f t="shared" si="0"/>
        <v>0</v>
      </c>
      <c r="K128" s="169"/>
      <c r="L128" s="170"/>
      <c r="M128" s="171" t="s">
        <v>1</v>
      </c>
      <c r="N128" s="172" t="s">
        <v>42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234</v>
      </c>
      <c r="AT128" s="139" t="s">
        <v>700</v>
      </c>
      <c r="AU128" s="139" t="s">
        <v>84</v>
      </c>
      <c r="AY128" s="17" t="s">
        <v>211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84</v>
      </c>
      <c r="BK128" s="140">
        <f t="shared" si="9"/>
        <v>0</v>
      </c>
      <c r="BL128" s="17" t="s">
        <v>216</v>
      </c>
      <c r="BM128" s="139" t="s">
        <v>234</v>
      </c>
    </row>
    <row r="129" spans="2:65" s="1" customFormat="1" ht="37.9" customHeight="1">
      <c r="B129" s="32"/>
      <c r="C129" s="162" t="s">
        <v>235</v>
      </c>
      <c r="D129" s="162" t="s">
        <v>700</v>
      </c>
      <c r="E129" s="163" t="s">
        <v>986</v>
      </c>
      <c r="F129" s="164" t="s">
        <v>987</v>
      </c>
      <c r="G129" s="165" t="s">
        <v>289</v>
      </c>
      <c r="H129" s="166">
        <v>2</v>
      </c>
      <c r="I129" s="167"/>
      <c r="J129" s="168">
        <f t="shared" si="0"/>
        <v>0</v>
      </c>
      <c r="K129" s="169"/>
      <c r="L129" s="170"/>
      <c r="M129" s="171" t="s">
        <v>1</v>
      </c>
      <c r="N129" s="172" t="s">
        <v>42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234</v>
      </c>
      <c r="AT129" s="139" t="s">
        <v>700</v>
      </c>
      <c r="AU129" s="139" t="s">
        <v>84</v>
      </c>
      <c r="AY129" s="17" t="s">
        <v>211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84</v>
      </c>
      <c r="BK129" s="140">
        <f t="shared" si="9"/>
        <v>0</v>
      </c>
      <c r="BL129" s="17" t="s">
        <v>216</v>
      </c>
      <c r="BM129" s="139" t="s">
        <v>238</v>
      </c>
    </row>
    <row r="130" spans="2:65" s="1" customFormat="1" ht="24.2" customHeight="1">
      <c r="B130" s="32"/>
      <c r="C130" s="127" t="s">
        <v>229</v>
      </c>
      <c r="D130" s="127" t="s">
        <v>212</v>
      </c>
      <c r="E130" s="128" t="s">
        <v>988</v>
      </c>
      <c r="F130" s="129" t="s">
        <v>989</v>
      </c>
      <c r="G130" s="130" t="s">
        <v>289</v>
      </c>
      <c r="H130" s="131">
        <v>11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42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216</v>
      </c>
      <c r="AT130" s="139" t="s">
        <v>212</v>
      </c>
      <c r="AU130" s="139" t="s">
        <v>84</v>
      </c>
      <c r="AY130" s="17" t="s">
        <v>211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84</v>
      </c>
      <c r="BK130" s="140">
        <f t="shared" si="9"/>
        <v>0</v>
      </c>
      <c r="BL130" s="17" t="s">
        <v>216</v>
      </c>
      <c r="BM130" s="139" t="s">
        <v>8</v>
      </c>
    </row>
    <row r="131" spans="2:65" s="1" customFormat="1" ht="37.9" customHeight="1">
      <c r="B131" s="32"/>
      <c r="C131" s="162" t="s">
        <v>241</v>
      </c>
      <c r="D131" s="162" t="s">
        <v>700</v>
      </c>
      <c r="E131" s="163" t="s">
        <v>990</v>
      </c>
      <c r="F131" s="164" t="s">
        <v>991</v>
      </c>
      <c r="G131" s="165" t="s">
        <v>289</v>
      </c>
      <c r="H131" s="166">
        <v>9</v>
      </c>
      <c r="I131" s="167"/>
      <c r="J131" s="168">
        <f t="shared" si="0"/>
        <v>0</v>
      </c>
      <c r="K131" s="169"/>
      <c r="L131" s="170"/>
      <c r="M131" s="171" t="s">
        <v>1</v>
      </c>
      <c r="N131" s="172" t="s">
        <v>42</v>
      </c>
      <c r="P131" s="137">
        <f t="shared" si="1"/>
        <v>0</v>
      </c>
      <c r="Q131" s="137">
        <v>0</v>
      </c>
      <c r="R131" s="137">
        <f t="shared" si="2"/>
        <v>0</v>
      </c>
      <c r="S131" s="137">
        <v>0</v>
      </c>
      <c r="T131" s="138">
        <f t="shared" si="3"/>
        <v>0</v>
      </c>
      <c r="AR131" s="139" t="s">
        <v>234</v>
      </c>
      <c r="AT131" s="139" t="s">
        <v>700</v>
      </c>
      <c r="AU131" s="139" t="s">
        <v>84</v>
      </c>
      <c r="AY131" s="17" t="s">
        <v>211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84</v>
      </c>
      <c r="BK131" s="140">
        <f t="shared" si="9"/>
        <v>0</v>
      </c>
      <c r="BL131" s="17" t="s">
        <v>216</v>
      </c>
      <c r="BM131" s="139" t="s">
        <v>244</v>
      </c>
    </row>
    <row r="132" spans="2:65" s="1" customFormat="1" ht="55.5" customHeight="1">
      <c r="B132" s="32"/>
      <c r="C132" s="162" t="s">
        <v>234</v>
      </c>
      <c r="D132" s="162" t="s">
        <v>700</v>
      </c>
      <c r="E132" s="163" t="s">
        <v>992</v>
      </c>
      <c r="F132" s="164" t="s">
        <v>993</v>
      </c>
      <c r="G132" s="165" t="s">
        <v>289</v>
      </c>
      <c r="H132" s="166">
        <v>2</v>
      </c>
      <c r="I132" s="167"/>
      <c r="J132" s="168">
        <f t="shared" si="0"/>
        <v>0</v>
      </c>
      <c r="K132" s="169"/>
      <c r="L132" s="170"/>
      <c r="M132" s="171" t="s">
        <v>1</v>
      </c>
      <c r="N132" s="172" t="s">
        <v>42</v>
      </c>
      <c r="P132" s="137">
        <f t="shared" si="1"/>
        <v>0</v>
      </c>
      <c r="Q132" s="137">
        <v>0</v>
      </c>
      <c r="R132" s="137">
        <f t="shared" si="2"/>
        <v>0</v>
      </c>
      <c r="S132" s="137">
        <v>0</v>
      </c>
      <c r="T132" s="138">
        <f t="shared" si="3"/>
        <v>0</v>
      </c>
      <c r="AR132" s="139" t="s">
        <v>234</v>
      </c>
      <c r="AT132" s="139" t="s">
        <v>700</v>
      </c>
      <c r="AU132" s="139" t="s">
        <v>84</v>
      </c>
      <c r="AY132" s="17" t="s">
        <v>211</v>
      </c>
      <c r="BE132" s="140">
        <f t="shared" si="4"/>
        <v>0</v>
      </c>
      <c r="BF132" s="140">
        <f t="shared" si="5"/>
        <v>0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7" t="s">
        <v>84</v>
      </c>
      <c r="BK132" s="140">
        <f t="shared" si="9"/>
        <v>0</v>
      </c>
      <c r="BL132" s="17" t="s">
        <v>216</v>
      </c>
      <c r="BM132" s="139" t="s">
        <v>253</v>
      </c>
    </row>
    <row r="133" spans="2:65" s="1" customFormat="1" ht="16.5" customHeight="1">
      <c r="B133" s="32"/>
      <c r="C133" s="127" t="s">
        <v>255</v>
      </c>
      <c r="D133" s="127" t="s">
        <v>212</v>
      </c>
      <c r="E133" s="128" t="s">
        <v>994</v>
      </c>
      <c r="F133" s="129" t="s">
        <v>995</v>
      </c>
      <c r="G133" s="130" t="s">
        <v>289</v>
      </c>
      <c r="H133" s="131">
        <v>11</v>
      </c>
      <c r="I133" s="132"/>
      <c r="J133" s="133">
        <f t="shared" si="0"/>
        <v>0</v>
      </c>
      <c r="K133" s="134"/>
      <c r="L133" s="32"/>
      <c r="M133" s="135" t="s">
        <v>1</v>
      </c>
      <c r="N133" s="136" t="s">
        <v>42</v>
      </c>
      <c r="P133" s="137">
        <f t="shared" si="1"/>
        <v>0</v>
      </c>
      <c r="Q133" s="137">
        <v>0</v>
      </c>
      <c r="R133" s="137">
        <f t="shared" si="2"/>
        <v>0</v>
      </c>
      <c r="S133" s="137">
        <v>0</v>
      </c>
      <c r="T133" s="138">
        <f t="shared" si="3"/>
        <v>0</v>
      </c>
      <c r="AR133" s="139" t="s">
        <v>216</v>
      </c>
      <c r="AT133" s="139" t="s">
        <v>212</v>
      </c>
      <c r="AU133" s="139" t="s">
        <v>84</v>
      </c>
      <c r="AY133" s="17" t="s">
        <v>211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7" t="s">
        <v>84</v>
      </c>
      <c r="BK133" s="140">
        <f t="shared" si="9"/>
        <v>0</v>
      </c>
      <c r="BL133" s="17" t="s">
        <v>216</v>
      </c>
      <c r="BM133" s="139" t="s">
        <v>258</v>
      </c>
    </row>
    <row r="134" spans="2:65" s="10" customFormat="1" ht="25.9" customHeight="1">
      <c r="B134" s="117"/>
      <c r="D134" s="118" t="s">
        <v>76</v>
      </c>
      <c r="E134" s="119" t="s">
        <v>996</v>
      </c>
      <c r="F134" s="119" t="s">
        <v>997</v>
      </c>
      <c r="I134" s="120"/>
      <c r="J134" s="121">
        <f>BK134</f>
        <v>0</v>
      </c>
      <c r="L134" s="117"/>
      <c r="M134" s="122"/>
      <c r="P134" s="123">
        <f>SUM(P135:P146)</f>
        <v>0</v>
      </c>
      <c r="R134" s="123">
        <f>SUM(R135:R146)</f>
        <v>0</v>
      </c>
      <c r="T134" s="124">
        <f>SUM(T135:T146)</f>
        <v>0</v>
      </c>
      <c r="AR134" s="118" t="s">
        <v>84</v>
      </c>
      <c r="AT134" s="125" t="s">
        <v>76</v>
      </c>
      <c r="AU134" s="125" t="s">
        <v>77</v>
      </c>
      <c r="AY134" s="118" t="s">
        <v>211</v>
      </c>
      <c r="BK134" s="126">
        <f>SUM(BK135:BK146)</f>
        <v>0</v>
      </c>
    </row>
    <row r="135" spans="2:65" s="1" customFormat="1" ht="44.25" customHeight="1">
      <c r="B135" s="32"/>
      <c r="C135" s="162" t="s">
        <v>238</v>
      </c>
      <c r="D135" s="162" t="s">
        <v>700</v>
      </c>
      <c r="E135" s="163" t="s">
        <v>998</v>
      </c>
      <c r="F135" s="164" t="s">
        <v>999</v>
      </c>
      <c r="G135" s="165" t="s">
        <v>421</v>
      </c>
      <c r="H135" s="166">
        <v>88</v>
      </c>
      <c r="I135" s="167"/>
      <c r="J135" s="168">
        <f t="shared" ref="J135:J146" si="10">ROUND(I135*H135,2)</f>
        <v>0</v>
      </c>
      <c r="K135" s="169"/>
      <c r="L135" s="170"/>
      <c r="M135" s="171" t="s">
        <v>1</v>
      </c>
      <c r="N135" s="172" t="s">
        <v>42</v>
      </c>
      <c r="P135" s="137">
        <f t="shared" ref="P135:P146" si="11">O135*H135</f>
        <v>0</v>
      </c>
      <c r="Q135" s="137">
        <v>0</v>
      </c>
      <c r="R135" s="137">
        <f t="shared" ref="R135:R146" si="12">Q135*H135</f>
        <v>0</v>
      </c>
      <c r="S135" s="137">
        <v>0</v>
      </c>
      <c r="T135" s="138">
        <f t="shared" ref="T135:T146" si="13">S135*H135</f>
        <v>0</v>
      </c>
      <c r="AR135" s="139" t="s">
        <v>234</v>
      </c>
      <c r="AT135" s="139" t="s">
        <v>700</v>
      </c>
      <c r="AU135" s="139" t="s">
        <v>84</v>
      </c>
      <c r="AY135" s="17" t="s">
        <v>211</v>
      </c>
      <c r="BE135" s="140">
        <f t="shared" ref="BE135:BE146" si="14">IF(N135="základní",J135,0)</f>
        <v>0</v>
      </c>
      <c r="BF135" s="140">
        <f t="shared" ref="BF135:BF146" si="15">IF(N135="snížená",J135,0)</f>
        <v>0</v>
      </c>
      <c r="BG135" s="140">
        <f t="shared" ref="BG135:BG146" si="16">IF(N135="zákl. přenesená",J135,0)</f>
        <v>0</v>
      </c>
      <c r="BH135" s="140">
        <f t="shared" ref="BH135:BH146" si="17">IF(N135="sníž. přenesená",J135,0)</f>
        <v>0</v>
      </c>
      <c r="BI135" s="140">
        <f t="shared" ref="BI135:BI146" si="18">IF(N135="nulová",J135,0)</f>
        <v>0</v>
      </c>
      <c r="BJ135" s="17" t="s">
        <v>84</v>
      </c>
      <c r="BK135" s="140">
        <f t="shared" ref="BK135:BK146" si="19">ROUND(I135*H135,2)</f>
        <v>0</v>
      </c>
      <c r="BL135" s="17" t="s">
        <v>216</v>
      </c>
      <c r="BM135" s="139" t="s">
        <v>262</v>
      </c>
    </row>
    <row r="136" spans="2:65" s="1" customFormat="1" ht="24.2" customHeight="1">
      <c r="B136" s="32"/>
      <c r="C136" s="162" t="s">
        <v>263</v>
      </c>
      <c r="D136" s="162" t="s">
        <v>700</v>
      </c>
      <c r="E136" s="163" t="s">
        <v>1000</v>
      </c>
      <c r="F136" s="164" t="s">
        <v>1001</v>
      </c>
      <c r="G136" s="165" t="s">
        <v>421</v>
      </c>
      <c r="H136" s="166">
        <v>212</v>
      </c>
      <c r="I136" s="167"/>
      <c r="J136" s="168">
        <f t="shared" si="10"/>
        <v>0</v>
      </c>
      <c r="K136" s="169"/>
      <c r="L136" s="170"/>
      <c r="M136" s="171" t="s">
        <v>1</v>
      </c>
      <c r="N136" s="172" t="s">
        <v>42</v>
      </c>
      <c r="P136" s="137">
        <f t="shared" si="11"/>
        <v>0</v>
      </c>
      <c r="Q136" s="137">
        <v>0</v>
      </c>
      <c r="R136" s="137">
        <f t="shared" si="12"/>
        <v>0</v>
      </c>
      <c r="S136" s="137">
        <v>0</v>
      </c>
      <c r="T136" s="138">
        <f t="shared" si="13"/>
        <v>0</v>
      </c>
      <c r="AR136" s="139" t="s">
        <v>234</v>
      </c>
      <c r="AT136" s="139" t="s">
        <v>700</v>
      </c>
      <c r="AU136" s="139" t="s">
        <v>84</v>
      </c>
      <c r="AY136" s="17" t="s">
        <v>211</v>
      </c>
      <c r="BE136" s="140">
        <f t="shared" si="14"/>
        <v>0</v>
      </c>
      <c r="BF136" s="140">
        <f t="shared" si="15"/>
        <v>0</v>
      </c>
      <c r="BG136" s="140">
        <f t="shared" si="16"/>
        <v>0</v>
      </c>
      <c r="BH136" s="140">
        <f t="shared" si="17"/>
        <v>0</v>
      </c>
      <c r="BI136" s="140">
        <f t="shared" si="18"/>
        <v>0</v>
      </c>
      <c r="BJ136" s="17" t="s">
        <v>84</v>
      </c>
      <c r="BK136" s="140">
        <f t="shared" si="19"/>
        <v>0</v>
      </c>
      <c r="BL136" s="17" t="s">
        <v>216</v>
      </c>
      <c r="BM136" s="139" t="s">
        <v>266</v>
      </c>
    </row>
    <row r="137" spans="2:65" s="1" customFormat="1" ht="24.2" customHeight="1">
      <c r="B137" s="32"/>
      <c r="C137" s="127" t="s">
        <v>8</v>
      </c>
      <c r="D137" s="127" t="s">
        <v>212</v>
      </c>
      <c r="E137" s="128" t="s">
        <v>1002</v>
      </c>
      <c r="F137" s="129" t="s">
        <v>1003</v>
      </c>
      <c r="G137" s="130" t="s">
        <v>421</v>
      </c>
      <c r="H137" s="131">
        <v>300</v>
      </c>
      <c r="I137" s="132"/>
      <c r="J137" s="133">
        <f t="shared" si="10"/>
        <v>0</v>
      </c>
      <c r="K137" s="134"/>
      <c r="L137" s="32"/>
      <c r="M137" s="135" t="s">
        <v>1</v>
      </c>
      <c r="N137" s="136" t="s">
        <v>42</v>
      </c>
      <c r="P137" s="137">
        <f t="shared" si="11"/>
        <v>0</v>
      </c>
      <c r="Q137" s="137">
        <v>0</v>
      </c>
      <c r="R137" s="137">
        <f t="shared" si="12"/>
        <v>0</v>
      </c>
      <c r="S137" s="137">
        <v>0</v>
      </c>
      <c r="T137" s="138">
        <f t="shared" si="13"/>
        <v>0</v>
      </c>
      <c r="AR137" s="139" t="s">
        <v>216</v>
      </c>
      <c r="AT137" s="139" t="s">
        <v>212</v>
      </c>
      <c r="AU137" s="139" t="s">
        <v>84</v>
      </c>
      <c r="AY137" s="17" t="s">
        <v>211</v>
      </c>
      <c r="BE137" s="140">
        <f t="shared" si="14"/>
        <v>0</v>
      </c>
      <c r="BF137" s="140">
        <f t="shared" si="15"/>
        <v>0</v>
      </c>
      <c r="BG137" s="140">
        <f t="shared" si="16"/>
        <v>0</v>
      </c>
      <c r="BH137" s="140">
        <f t="shared" si="17"/>
        <v>0</v>
      </c>
      <c r="BI137" s="140">
        <f t="shared" si="18"/>
        <v>0</v>
      </c>
      <c r="BJ137" s="17" t="s">
        <v>84</v>
      </c>
      <c r="BK137" s="140">
        <f t="shared" si="19"/>
        <v>0</v>
      </c>
      <c r="BL137" s="17" t="s">
        <v>216</v>
      </c>
      <c r="BM137" s="139" t="s">
        <v>269</v>
      </c>
    </row>
    <row r="138" spans="2:65" s="1" customFormat="1" ht="24.2" customHeight="1">
      <c r="B138" s="32"/>
      <c r="C138" s="162" t="s">
        <v>276</v>
      </c>
      <c r="D138" s="162" t="s">
        <v>700</v>
      </c>
      <c r="E138" s="163" t="s">
        <v>1004</v>
      </c>
      <c r="F138" s="164" t="s">
        <v>1005</v>
      </c>
      <c r="G138" s="165" t="s">
        <v>421</v>
      </c>
      <c r="H138" s="166">
        <v>415</v>
      </c>
      <c r="I138" s="167"/>
      <c r="J138" s="168">
        <f t="shared" si="10"/>
        <v>0</v>
      </c>
      <c r="K138" s="169"/>
      <c r="L138" s="170"/>
      <c r="M138" s="171" t="s">
        <v>1</v>
      </c>
      <c r="N138" s="172" t="s">
        <v>42</v>
      </c>
      <c r="P138" s="137">
        <f t="shared" si="11"/>
        <v>0</v>
      </c>
      <c r="Q138" s="137">
        <v>0</v>
      </c>
      <c r="R138" s="137">
        <f t="shared" si="12"/>
        <v>0</v>
      </c>
      <c r="S138" s="137">
        <v>0</v>
      </c>
      <c r="T138" s="138">
        <f t="shared" si="13"/>
        <v>0</v>
      </c>
      <c r="AR138" s="139" t="s">
        <v>234</v>
      </c>
      <c r="AT138" s="139" t="s">
        <v>700</v>
      </c>
      <c r="AU138" s="139" t="s">
        <v>84</v>
      </c>
      <c r="AY138" s="17" t="s">
        <v>211</v>
      </c>
      <c r="BE138" s="140">
        <f t="shared" si="14"/>
        <v>0</v>
      </c>
      <c r="BF138" s="140">
        <f t="shared" si="15"/>
        <v>0</v>
      </c>
      <c r="BG138" s="140">
        <f t="shared" si="16"/>
        <v>0</v>
      </c>
      <c r="BH138" s="140">
        <f t="shared" si="17"/>
        <v>0</v>
      </c>
      <c r="BI138" s="140">
        <f t="shared" si="18"/>
        <v>0</v>
      </c>
      <c r="BJ138" s="17" t="s">
        <v>84</v>
      </c>
      <c r="BK138" s="140">
        <f t="shared" si="19"/>
        <v>0</v>
      </c>
      <c r="BL138" s="17" t="s">
        <v>216</v>
      </c>
      <c r="BM138" s="139" t="s">
        <v>279</v>
      </c>
    </row>
    <row r="139" spans="2:65" s="1" customFormat="1" ht="24.2" customHeight="1">
      <c r="B139" s="32"/>
      <c r="C139" s="127" t="s">
        <v>244</v>
      </c>
      <c r="D139" s="127" t="s">
        <v>212</v>
      </c>
      <c r="E139" s="128" t="s">
        <v>1006</v>
      </c>
      <c r="F139" s="129" t="s">
        <v>1007</v>
      </c>
      <c r="G139" s="130" t="s">
        <v>421</v>
      </c>
      <c r="H139" s="131">
        <v>415</v>
      </c>
      <c r="I139" s="132"/>
      <c r="J139" s="133">
        <f t="shared" si="10"/>
        <v>0</v>
      </c>
      <c r="K139" s="134"/>
      <c r="L139" s="32"/>
      <c r="M139" s="135" t="s">
        <v>1</v>
      </c>
      <c r="N139" s="136" t="s">
        <v>42</v>
      </c>
      <c r="P139" s="137">
        <f t="shared" si="11"/>
        <v>0</v>
      </c>
      <c r="Q139" s="137">
        <v>0</v>
      </c>
      <c r="R139" s="137">
        <f t="shared" si="12"/>
        <v>0</v>
      </c>
      <c r="S139" s="137">
        <v>0</v>
      </c>
      <c r="T139" s="138">
        <f t="shared" si="13"/>
        <v>0</v>
      </c>
      <c r="AR139" s="139" t="s">
        <v>216</v>
      </c>
      <c r="AT139" s="139" t="s">
        <v>212</v>
      </c>
      <c r="AU139" s="139" t="s">
        <v>84</v>
      </c>
      <c r="AY139" s="17" t="s">
        <v>211</v>
      </c>
      <c r="BE139" s="140">
        <f t="shared" si="14"/>
        <v>0</v>
      </c>
      <c r="BF139" s="140">
        <f t="shared" si="15"/>
        <v>0</v>
      </c>
      <c r="BG139" s="140">
        <f t="shared" si="16"/>
        <v>0</v>
      </c>
      <c r="BH139" s="140">
        <f t="shared" si="17"/>
        <v>0</v>
      </c>
      <c r="BI139" s="140">
        <f t="shared" si="18"/>
        <v>0</v>
      </c>
      <c r="BJ139" s="17" t="s">
        <v>84</v>
      </c>
      <c r="BK139" s="140">
        <f t="shared" si="19"/>
        <v>0</v>
      </c>
      <c r="BL139" s="17" t="s">
        <v>216</v>
      </c>
      <c r="BM139" s="139" t="s">
        <v>290</v>
      </c>
    </row>
    <row r="140" spans="2:65" s="1" customFormat="1" ht="24.2" customHeight="1">
      <c r="B140" s="32"/>
      <c r="C140" s="162" t="s">
        <v>291</v>
      </c>
      <c r="D140" s="162" t="s">
        <v>700</v>
      </c>
      <c r="E140" s="163" t="s">
        <v>1008</v>
      </c>
      <c r="F140" s="164" t="s">
        <v>1009</v>
      </c>
      <c r="G140" s="165" t="s">
        <v>421</v>
      </c>
      <c r="H140" s="166">
        <v>466</v>
      </c>
      <c r="I140" s="167"/>
      <c r="J140" s="168">
        <f t="shared" si="10"/>
        <v>0</v>
      </c>
      <c r="K140" s="169"/>
      <c r="L140" s="170"/>
      <c r="M140" s="171" t="s">
        <v>1</v>
      </c>
      <c r="N140" s="172" t="s">
        <v>42</v>
      </c>
      <c r="P140" s="137">
        <f t="shared" si="11"/>
        <v>0</v>
      </c>
      <c r="Q140" s="137">
        <v>0</v>
      </c>
      <c r="R140" s="137">
        <f t="shared" si="12"/>
        <v>0</v>
      </c>
      <c r="S140" s="137">
        <v>0</v>
      </c>
      <c r="T140" s="138">
        <f t="shared" si="13"/>
        <v>0</v>
      </c>
      <c r="AR140" s="139" t="s">
        <v>234</v>
      </c>
      <c r="AT140" s="139" t="s">
        <v>700</v>
      </c>
      <c r="AU140" s="139" t="s">
        <v>84</v>
      </c>
      <c r="AY140" s="17" t="s">
        <v>211</v>
      </c>
      <c r="BE140" s="140">
        <f t="shared" si="14"/>
        <v>0</v>
      </c>
      <c r="BF140" s="140">
        <f t="shared" si="15"/>
        <v>0</v>
      </c>
      <c r="BG140" s="140">
        <f t="shared" si="16"/>
        <v>0</v>
      </c>
      <c r="BH140" s="140">
        <f t="shared" si="17"/>
        <v>0</v>
      </c>
      <c r="BI140" s="140">
        <f t="shared" si="18"/>
        <v>0</v>
      </c>
      <c r="BJ140" s="17" t="s">
        <v>84</v>
      </c>
      <c r="BK140" s="140">
        <f t="shared" si="19"/>
        <v>0</v>
      </c>
      <c r="BL140" s="17" t="s">
        <v>216</v>
      </c>
      <c r="BM140" s="139" t="s">
        <v>294</v>
      </c>
    </row>
    <row r="141" spans="2:65" s="1" customFormat="1" ht="24.2" customHeight="1">
      <c r="B141" s="32"/>
      <c r="C141" s="127" t="s">
        <v>253</v>
      </c>
      <c r="D141" s="127" t="s">
        <v>212</v>
      </c>
      <c r="E141" s="128" t="s">
        <v>1010</v>
      </c>
      <c r="F141" s="129" t="s">
        <v>1011</v>
      </c>
      <c r="G141" s="130" t="s">
        <v>421</v>
      </c>
      <c r="H141" s="131">
        <v>233</v>
      </c>
      <c r="I141" s="132"/>
      <c r="J141" s="133">
        <f t="shared" si="10"/>
        <v>0</v>
      </c>
      <c r="K141" s="134"/>
      <c r="L141" s="32"/>
      <c r="M141" s="135" t="s">
        <v>1</v>
      </c>
      <c r="N141" s="136" t="s">
        <v>42</v>
      </c>
      <c r="P141" s="137">
        <f t="shared" si="11"/>
        <v>0</v>
      </c>
      <c r="Q141" s="137">
        <v>0</v>
      </c>
      <c r="R141" s="137">
        <f t="shared" si="12"/>
        <v>0</v>
      </c>
      <c r="S141" s="137">
        <v>0</v>
      </c>
      <c r="T141" s="138">
        <f t="shared" si="13"/>
        <v>0</v>
      </c>
      <c r="AR141" s="139" t="s">
        <v>216</v>
      </c>
      <c r="AT141" s="139" t="s">
        <v>212</v>
      </c>
      <c r="AU141" s="139" t="s">
        <v>84</v>
      </c>
      <c r="AY141" s="17" t="s">
        <v>211</v>
      </c>
      <c r="BE141" s="140">
        <f t="shared" si="14"/>
        <v>0</v>
      </c>
      <c r="BF141" s="140">
        <f t="shared" si="15"/>
        <v>0</v>
      </c>
      <c r="BG141" s="140">
        <f t="shared" si="16"/>
        <v>0</v>
      </c>
      <c r="BH141" s="140">
        <f t="shared" si="17"/>
        <v>0</v>
      </c>
      <c r="BI141" s="140">
        <f t="shared" si="18"/>
        <v>0</v>
      </c>
      <c r="BJ141" s="17" t="s">
        <v>84</v>
      </c>
      <c r="BK141" s="140">
        <f t="shared" si="19"/>
        <v>0</v>
      </c>
      <c r="BL141" s="17" t="s">
        <v>216</v>
      </c>
      <c r="BM141" s="139" t="s">
        <v>298</v>
      </c>
    </row>
    <row r="142" spans="2:65" s="1" customFormat="1" ht="24.2" customHeight="1">
      <c r="B142" s="32"/>
      <c r="C142" s="162" t="s">
        <v>299</v>
      </c>
      <c r="D142" s="162" t="s">
        <v>700</v>
      </c>
      <c r="E142" s="163" t="s">
        <v>1012</v>
      </c>
      <c r="F142" s="164" t="s">
        <v>1013</v>
      </c>
      <c r="G142" s="165" t="s">
        <v>421</v>
      </c>
      <c r="H142" s="166">
        <v>26</v>
      </c>
      <c r="I142" s="167"/>
      <c r="J142" s="168">
        <f t="shared" si="10"/>
        <v>0</v>
      </c>
      <c r="K142" s="169"/>
      <c r="L142" s="170"/>
      <c r="M142" s="171" t="s">
        <v>1</v>
      </c>
      <c r="N142" s="172" t="s">
        <v>42</v>
      </c>
      <c r="P142" s="137">
        <f t="shared" si="11"/>
        <v>0</v>
      </c>
      <c r="Q142" s="137">
        <v>0</v>
      </c>
      <c r="R142" s="137">
        <f t="shared" si="12"/>
        <v>0</v>
      </c>
      <c r="S142" s="137">
        <v>0</v>
      </c>
      <c r="T142" s="138">
        <f t="shared" si="13"/>
        <v>0</v>
      </c>
      <c r="AR142" s="139" t="s">
        <v>234</v>
      </c>
      <c r="AT142" s="139" t="s">
        <v>700</v>
      </c>
      <c r="AU142" s="139" t="s">
        <v>84</v>
      </c>
      <c r="AY142" s="17" t="s">
        <v>211</v>
      </c>
      <c r="BE142" s="140">
        <f t="shared" si="14"/>
        <v>0</v>
      </c>
      <c r="BF142" s="140">
        <f t="shared" si="15"/>
        <v>0</v>
      </c>
      <c r="BG142" s="140">
        <f t="shared" si="16"/>
        <v>0</v>
      </c>
      <c r="BH142" s="140">
        <f t="shared" si="17"/>
        <v>0</v>
      </c>
      <c r="BI142" s="140">
        <f t="shared" si="18"/>
        <v>0</v>
      </c>
      <c r="BJ142" s="17" t="s">
        <v>84</v>
      </c>
      <c r="BK142" s="140">
        <f t="shared" si="19"/>
        <v>0</v>
      </c>
      <c r="BL142" s="17" t="s">
        <v>216</v>
      </c>
      <c r="BM142" s="139" t="s">
        <v>303</v>
      </c>
    </row>
    <row r="143" spans="2:65" s="1" customFormat="1" ht="24.2" customHeight="1">
      <c r="B143" s="32"/>
      <c r="C143" s="162" t="s">
        <v>258</v>
      </c>
      <c r="D143" s="162" t="s">
        <v>700</v>
      </c>
      <c r="E143" s="163" t="s">
        <v>1014</v>
      </c>
      <c r="F143" s="164" t="s">
        <v>1015</v>
      </c>
      <c r="G143" s="165" t="s">
        <v>421</v>
      </c>
      <c r="H143" s="166">
        <v>777</v>
      </c>
      <c r="I143" s="167"/>
      <c r="J143" s="168">
        <f t="shared" si="10"/>
        <v>0</v>
      </c>
      <c r="K143" s="169"/>
      <c r="L143" s="170"/>
      <c r="M143" s="171" t="s">
        <v>1</v>
      </c>
      <c r="N143" s="172" t="s">
        <v>42</v>
      </c>
      <c r="P143" s="137">
        <f t="shared" si="11"/>
        <v>0</v>
      </c>
      <c r="Q143" s="137">
        <v>0</v>
      </c>
      <c r="R143" s="137">
        <f t="shared" si="12"/>
        <v>0</v>
      </c>
      <c r="S143" s="137">
        <v>0</v>
      </c>
      <c r="T143" s="138">
        <f t="shared" si="13"/>
        <v>0</v>
      </c>
      <c r="AR143" s="139" t="s">
        <v>234</v>
      </c>
      <c r="AT143" s="139" t="s">
        <v>700</v>
      </c>
      <c r="AU143" s="139" t="s">
        <v>84</v>
      </c>
      <c r="AY143" s="17" t="s">
        <v>211</v>
      </c>
      <c r="BE143" s="140">
        <f t="shared" si="14"/>
        <v>0</v>
      </c>
      <c r="BF143" s="140">
        <f t="shared" si="15"/>
        <v>0</v>
      </c>
      <c r="BG143" s="140">
        <f t="shared" si="16"/>
        <v>0</v>
      </c>
      <c r="BH143" s="140">
        <f t="shared" si="17"/>
        <v>0</v>
      </c>
      <c r="BI143" s="140">
        <f t="shared" si="18"/>
        <v>0</v>
      </c>
      <c r="BJ143" s="17" t="s">
        <v>84</v>
      </c>
      <c r="BK143" s="140">
        <f t="shared" si="19"/>
        <v>0</v>
      </c>
      <c r="BL143" s="17" t="s">
        <v>216</v>
      </c>
      <c r="BM143" s="139" t="s">
        <v>308</v>
      </c>
    </row>
    <row r="144" spans="2:65" s="1" customFormat="1" ht="33" customHeight="1">
      <c r="B144" s="32"/>
      <c r="C144" s="162" t="s">
        <v>310</v>
      </c>
      <c r="D144" s="162" t="s">
        <v>700</v>
      </c>
      <c r="E144" s="163" t="s">
        <v>1016</v>
      </c>
      <c r="F144" s="164" t="s">
        <v>1017</v>
      </c>
      <c r="G144" s="165" t="s">
        <v>421</v>
      </c>
      <c r="H144" s="166">
        <v>285</v>
      </c>
      <c r="I144" s="167"/>
      <c r="J144" s="168">
        <f t="shared" si="10"/>
        <v>0</v>
      </c>
      <c r="K144" s="169"/>
      <c r="L144" s="170"/>
      <c r="M144" s="171" t="s">
        <v>1</v>
      </c>
      <c r="N144" s="172" t="s">
        <v>42</v>
      </c>
      <c r="P144" s="137">
        <f t="shared" si="11"/>
        <v>0</v>
      </c>
      <c r="Q144" s="137">
        <v>0</v>
      </c>
      <c r="R144" s="137">
        <f t="shared" si="12"/>
        <v>0</v>
      </c>
      <c r="S144" s="137">
        <v>0</v>
      </c>
      <c r="T144" s="138">
        <f t="shared" si="13"/>
        <v>0</v>
      </c>
      <c r="AR144" s="139" t="s">
        <v>234</v>
      </c>
      <c r="AT144" s="139" t="s">
        <v>700</v>
      </c>
      <c r="AU144" s="139" t="s">
        <v>84</v>
      </c>
      <c r="AY144" s="17" t="s">
        <v>211</v>
      </c>
      <c r="BE144" s="140">
        <f t="shared" si="14"/>
        <v>0</v>
      </c>
      <c r="BF144" s="140">
        <f t="shared" si="15"/>
        <v>0</v>
      </c>
      <c r="BG144" s="140">
        <f t="shared" si="16"/>
        <v>0</v>
      </c>
      <c r="BH144" s="140">
        <f t="shared" si="17"/>
        <v>0</v>
      </c>
      <c r="BI144" s="140">
        <f t="shared" si="18"/>
        <v>0</v>
      </c>
      <c r="BJ144" s="17" t="s">
        <v>84</v>
      </c>
      <c r="BK144" s="140">
        <f t="shared" si="19"/>
        <v>0</v>
      </c>
      <c r="BL144" s="17" t="s">
        <v>216</v>
      </c>
      <c r="BM144" s="139" t="s">
        <v>314</v>
      </c>
    </row>
    <row r="145" spans="2:65" s="1" customFormat="1" ht="33" customHeight="1">
      <c r="B145" s="32"/>
      <c r="C145" s="127" t="s">
        <v>262</v>
      </c>
      <c r="D145" s="127" t="s">
        <v>212</v>
      </c>
      <c r="E145" s="128" t="s">
        <v>1018</v>
      </c>
      <c r="F145" s="129" t="s">
        <v>1019</v>
      </c>
      <c r="G145" s="130" t="s">
        <v>421</v>
      </c>
      <c r="H145" s="131">
        <v>1088</v>
      </c>
      <c r="I145" s="132"/>
      <c r="J145" s="133">
        <f t="shared" si="10"/>
        <v>0</v>
      </c>
      <c r="K145" s="134"/>
      <c r="L145" s="32"/>
      <c r="M145" s="135" t="s">
        <v>1</v>
      </c>
      <c r="N145" s="136" t="s">
        <v>42</v>
      </c>
      <c r="P145" s="137">
        <f t="shared" si="11"/>
        <v>0</v>
      </c>
      <c r="Q145" s="137">
        <v>0</v>
      </c>
      <c r="R145" s="137">
        <f t="shared" si="12"/>
        <v>0</v>
      </c>
      <c r="S145" s="137">
        <v>0</v>
      </c>
      <c r="T145" s="138">
        <f t="shared" si="13"/>
        <v>0</v>
      </c>
      <c r="AR145" s="139" t="s">
        <v>216</v>
      </c>
      <c r="AT145" s="139" t="s">
        <v>212</v>
      </c>
      <c r="AU145" s="139" t="s">
        <v>84</v>
      </c>
      <c r="AY145" s="17" t="s">
        <v>211</v>
      </c>
      <c r="BE145" s="140">
        <f t="shared" si="14"/>
        <v>0</v>
      </c>
      <c r="BF145" s="140">
        <f t="shared" si="15"/>
        <v>0</v>
      </c>
      <c r="BG145" s="140">
        <f t="shared" si="16"/>
        <v>0</v>
      </c>
      <c r="BH145" s="140">
        <f t="shared" si="17"/>
        <v>0</v>
      </c>
      <c r="BI145" s="140">
        <f t="shared" si="18"/>
        <v>0</v>
      </c>
      <c r="BJ145" s="17" t="s">
        <v>84</v>
      </c>
      <c r="BK145" s="140">
        <f t="shared" si="19"/>
        <v>0</v>
      </c>
      <c r="BL145" s="17" t="s">
        <v>216</v>
      </c>
      <c r="BM145" s="139" t="s">
        <v>318</v>
      </c>
    </row>
    <row r="146" spans="2:65" s="1" customFormat="1" ht="16.5" customHeight="1">
      <c r="B146" s="32"/>
      <c r="C146" s="162" t="s">
        <v>7</v>
      </c>
      <c r="D146" s="162" t="s">
        <v>700</v>
      </c>
      <c r="E146" s="163" t="s">
        <v>1020</v>
      </c>
      <c r="F146" s="164" t="s">
        <v>1021</v>
      </c>
      <c r="G146" s="165" t="s">
        <v>421</v>
      </c>
      <c r="H146" s="166">
        <v>330</v>
      </c>
      <c r="I146" s="167"/>
      <c r="J146" s="168">
        <f t="shared" si="10"/>
        <v>0</v>
      </c>
      <c r="K146" s="169"/>
      <c r="L146" s="170"/>
      <c r="M146" s="171" t="s">
        <v>1</v>
      </c>
      <c r="N146" s="172" t="s">
        <v>42</v>
      </c>
      <c r="P146" s="137">
        <f t="shared" si="11"/>
        <v>0</v>
      </c>
      <c r="Q146" s="137">
        <v>0</v>
      </c>
      <c r="R146" s="137">
        <f t="shared" si="12"/>
        <v>0</v>
      </c>
      <c r="S146" s="137">
        <v>0</v>
      </c>
      <c r="T146" s="138">
        <f t="shared" si="13"/>
        <v>0</v>
      </c>
      <c r="AR146" s="139" t="s">
        <v>234</v>
      </c>
      <c r="AT146" s="139" t="s">
        <v>700</v>
      </c>
      <c r="AU146" s="139" t="s">
        <v>84</v>
      </c>
      <c r="AY146" s="17" t="s">
        <v>211</v>
      </c>
      <c r="BE146" s="140">
        <f t="shared" si="14"/>
        <v>0</v>
      </c>
      <c r="BF146" s="140">
        <f t="shared" si="15"/>
        <v>0</v>
      </c>
      <c r="BG146" s="140">
        <f t="shared" si="16"/>
        <v>0</v>
      </c>
      <c r="BH146" s="140">
        <f t="shared" si="17"/>
        <v>0</v>
      </c>
      <c r="BI146" s="140">
        <f t="shared" si="18"/>
        <v>0</v>
      </c>
      <c r="BJ146" s="17" t="s">
        <v>84</v>
      </c>
      <c r="BK146" s="140">
        <f t="shared" si="19"/>
        <v>0</v>
      </c>
      <c r="BL146" s="17" t="s">
        <v>216</v>
      </c>
      <c r="BM146" s="139" t="s">
        <v>323</v>
      </c>
    </row>
    <row r="147" spans="2:65" s="10" customFormat="1" ht="25.9" customHeight="1">
      <c r="B147" s="117"/>
      <c r="D147" s="118" t="s">
        <v>76</v>
      </c>
      <c r="E147" s="119" t="s">
        <v>1022</v>
      </c>
      <c r="F147" s="119" t="s">
        <v>1023</v>
      </c>
      <c r="I147" s="120"/>
      <c r="J147" s="121">
        <f>BK147</f>
        <v>0</v>
      </c>
      <c r="L147" s="117"/>
      <c r="M147" s="122"/>
      <c r="P147" s="123">
        <f>SUM(P148:P152)</f>
        <v>0</v>
      </c>
      <c r="R147" s="123">
        <f>SUM(R148:R152)</f>
        <v>0</v>
      </c>
      <c r="T147" s="124">
        <f>SUM(T148:T152)</f>
        <v>0</v>
      </c>
      <c r="AR147" s="118" t="s">
        <v>84</v>
      </c>
      <c r="AT147" s="125" t="s">
        <v>76</v>
      </c>
      <c r="AU147" s="125" t="s">
        <v>77</v>
      </c>
      <c r="AY147" s="118" t="s">
        <v>211</v>
      </c>
      <c r="BK147" s="126">
        <f>SUM(BK148:BK152)</f>
        <v>0</v>
      </c>
    </row>
    <row r="148" spans="2:65" s="1" customFormat="1" ht="24.2" customHeight="1">
      <c r="B148" s="32"/>
      <c r="C148" s="127" t="s">
        <v>266</v>
      </c>
      <c r="D148" s="127" t="s">
        <v>212</v>
      </c>
      <c r="E148" s="128" t="s">
        <v>1024</v>
      </c>
      <c r="F148" s="129" t="s">
        <v>1025</v>
      </c>
      <c r="G148" s="130" t="s">
        <v>421</v>
      </c>
      <c r="H148" s="131">
        <v>180</v>
      </c>
      <c r="I148" s="132"/>
      <c r="J148" s="133">
        <f>ROUND(I148*H148,2)</f>
        <v>0</v>
      </c>
      <c r="K148" s="134"/>
      <c r="L148" s="32"/>
      <c r="M148" s="135" t="s">
        <v>1</v>
      </c>
      <c r="N148" s="136" t="s">
        <v>42</v>
      </c>
      <c r="P148" s="137">
        <f>O148*H148</f>
        <v>0</v>
      </c>
      <c r="Q148" s="137">
        <v>0</v>
      </c>
      <c r="R148" s="137">
        <f>Q148*H148</f>
        <v>0</v>
      </c>
      <c r="S148" s="137">
        <v>0</v>
      </c>
      <c r="T148" s="138">
        <f>S148*H148</f>
        <v>0</v>
      </c>
      <c r="AR148" s="139" t="s">
        <v>216</v>
      </c>
      <c r="AT148" s="139" t="s">
        <v>212</v>
      </c>
      <c r="AU148" s="139" t="s">
        <v>84</v>
      </c>
      <c r="AY148" s="17" t="s">
        <v>211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7" t="s">
        <v>84</v>
      </c>
      <c r="BK148" s="140">
        <f>ROUND(I148*H148,2)</f>
        <v>0</v>
      </c>
      <c r="BL148" s="17" t="s">
        <v>216</v>
      </c>
      <c r="BM148" s="139" t="s">
        <v>329</v>
      </c>
    </row>
    <row r="149" spans="2:65" s="1" customFormat="1" ht="24.2" customHeight="1">
      <c r="B149" s="32"/>
      <c r="C149" s="127" t="s">
        <v>333</v>
      </c>
      <c r="D149" s="127" t="s">
        <v>212</v>
      </c>
      <c r="E149" s="128" t="s">
        <v>1026</v>
      </c>
      <c r="F149" s="129" t="s">
        <v>1027</v>
      </c>
      <c r="G149" s="130" t="s">
        <v>421</v>
      </c>
      <c r="H149" s="131">
        <v>117</v>
      </c>
      <c r="I149" s="132"/>
      <c r="J149" s="133">
        <f>ROUND(I149*H149,2)</f>
        <v>0</v>
      </c>
      <c r="K149" s="134"/>
      <c r="L149" s="32"/>
      <c r="M149" s="135" t="s">
        <v>1</v>
      </c>
      <c r="N149" s="136" t="s">
        <v>42</v>
      </c>
      <c r="P149" s="137">
        <f>O149*H149</f>
        <v>0</v>
      </c>
      <c r="Q149" s="137">
        <v>0</v>
      </c>
      <c r="R149" s="137">
        <f>Q149*H149</f>
        <v>0</v>
      </c>
      <c r="S149" s="137">
        <v>0</v>
      </c>
      <c r="T149" s="138">
        <f>S149*H149</f>
        <v>0</v>
      </c>
      <c r="AR149" s="139" t="s">
        <v>216</v>
      </c>
      <c r="AT149" s="139" t="s">
        <v>212</v>
      </c>
      <c r="AU149" s="139" t="s">
        <v>84</v>
      </c>
      <c r="AY149" s="17" t="s">
        <v>211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7" t="s">
        <v>84</v>
      </c>
      <c r="BK149" s="140">
        <f>ROUND(I149*H149,2)</f>
        <v>0</v>
      </c>
      <c r="BL149" s="17" t="s">
        <v>216</v>
      </c>
      <c r="BM149" s="139" t="s">
        <v>336</v>
      </c>
    </row>
    <row r="150" spans="2:65" s="1" customFormat="1" ht="24.2" customHeight="1">
      <c r="B150" s="32"/>
      <c r="C150" s="127" t="s">
        <v>269</v>
      </c>
      <c r="D150" s="127" t="s">
        <v>212</v>
      </c>
      <c r="E150" s="128" t="s">
        <v>1028</v>
      </c>
      <c r="F150" s="129" t="s">
        <v>1029</v>
      </c>
      <c r="G150" s="130" t="s">
        <v>421</v>
      </c>
      <c r="H150" s="131">
        <v>297</v>
      </c>
      <c r="I150" s="132"/>
      <c r="J150" s="133">
        <f>ROUND(I150*H150,2)</f>
        <v>0</v>
      </c>
      <c r="K150" s="134"/>
      <c r="L150" s="32"/>
      <c r="M150" s="135" t="s">
        <v>1</v>
      </c>
      <c r="N150" s="136" t="s">
        <v>42</v>
      </c>
      <c r="P150" s="137">
        <f>O150*H150</f>
        <v>0</v>
      </c>
      <c r="Q150" s="137">
        <v>0</v>
      </c>
      <c r="R150" s="137">
        <f>Q150*H150</f>
        <v>0</v>
      </c>
      <c r="S150" s="137">
        <v>0</v>
      </c>
      <c r="T150" s="138">
        <f>S150*H150</f>
        <v>0</v>
      </c>
      <c r="AR150" s="139" t="s">
        <v>216</v>
      </c>
      <c r="AT150" s="139" t="s">
        <v>212</v>
      </c>
      <c r="AU150" s="139" t="s">
        <v>84</v>
      </c>
      <c r="AY150" s="17" t="s">
        <v>211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7" t="s">
        <v>84</v>
      </c>
      <c r="BK150" s="140">
        <f>ROUND(I150*H150,2)</f>
        <v>0</v>
      </c>
      <c r="BL150" s="17" t="s">
        <v>216</v>
      </c>
      <c r="BM150" s="139" t="s">
        <v>339</v>
      </c>
    </row>
    <row r="151" spans="2:65" s="1" customFormat="1" ht="24.2" customHeight="1">
      <c r="B151" s="32"/>
      <c r="C151" s="127" t="s">
        <v>346</v>
      </c>
      <c r="D151" s="127" t="s">
        <v>212</v>
      </c>
      <c r="E151" s="128" t="s">
        <v>1030</v>
      </c>
      <c r="F151" s="129" t="s">
        <v>1031</v>
      </c>
      <c r="G151" s="130" t="s">
        <v>421</v>
      </c>
      <c r="H151" s="131">
        <v>180</v>
      </c>
      <c r="I151" s="132"/>
      <c r="J151" s="133">
        <f>ROUND(I151*H151,2)</f>
        <v>0</v>
      </c>
      <c r="K151" s="134"/>
      <c r="L151" s="32"/>
      <c r="M151" s="135" t="s">
        <v>1</v>
      </c>
      <c r="N151" s="136" t="s">
        <v>42</v>
      </c>
      <c r="P151" s="137">
        <f>O151*H151</f>
        <v>0</v>
      </c>
      <c r="Q151" s="137">
        <v>0</v>
      </c>
      <c r="R151" s="137">
        <f>Q151*H151</f>
        <v>0</v>
      </c>
      <c r="S151" s="137">
        <v>0</v>
      </c>
      <c r="T151" s="138">
        <f>S151*H151</f>
        <v>0</v>
      </c>
      <c r="AR151" s="139" t="s">
        <v>216</v>
      </c>
      <c r="AT151" s="139" t="s">
        <v>212</v>
      </c>
      <c r="AU151" s="139" t="s">
        <v>84</v>
      </c>
      <c r="AY151" s="17" t="s">
        <v>211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7" t="s">
        <v>84</v>
      </c>
      <c r="BK151" s="140">
        <f>ROUND(I151*H151,2)</f>
        <v>0</v>
      </c>
      <c r="BL151" s="17" t="s">
        <v>216</v>
      </c>
      <c r="BM151" s="139" t="s">
        <v>349</v>
      </c>
    </row>
    <row r="152" spans="2:65" s="1" customFormat="1" ht="24.2" customHeight="1">
      <c r="B152" s="32"/>
      <c r="C152" s="127" t="s">
        <v>279</v>
      </c>
      <c r="D152" s="127" t="s">
        <v>212</v>
      </c>
      <c r="E152" s="128" t="s">
        <v>1032</v>
      </c>
      <c r="F152" s="129" t="s">
        <v>1033</v>
      </c>
      <c r="G152" s="130" t="s">
        <v>421</v>
      </c>
      <c r="H152" s="131">
        <v>117</v>
      </c>
      <c r="I152" s="132"/>
      <c r="J152" s="133">
        <f>ROUND(I152*H152,2)</f>
        <v>0</v>
      </c>
      <c r="K152" s="134"/>
      <c r="L152" s="32"/>
      <c r="M152" s="135" t="s">
        <v>1</v>
      </c>
      <c r="N152" s="136" t="s">
        <v>42</v>
      </c>
      <c r="P152" s="137">
        <f>O152*H152</f>
        <v>0</v>
      </c>
      <c r="Q152" s="137">
        <v>0</v>
      </c>
      <c r="R152" s="137">
        <f>Q152*H152</f>
        <v>0</v>
      </c>
      <c r="S152" s="137">
        <v>0</v>
      </c>
      <c r="T152" s="138">
        <f>S152*H152</f>
        <v>0</v>
      </c>
      <c r="AR152" s="139" t="s">
        <v>216</v>
      </c>
      <c r="AT152" s="139" t="s">
        <v>212</v>
      </c>
      <c r="AU152" s="139" t="s">
        <v>84</v>
      </c>
      <c r="AY152" s="17" t="s">
        <v>211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7" t="s">
        <v>84</v>
      </c>
      <c r="BK152" s="140">
        <f>ROUND(I152*H152,2)</f>
        <v>0</v>
      </c>
      <c r="BL152" s="17" t="s">
        <v>216</v>
      </c>
      <c r="BM152" s="139" t="s">
        <v>355</v>
      </c>
    </row>
    <row r="153" spans="2:65" s="10" customFormat="1" ht="25.9" customHeight="1">
      <c r="B153" s="117"/>
      <c r="D153" s="118" t="s">
        <v>76</v>
      </c>
      <c r="E153" s="119" t="s">
        <v>1034</v>
      </c>
      <c r="F153" s="119" t="s">
        <v>1035</v>
      </c>
      <c r="I153" s="120"/>
      <c r="J153" s="121">
        <f>BK153</f>
        <v>0</v>
      </c>
      <c r="L153" s="117"/>
      <c r="M153" s="122"/>
      <c r="P153" s="123">
        <f>P154</f>
        <v>0</v>
      </c>
      <c r="R153" s="123">
        <f>R154</f>
        <v>0</v>
      </c>
      <c r="T153" s="124">
        <f>T154</f>
        <v>0</v>
      </c>
      <c r="AR153" s="118" t="s">
        <v>84</v>
      </c>
      <c r="AT153" s="125" t="s">
        <v>76</v>
      </c>
      <c r="AU153" s="125" t="s">
        <v>77</v>
      </c>
      <c r="AY153" s="118" t="s">
        <v>211</v>
      </c>
      <c r="BK153" s="126">
        <f>BK154</f>
        <v>0</v>
      </c>
    </row>
    <row r="154" spans="2:65" s="1" customFormat="1" ht="44.25" customHeight="1">
      <c r="B154" s="32"/>
      <c r="C154" s="127" t="s">
        <v>356</v>
      </c>
      <c r="D154" s="127" t="s">
        <v>212</v>
      </c>
      <c r="E154" s="128" t="s">
        <v>1036</v>
      </c>
      <c r="F154" s="129" t="s">
        <v>1037</v>
      </c>
      <c r="G154" s="130" t="s">
        <v>289</v>
      </c>
      <c r="H154" s="131">
        <v>11</v>
      </c>
      <c r="I154" s="132"/>
      <c r="J154" s="133">
        <f>ROUND(I154*H154,2)</f>
        <v>0</v>
      </c>
      <c r="K154" s="134"/>
      <c r="L154" s="32"/>
      <c r="M154" s="135" t="s">
        <v>1</v>
      </c>
      <c r="N154" s="136" t="s">
        <v>42</v>
      </c>
      <c r="P154" s="137">
        <f>O154*H154</f>
        <v>0</v>
      </c>
      <c r="Q154" s="137">
        <v>0</v>
      </c>
      <c r="R154" s="137">
        <f>Q154*H154</f>
        <v>0</v>
      </c>
      <c r="S154" s="137">
        <v>0</v>
      </c>
      <c r="T154" s="138">
        <f>S154*H154</f>
        <v>0</v>
      </c>
      <c r="AR154" s="139" t="s">
        <v>216</v>
      </c>
      <c r="AT154" s="139" t="s">
        <v>212</v>
      </c>
      <c r="AU154" s="139" t="s">
        <v>84</v>
      </c>
      <c r="AY154" s="17" t="s">
        <v>211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s="17" t="s">
        <v>84</v>
      </c>
      <c r="BK154" s="140">
        <f>ROUND(I154*H154,2)</f>
        <v>0</v>
      </c>
      <c r="BL154" s="17" t="s">
        <v>216</v>
      </c>
      <c r="BM154" s="139" t="s">
        <v>359</v>
      </c>
    </row>
    <row r="155" spans="2:65" s="10" customFormat="1" ht="25.9" customHeight="1">
      <c r="B155" s="117"/>
      <c r="D155" s="118" t="s">
        <v>76</v>
      </c>
      <c r="E155" s="119" t="s">
        <v>1038</v>
      </c>
      <c r="F155" s="119" t="s">
        <v>1039</v>
      </c>
      <c r="I155" s="120"/>
      <c r="J155" s="121">
        <f>BK155</f>
        <v>0</v>
      </c>
      <c r="L155" s="117"/>
      <c r="M155" s="122"/>
      <c r="P155" s="123">
        <f>SUM(P156:P164)</f>
        <v>0</v>
      </c>
      <c r="R155" s="123">
        <f>SUM(R156:R164)</f>
        <v>0</v>
      </c>
      <c r="T155" s="124">
        <f>SUM(T156:T164)</f>
        <v>0</v>
      </c>
      <c r="AR155" s="118" t="s">
        <v>84</v>
      </c>
      <c r="AT155" s="125" t="s">
        <v>76</v>
      </c>
      <c r="AU155" s="125" t="s">
        <v>77</v>
      </c>
      <c r="AY155" s="118" t="s">
        <v>211</v>
      </c>
      <c r="BK155" s="126">
        <f>SUM(BK156:BK164)</f>
        <v>0</v>
      </c>
    </row>
    <row r="156" spans="2:65" s="1" customFormat="1" ht="16.5" customHeight="1">
      <c r="B156" s="32"/>
      <c r="C156" s="162" t="s">
        <v>290</v>
      </c>
      <c r="D156" s="162" t="s">
        <v>700</v>
      </c>
      <c r="E156" s="163" t="s">
        <v>1040</v>
      </c>
      <c r="F156" s="164" t="s">
        <v>1041</v>
      </c>
      <c r="G156" s="165" t="s">
        <v>880</v>
      </c>
      <c r="H156" s="166">
        <v>309.7</v>
      </c>
      <c r="I156" s="167"/>
      <c r="J156" s="168">
        <f t="shared" ref="J156:J164" si="20">ROUND(I156*H156,2)</f>
        <v>0</v>
      </c>
      <c r="K156" s="169"/>
      <c r="L156" s="170"/>
      <c r="M156" s="171" t="s">
        <v>1</v>
      </c>
      <c r="N156" s="172" t="s">
        <v>42</v>
      </c>
      <c r="P156" s="137">
        <f t="shared" ref="P156:P164" si="21">O156*H156</f>
        <v>0</v>
      </c>
      <c r="Q156" s="137">
        <v>0</v>
      </c>
      <c r="R156" s="137">
        <f t="shared" ref="R156:R164" si="22">Q156*H156</f>
        <v>0</v>
      </c>
      <c r="S156" s="137">
        <v>0</v>
      </c>
      <c r="T156" s="138">
        <f t="shared" ref="T156:T164" si="23">S156*H156</f>
        <v>0</v>
      </c>
      <c r="AR156" s="139" t="s">
        <v>234</v>
      </c>
      <c r="AT156" s="139" t="s">
        <v>700</v>
      </c>
      <c r="AU156" s="139" t="s">
        <v>84</v>
      </c>
      <c r="AY156" s="17" t="s">
        <v>211</v>
      </c>
      <c r="BE156" s="140">
        <f t="shared" ref="BE156:BE164" si="24">IF(N156="základní",J156,0)</f>
        <v>0</v>
      </c>
      <c r="BF156" s="140">
        <f t="shared" ref="BF156:BF164" si="25">IF(N156="snížená",J156,0)</f>
        <v>0</v>
      </c>
      <c r="BG156" s="140">
        <f t="shared" ref="BG156:BG164" si="26">IF(N156="zákl. přenesená",J156,0)</f>
        <v>0</v>
      </c>
      <c r="BH156" s="140">
        <f t="shared" ref="BH156:BH164" si="27">IF(N156="sníž. přenesená",J156,0)</f>
        <v>0</v>
      </c>
      <c r="BI156" s="140">
        <f t="shared" ref="BI156:BI164" si="28">IF(N156="nulová",J156,0)</f>
        <v>0</v>
      </c>
      <c r="BJ156" s="17" t="s">
        <v>84</v>
      </c>
      <c r="BK156" s="140">
        <f t="shared" ref="BK156:BK164" si="29">ROUND(I156*H156,2)</f>
        <v>0</v>
      </c>
      <c r="BL156" s="17" t="s">
        <v>216</v>
      </c>
      <c r="BM156" s="139" t="s">
        <v>365</v>
      </c>
    </row>
    <row r="157" spans="2:65" s="1" customFormat="1" ht="21.75" customHeight="1">
      <c r="B157" s="32"/>
      <c r="C157" s="127" t="s">
        <v>370</v>
      </c>
      <c r="D157" s="127" t="s">
        <v>212</v>
      </c>
      <c r="E157" s="128" t="s">
        <v>1042</v>
      </c>
      <c r="F157" s="129" t="s">
        <v>1043</v>
      </c>
      <c r="G157" s="130" t="s">
        <v>421</v>
      </c>
      <c r="H157" s="131">
        <v>326</v>
      </c>
      <c r="I157" s="132"/>
      <c r="J157" s="133">
        <f t="shared" si="20"/>
        <v>0</v>
      </c>
      <c r="K157" s="134"/>
      <c r="L157" s="32"/>
      <c r="M157" s="135" t="s">
        <v>1</v>
      </c>
      <c r="N157" s="136" t="s">
        <v>42</v>
      </c>
      <c r="P157" s="137">
        <f t="shared" si="21"/>
        <v>0</v>
      </c>
      <c r="Q157" s="137">
        <v>0</v>
      </c>
      <c r="R157" s="137">
        <f t="shared" si="22"/>
        <v>0</v>
      </c>
      <c r="S157" s="137">
        <v>0</v>
      </c>
      <c r="T157" s="138">
        <f t="shared" si="23"/>
        <v>0</v>
      </c>
      <c r="AR157" s="139" t="s">
        <v>216</v>
      </c>
      <c r="AT157" s="139" t="s">
        <v>212</v>
      </c>
      <c r="AU157" s="139" t="s">
        <v>84</v>
      </c>
      <c r="AY157" s="17" t="s">
        <v>211</v>
      </c>
      <c r="BE157" s="140">
        <f t="shared" si="24"/>
        <v>0</v>
      </c>
      <c r="BF157" s="140">
        <f t="shared" si="25"/>
        <v>0</v>
      </c>
      <c r="BG157" s="140">
        <f t="shared" si="26"/>
        <v>0</v>
      </c>
      <c r="BH157" s="140">
        <f t="shared" si="27"/>
        <v>0</v>
      </c>
      <c r="BI157" s="140">
        <f t="shared" si="28"/>
        <v>0</v>
      </c>
      <c r="BJ157" s="17" t="s">
        <v>84</v>
      </c>
      <c r="BK157" s="140">
        <f t="shared" si="29"/>
        <v>0</v>
      </c>
      <c r="BL157" s="17" t="s">
        <v>216</v>
      </c>
      <c r="BM157" s="139" t="s">
        <v>373</v>
      </c>
    </row>
    <row r="158" spans="2:65" s="1" customFormat="1" ht="16.5" customHeight="1">
      <c r="B158" s="32"/>
      <c r="C158" s="162" t="s">
        <v>294</v>
      </c>
      <c r="D158" s="162" t="s">
        <v>700</v>
      </c>
      <c r="E158" s="163" t="s">
        <v>1044</v>
      </c>
      <c r="F158" s="164" t="s">
        <v>1045</v>
      </c>
      <c r="G158" s="165" t="s">
        <v>880</v>
      </c>
      <c r="H158" s="166">
        <v>22.934999999999999</v>
      </c>
      <c r="I158" s="167"/>
      <c r="J158" s="168">
        <f t="shared" si="20"/>
        <v>0</v>
      </c>
      <c r="K158" s="169"/>
      <c r="L158" s="170"/>
      <c r="M158" s="171" t="s">
        <v>1</v>
      </c>
      <c r="N158" s="172" t="s">
        <v>42</v>
      </c>
      <c r="P158" s="137">
        <f t="shared" si="21"/>
        <v>0</v>
      </c>
      <c r="Q158" s="137">
        <v>0</v>
      </c>
      <c r="R158" s="137">
        <f t="shared" si="22"/>
        <v>0</v>
      </c>
      <c r="S158" s="137">
        <v>0</v>
      </c>
      <c r="T158" s="138">
        <f t="shared" si="23"/>
        <v>0</v>
      </c>
      <c r="AR158" s="139" t="s">
        <v>234</v>
      </c>
      <c r="AT158" s="139" t="s">
        <v>700</v>
      </c>
      <c r="AU158" s="139" t="s">
        <v>84</v>
      </c>
      <c r="AY158" s="17" t="s">
        <v>211</v>
      </c>
      <c r="BE158" s="140">
        <f t="shared" si="24"/>
        <v>0</v>
      </c>
      <c r="BF158" s="140">
        <f t="shared" si="25"/>
        <v>0</v>
      </c>
      <c r="BG158" s="140">
        <f t="shared" si="26"/>
        <v>0</v>
      </c>
      <c r="BH158" s="140">
        <f t="shared" si="27"/>
        <v>0</v>
      </c>
      <c r="BI158" s="140">
        <f t="shared" si="28"/>
        <v>0</v>
      </c>
      <c r="BJ158" s="17" t="s">
        <v>84</v>
      </c>
      <c r="BK158" s="140">
        <f t="shared" si="29"/>
        <v>0</v>
      </c>
      <c r="BL158" s="17" t="s">
        <v>216</v>
      </c>
      <c r="BM158" s="139" t="s">
        <v>389</v>
      </c>
    </row>
    <row r="159" spans="2:65" s="1" customFormat="1" ht="24.2" customHeight="1">
      <c r="B159" s="32"/>
      <c r="C159" s="127" t="s">
        <v>391</v>
      </c>
      <c r="D159" s="127" t="s">
        <v>212</v>
      </c>
      <c r="E159" s="128" t="s">
        <v>1046</v>
      </c>
      <c r="F159" s="129" t="s">
        <v>1047</v>
      </c>
      <c r="G159" s="130" t="s">
        <v>421</v>
      </c>
      <c r="H159" s="131">
        <v>33</v>
      </c>
      <c r="I159" s="132"/>
      <c r="J159" s="133">
        <f t="shared" si="20"/>
        <v>0</v>
      </c>
      <c r="K159" s="134"/>
      <c r="L159" s="32"/>
      <c r="M159" s="135" t="s">
        <v>1</v>
      </c>
      <c r="N159" s="136" t="s">
        <v>42</v>
      </c>
      <c r="P159" s="137">
        <f t="shared" si="21"/>
        <v>0</v>
      </c>
      <c r="Q159" s="137">
        <v>0</v>
      </c>
      <c r="R159" s="137">
        <f t="shared" si="22"/>
        <v>0</v>
      </c>
      <c r="S159" s="137">
        <v>0</v>
      </c>
      <c r="T159" s="138">
        <f t="shared" si="23"/>
        <v>0</v>
      </c>
      <c r="AR159" s="139" t="s">
        <v>216</v>
      </c>
      <c r="AT159" s="139" t="s">
        <v>212</v>
      </c>
      <c r="AU159" s="139" t="s">
        <v>84</v>
      </c>
      <c r="AY159" s="17" t="s">
        <v>211</v>
      </c>
      <c r="BE159" s="140">
        <f t="shared" si="24"/>
        <v>0</v>
      </c>
      <c r="BF159" s="140">
        <f t="shared" si="25"/>
        <v>0</v>
      </c>
      <c r="BG159" s="140">
        <f t="shared" si="26"/>
        <v>0</v>
      </c>
      <c r="BH159" s="140">
        <f t="shared" si="27"/>
        <v>0</v>
      </c>
      <c r="BI159" s="140">
        <f t="shared" si="28"/>
        <v>0</v>
      </c>
      <c r="BJ159" s="17" t="s">
        <v>84</v>
      </c>
      <c r="BK159" s="140">
        <f t="shared" si="29"/>
        <v>0</v>
      </c>
      <c r="BL159" s="17" t="s">
        <v>216</v>
      </c>
      <c r="BM159" s="139" t="s">
        <v>394</v>
      </c>
    </row>
    <row r="160" spans="2:65" s="1" customFormat="1" ht="24.2" customHeight="1">
      <c r="B160" s="32"/>
      <c r="C160" s="162" t="s">
        <v>298</v>
      </c>
      <c r="D160" s="162" t="s">
        <v>700</v>
      </c>
      <c r="E160" s="163" t="s">
        <v>1048</v>
      </c>
      <c r="F160" s="164" t="s">
        <v>1049</v>
      </c>
      <c r="G160" s="165" t="s">
        <v>289</v>
      </c>
      <c r="H160" s="166">
        <v>40</v>
      </c>
      <c r="I160" s="167"/>
      <c r="J160" s="168">
        <f t="shared" si="20"/>
        <v>0</v>
      </c>
      <c r="K160" s="169"/>
      <c r="L160" s="170"/>
      <c r="M160" s="171" t="s">
        <v>1</v>
      </c>
      <c r="N160" s="172" t="s">
        <v>42</v>
      </c>
      <c r="P160" s="137">
        <f t="shared" si="21"/>
        <v>0</v>
      </c>
      <c r="Q160" s="137">
        <v>0</v>
      </c>
      <c r="R160" s="137">
        <f t="shared" si="22"/>
        <v>0</v>
      </c>
      <c r="S160" s="137">
        <v>0</v>
      </c>
      <c r="T160" s="138">
        <f t="shared" si="23"/>
        <v>0</v>
      </c>
      <c r="AR160" s="139" t="s">
        <v>234</v>
      </c>
      <c r="AT160" s="139" t="s">
        <v>700</v>
      </c>
      <c r="AU160" s="139" t="s">
        <v>84</v>
      </c>
      <c r="AY160" s="17" t="s">
        <v>211</v>
      </c>
      <c r="BE160" s="140">
        <f t="shared" si="24"/>
        <v>0</v>
      </c>
      <c r="BF160" s="140">
        <f t="shared" si="25"/>
        <v>0</v>
      </c>
      <c r="BG160" s="140">
        <f t="shared" si="26"/>
        <v>0</v>
      </c>
      <c r="BH160" s="140">
        <f t="shared" si="27"/>
        <v>0</v>
      </c>
      <c r="BI160" s="140">
        <f t="shared" si="28"/>
        <v>0</v>
      </c>
      <c r="BJ160" s="17" t="s">
        <v>84</v>
      </c>
      <c r="BK160" s="140">
        <f t="shared" si="29"/>
        <v>0</v>
      </c>
      <c r="BL160" s="17" t="s">
        <v>216</v>
      </c>
      <c r="BM160" s="139" t="s">
        <v>399</v>
      </c>
    </row>
    <row r="161" spans="2:65" s="1" customFormat="1" ht="24.2" customHeight="1">
      <c r="B161" s="32"/>
      <c r="C161" s="162" t="s">
        <v>401</v>
      </c>
      <c r="D161" s="162" t="s">
        <v>700</v>
      </c>
      <c r="E161" s="163" t="s">
        <v>1050</v>
      </c>
      <c r="F161" s="164" t="s">
        <v>1051</v>
      </c>
      <c r="G161" s="165" t="s">
        <v>289</v>
      </c>
      <c r="H161" s="166">
        <v>22</v>
      </c>
      <c r="I161" s="167"/>
      <c r="J161" s="168">
        <f t="shared" si="20"/>
        <v>0</v>
      </c>
      <c r="K161" s="169"/>
      <c r="L161" s="170"/>
      <c r="M161" s="171" t="s">
        <v>1</v>
      </c>
      <c r="N161" s="172" t="s">
        <v>42</v>
      </c>
      <c r="P161" s="137">
        <f t="shared" si="21"/>
        <v>0</v>
      </c>
      <c r="Q161" s="137">
        <v>0</v>
      </c>
      <c r="R161" s="137">
        <f t="shared" si="22"/>
        <v>0</v>
      </c>
      <c r="S161" s="137">
        <v>0</v>
      </c>
      <c r="T161" s="138">
        <f t="shared" si="23"/>
        <v>0</v>
      </c>
      <c r="AR161" s="139" t="s">
        <v>234</v>
      </c>
      <c r="AT161" s="139" t="s">
        <v>700</v>
      </c>
      <c r="AU161" s="139" t="s">
        <v>84</v>
      </c>
      <c r="AY161" s="17" t="s">
        <v>211</v>
      </c>
      <c r="BE161" s="140">
        <f t="shared" si="24"/>
        <v>0</v>
      </c>
      <c r="BF161" s="140">
        <f t="shared" si="25"/>
        <v>0</v>
      </c>
      <c r="BG161" s="140">
        <f t="shared" si="26"/>
        <v>0</v>
      </c>
      <c r="BH161" s="140">
        <f t="shared" si="27"/>
        <v>0</v>
      </c>
      <c r="BI161" s="140">
        <f t="shared" si="28"/>
        <v>0</v>
      </c>
      <c r="BJ161" s="17" t="s">
        <v>84</v>
      </c>
      <c r="BK161" s="140">
        <f t="shared" si="29"/>
        <v>0</v>
      </c>
      <c r="BL161" s="17" t="s">
        <v>216</v>
      </c>
      <c r="BM161" s="139" t="s">
        <v>404</v>
      </c>
    </row>
    <row r="162" spans="2:65" s="1" customFormat="1" ht="16.5" customHeight="1">
      <c r="B162" s="32"/>
      <c r="C162" s="127" t="s">
        <v>303</v>
      </c>
      <c r="D162" s="127" t="s">
        <v>212</v>
      </c>
      <c r="E162" s="128" t="s">
        <v>1052</v>
      </c>
      <c r="F162" s="129" t="s">
        <v>1053</v>
      </c>
      <c r="G162" s="130" t="s">
        <v>289</v>
      </c>
      <c r="H162" s="131">
        <v>62</v>
      </c>
      <c r="I162" s="132"/>
      <c r="J162" s="133">
        <f t="shared" si="20"/>
        <v>0</v>
      </c>
      <c r="K162" s="134"/>
      <c r="L162" s="32"/>
      <c r="M162" s="135" t="s">
        <v>1</v>
      </c>
      <c r="N162" s="136" t="s">
        <v>42</v>
      </c>
      <c r="P162" s="137">
        <f t="shared" si="21"/>
        <v>0</v>
      </c>
      <c r="Q162" s="137">
        <v>0</v>
      </c>
      <c r="R162" s="137">
        <f t="shared" si="22"/>
        <v>0</v>
      </c>
      <c r="S162" s="137">
        <v>0</v>
      </c>
      <c r="T162" s="138">
        <f t="shared" si="23"/>
        <v>0</v>
      </c>
      <c r="AR162" s="139" t="s">
        <v>216</v>
      </c>
      <c r="AT162" s="139" t="s">
        <v>212</v>
      </c>
      <c r="AU162" s="139" t="s">
        <v>84</v>
      </c>
      <c r="AY162" s="17" t="s">
        <v>211</v>
      </c>
      <c r="BE162" s="140">
        <f t="shared" si="24"/>
        <v>0</v>
      </c>
      <c r="BF162" s="140">
        <f t="shared" si="25"/>
        <v>0</v>
      </c>
      <c r="BG162" s="140">
        <f t="shared" si="26"/>
        <v>0</v>
      </c>
      <c r="BH162" s="140">
        <f t="shared" si="27"/>
        <v>0</v>
      </c>
      <c r="BI162" s="140">
        <f t="shared" si="28"/>
        <v>0</v>
      </c>
      <c r="BJ162" s="17" t="s">
        <v>84</v>
      </c>
      <c r="BK162" s="140">
        <f t="shared" si="29"/>
        <v>0</v>
      </c>
      <c r="BL162" s="17" t="s">
        <v>216</v>
      </c>
      <c r="BM162" s="139" t="s">
        <v>407</v>
      </c>
    </row>
    <row r="163" spans="2:65" s="1" customFormat="1" ht="16.5" customHeight="1">
      <c r="B163" s="32"/>
      <c r="C163" s="162" t="s">
        <v>409</v>
      </c>
      <c r="D163" s="162" t="s">
        <v>700</v>
      </c>
      <c r="E163" s="163" t="s">
        <v>1054</v>
      </c>
      <c r="F163" s="164" t="s">
        <v>1055</v>
      </c>
      <c r="G163" s="165" t="s">
        <v>289</v>
      </c>
      <c r="H163" s="166">
        <v>11</v>
      </c>
      <c r="I163" s="167"/>
      <c r="J163" s="168">
        <f t="shared" si="20"/>
        <v>0</v>
      </c>
      <c r="K163" s="169"/>
      <c r="L163" s="170"/>
      <c r="M163" s="171" t="s">
        <v>1</v>
      </c>
      <c r="N163" s="172" t="s">
        <v>42</v>
      </c>
      <c r="P163" s="137">
        <f t="shared" si="21"/>
        <v>0</v>
      </c>
      <c r="Q163" s="137">
        <v>0</v>
      </c>
      <c r="R163" s="137">
        <f t="shared" si="22"/>
        <v>0</v>
      </c>
      <c r="S163" s="137">
        <v>0</v>
      </c>
      <c r="T163" s="138">
        <f t="shared" si="23"/>
        <v>0</v>
      </c>
      <c r="AR163" s="139" t="s">
        <v>234</v>
      </c>
      <c r="AT163" s="139" t="s">
        <v>700</v>
      </c>
      <c r="AU163" s="139" t="s">
        <v>84</v>
      </c>
      <c r="AY163" s="17" t="s">
        <v>211</v>
      </c>
      <c r="BE163" s="140">
        <f t="shared" si="24"/>
        <v>0</v>
      </c>
      <c r="BF163" s="140">
        <f t="shared" si="25"/>
        <v>0</v>
      </c>
      <c r="BG163" s="140">
        <f t="shared" si="26"/>
        <v>0</v>
      </c>
      <c r="BH163" s="140">
        <f t="shared" si="27"/>
        <v>0</v>
      </c>
      <c r="BI163" s="140">
        <f t="shared" si="28"/>
        <v>0</v>
      </c>
      <c r="BJ163" s="17" t="s">
        <v>84</v>
      </c>
      <c r="BK163" s="140">
        <f t="shared" si="29"/>
        <v>0</v>
      </c>
      <c r="BL163" s="17" t="s">
        <v>216</v>
      </c>
      <c r="BM163" s="139" t="s">
        <v>413</v>
      </c>
    </row>
    <row r="164" spans="2:65" s="1" customFormat="1" ht="16.5" customHeight="1">
      <c r="B164" s="32"/>
      <c r="C164" s="127" t="s">
        <v>308</v>
      </c>
      <c r="D164" s="127" t="s">
        <v>212</v>
      </c>
      <c r="E164" s="128" t="s">
        <v>1056</v>
      </c>
      <c r="F164" s="129" t="s">
        <v>1057</v>
      </c>
      <c r="G164" s="130" t="s">
        <v>289</v>
      </c>
      <c r="H164" s="131">
        <v>11</v>
      </c>
      <c r="I164" s="132"/>
      <c r="J164" s="133">
        <f t="shared" si="20"/>
        <v>0</v>
      </c>
      <c r="K164" s="134"/>
      <c r="L164" s="32"/>
      <c r="M164" s="135" t="s">
        <v>1</v>
      </c>
      <c r="N164" s="136" t="s">
        <v>42</v>
      </c>
      <c r="P164" s="137">
        <f t="shared" si="21"/>
        <v>0</v>
      </c>
      <c r="Q164" s="137">
        <v>0</v>
      </c>
      <c r="R164" s="137">
        <f t="shared" si="22"/>
        <v>0</v>
      </c>
      <c r="S164" s="137">
        <v>0</v>
      </c>
      <c r="T164" s="138">
        <f t="shared" si="23"/>
        <v>0</v>
      </c>
      <c r="AR164" s="139" t="s">
        <v>216</v>
      </c>
      <c r="AT164" s="139" t="s">
        <v>212</v>
      </c>
      <c r="AU164" s="139" t="s">
        <v>84</v>
      </c>
      <c r="AY164" s="17" t="s">
        <v>211</v>
      </c>
      <c r="BE164" s="140">
        <f t="shared" si="24"/>
        <v>0</v>
      </c>
      <c r="BF164" s="140">
        <f t="shared" si="25"/>
        <v>0</v>
      </c>
      <c r="BG164" s="140">
        <f t="shared" si="26"/>
        <v>0</v>
      </c>
      <c r="BH164" s="140">
        <f t="shared" si="27"/>
        <v>0</v>
      </c>
      <c r="BI164" s="140">
        <f t="shared" si="28"/>
        <v>0</v>
      </c>
      <c r="BJ164" s="17" t="s">
        <v>84</v>
      </c>
      <c r="BK164" s="140">
        <f t="shared" si="29"/>
        <v>0</v>
      </c>
      <c r="BL164" s="17" t="s">
        <v>216</v>
      </c>
      <c r="BM164" s="139" t="s">
        <v>422</v>
      </c>
    </row>
    <row r="165" spans="2:65" s="10" customFormat="1" ht="25.9" customHeight="1">
      <c r="B165" s="117"/>
      <c r="D165" s="118" t="s">
        <v>76</v>
      </c>
      <c r="E165" s="119" t="s">
        <v>1058</v>
      </c>
      <c r="F165" s="119" t="s">
        <v>1059</v>
      </c>
      <c r="I165" s="120"/>
      <c r="J165" s="121">
        <f>BK165</f>
        <v>0</v>
      </c>
      <c r="L165" s="117"/>
      <c r="M165" s="122"/>
      <c r="P165" s="123">
        <f>SUM(P166:P168)</f>
        <v>0</v>
      </c>
      <c r="R165" s="123">
        <f>SUM(R166:R168)</f>
        <v>0</v>
      </c>
      <c r="T165" s="124">
        <f>SUM(T166:T168)</f>
        <v>0</v>
      </c>
      <c r="AR165" s="118" t="s">
        <v>84</v>
      </c>
      <c r="AT165" s="125" t="s">
        <v>76</v>
      </c>
      <c r="AU165" s="125" t="s">
        <v>77</v>
      </c>
      <c r="AY165" s="118" t="s">
        <v>211</v>
      </c>
      <c r="BK165" s="126">
        <f>SUM(BK166:BK168)</f>
        <v>0</v>
      </c>
    </row>
    <row r="166" spans="2:65" s="1" customFormat="1" ht="24.2" customHeight="1">
      <c r="B166" s="32"/>
      <c r="C166" s="127" t="s">
        <v>425</v>
      </c>
      <c r="D166" s="127" t="s">
        <v>212</v>
      </c>
      <c r="E166" s="128" t="s">
        <v>1060</v>
      </c>
      <c r="F166" s="129" t="s">
        <v>1061</v>
      </c>
      <c r="G166" s="130" t="s">
        <v>577</v>
      </c>
      <c r="H166" s="131">
        <v>5</v>
      </c>
      <c r="I166" s="132"/>
      <c r="J166" s="133">
        <f>ROUND(I166*H166,2)</f>
        <v>0</v>
      </c>
      <c r="K166" s="134"/>
      <c r="L166" s="32"/>
      <c r="M166" s="135" t="s">
        <v>1</v>
      </c>
      <c r="N166" s="136" t="s">
        <v>42</v>
      </c>
      <c r="P166" s="137">
        <f>O166*H166</f>
        <v>0</v>
      </c>
      <c r="Q166" s="137">
        <v>0</v>
      </c>
      <c r="R166" s="137">
        <f>Q166*H166</f>
        <v>0</v>
      </c>
      <c r="S166" s="137">
        <v>0</v>
      </c>
      <c r="T166" s="138">
        <f>S166*H166</f>
        <v>0</v>
      </c>
      <c r="AR166" s="139" t="s">
        <v>216</v>
      </c>
      <c r="AT166" s="139" t="s">
        <v>212</v>
      </c>
      <c r="AU166" s="139" t="s">
        <v>84</v>
      </c>
      <c r="AY166" s="17" t="s">
        <v>211</v>
      </c>
      <c r="BE166" s="140">
        <f>IF(N166="základní",J166,0)</f>
        <v>0</v>
      </c>
      <c r="BF166" s="140">
        <f>IF(N166="snížená",J166,0)</f>
        <v>0</v>
      </c>
      <c r="BG166" s="140">
        <f>IF(N166="zákl. přenesená",J166,0)</f>
        <v>0</v>
      </c>
      <c r="BH166" s="140">
        <f>IF(N166="sníž. přenesená",J166,0)</f>
        <v>0</v>
      </c>
      <c r="BI166" s="140">
        <f>IF(N166="nulová",J166,0)</f>
        <v>0</v>
      </c>
      <c r="BJ166" s="17" t="s">
        <v>84</v>
      </c>
      <c r="BK166" s="140">
        <f>ROUND(I166*H166,2)</f>
        <v>0</v>
      </c>
      <c r="BL166" s="17" t="s">
        <v>216</v>
      </c>
      <c r="BM166" s="139" t="s">
        <v>428</v>
      </c>
    </row>
    <row r="167" spans="2:65" s="1" customFormat="1" ht="24.2" customHeight="1">
      <c r="B167" s="32"/>
      <c r="C167" s="127" t="s">
        <v>314</v>
      </c>
      <c r="D167" s="127" t="s">
        <v>212</v>
      </c>
      <c r="E167" s="128" t="s">
        <v>1062</v>
      </c>
      <c r="F167" s="129" t="s">
        <v>1063</v>
      </c>
      <c r="G167" s="130" t="s">
        <v>577</v>
      </c>
      <c r="H167" s="131">
        <v>3</v>
      </c>
      <c r="I167" s="132"/>
      <c r="J167" s="133">
        <f>ROUND(I167*H167,2)</f>
        <v>0</v>
      </c>
      <c r="K167" s="134"/>
      <c r="L167" s="32"/>
      <c r="M167" s="135" t="s">
        <v>1</v>
      </c>
      <c r="N167" s="136" t="s">
        <v>42</v>
      </c>
      <c r="P167" s="137">
        <f>O167*H167</f>
        <v>0</v>
      </c>
      <c r="Q167" s="137">
        <v>0</v>
      </c>
      <c r="R167" s="137">
        <f>Q167*H167</f>
        <v>0</v>
      </c>
      <c r="S167" s="137">
        <v>0</v>
      </c>
      <c r="T167" s="138">
        <f>S167*H167</f>
        <v>0</v>
      </c>
      <c r="AR167" s="139" t="s">
        <v>216</v>
      </c>
      <c r="AT167" s="139" t="s">
        <v>212</v>
      </c>
      <c r="AU167" s="139" t="s">
        <v>84</v>
      </c>
      <c r="AY167" s="17" t="s">
        <v>211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7" t="s">
        <v>84</v>
      </c>
      <c r="BK167" s="140">
        <f>ROUND(I167*H167,2)</f>
        <v>0</v>
      </c>
      <c r="BL167" s="17" t="s">
        <v>216</v>
      </c>
      <c r="BM167" s="139" t="s">
        <v>437</v>
      </c>
    </row>
    <row r="168" spans="2:65" s="1" customFormat="1" ht="21.75" customHeight="1">
      <c r="B168" s="32"/>
      <c r="C168" s="127" t="s">
        <v>442</v>
      </c>
      <c r="D168" s="127" t="s">
        <v>212</v>
      </c>
      <c r="E168" s="128" t="s">
        <v>1064</v>
      </c>
      <c r="F168" s="129" t="s">
        <v>1065</v>
      </c>
      <c r="G168" s="130" t="s">
        <v>577</v>
      </c>
      <c r="H168" s="131">
        <v>8</v>
      </c>
      <c r="I168" s="132"/>
      <c r="J168" s="133">
        <f>ROUND(I168*H168,2)</f>
        <v>0</v>
      </c>
      <c r="K168" s="134"/>
      <c r="L168" s="32"/>
      <c r="M168" s="135" t="s">
        <v>1</v>
      </c>
      <c r="N168" s="136" t="s">
        <v>42</v>
      </c>
      <c r="P168" s="137">
        <f>O168*H168</f>
        <v>0</v>
      </c>
      <c r="Q168" s="137">
        <v>0</v>
      </c>
      <c r="R168" s="137">
        <f>Q168*H168</f>
        <v>0</v>
      </c>
      <c r="S168" s="137">
        <v>0</v>
      </c>
      <c r="T168" s="138">
        <f>S168*H168</f>
        <v>0</v>
      </c>
      <c r="AR168" s="139" t="s">
        <v>216</v>
      </c>
      <c r="AT168" s="139" t="s">
        <v>212</v>
      </c>
      <c r="AU168" s="139" t="s">
        <v>84</v>
      </c>
      <c r="AY168" s="17" t="s">
        <v>211</v>
      </c>
      <c r="BE168" s="140">
        <f>IF(N168="základní",J168,0)</f>
        <v>0</v>
      </c>
      <c r="BF168" s="140">
        <f>IF(N168="snížená",J168,0)</f>
        <v>0</v>
      </c>
      <c r="BG168" s="140">
        <f>IF(N168="zákl. přenesená",J168,0)</f>
        <v>0</v>
      </c>
      <c r="BH168" s="140">
        <f>IF(N168="sníž. přenesená",J168,0)</f>
        <v>0</v>
      </c>
      <c r="BI168" s="140">
        <f>IF(N168="nulová",J168,0)</f>
        <v>0</v>
      </c>
      <c r="BJ168" s="17" t="s">
        <v>84</v>
      </c>
      <c r="BK168" s="140">
        <f>ROUND(I168*H168,2)</f>
        <v>0</v>
      </c>
      <c r="BL168" s="17" t="s">
        <v>216</v>
      </c>
      <c r="BM168" s="139" t="s">
        <v>445</v>
      </c>
    </row>
    <row r="169" spans="2:65" s="10" customFormat="1" ht="25.9" customHeight="1">
      <c r="B169" s="117"/>
      <c r="D169" s="118" t="s">
        <v>76</v>
      </c>
      <c r="E169" s="119" t="s">
        <v>1066</v>
      </c>
      <c r="F169" s="119" t="s">
        <v>165</v>
      </c>
      <c r="I169" s="120"/>
      <c r="J169" s="121">
        <f>BK169</f>
        <v>0</v>
      </c>
      <c r="L169" s="117"/>
      <c r="M169" s="122"/>
      <c r="P169" s="123">
        <f>P170</f>
        <v>0</v>
      </c>
      <c r="R169" s="123">
        <f>R170</f>
        <v>0</v>
      </c>
      <c r="T169" s="124">
        <f>T170</f>
        <v>0</v>
      </c>
      <c r="AR169" s="118" t="s">
        <v>84</v>
      </c>
      <c r="AT169" s="125" t="s">
        <v>76</v>
      </c>
      <c r="AU169" s="125" t="s">
        <v>77</v>
      </c>
      <c r="AY169" s="118" t="s">
        <v>211</v>
      </c>
      <c r="BK169" s="126">
        <f>BK170</f>
        <v>0</v>
      </c>
    </row>
    <row r="170" spans="2:65" s="1" customFormat="1" ht="16.5" customHeight="1">
      <c r="B170" s="32"/>
      <c r="C170" s="127" t="s">
        <v>318</v>
      </c>
      <c r="D170" s="127" t="s">
        <v>212</v>
      </c>
      <c r="E170" s="128" t="s">
        <v>1067</v>
      </c>
      <c r="F170" s="129" t="s">
        <v>1068</v>
      </c>
      <c r="G170" s="130" t="s">
        <v>289</v>
      </c>
      <c r="H170" s="131">
        <v>1</v>
      </c>
      <c r="I170" s="132"/>
      <c r="J170" s="133">
        <f>ROUND(I170*H170,2)</f>
        <v>0</v>
      </c>
      <c r="K170" s="134"/>
      <c r="L170" s="32"/>
      <c r="M170" s="181" t="s">
        <v>1</v>
      </c>
      <c r="N170" s="182" t="s">
        <v>42</v>
      </c>
      <c r="O170" s="183"/>
      <c r="P170" s="184">
        <f>O170*H170</f>
        <v>0</v>
      </c>
      <c r="Q170" s="184">
        <v>0</v>
      </c>
      <c r="R170" s="184">
        <f>Q170*H170</f>
        <v>0</v>
      </c>
      <c r="S170" s="184">
        <v>0</v>
      </c>
      <c r="T170" s="185">
        <f>S170*H170</f>
        <v>0</v>
      </c>
      <c r="AR170" s="139" t="s">
        <v>216</v>
      </c>
      <c r="AT170" s="139" t="s">
        <v>212</v>
      </c>
      <c r="AU170" s="139" t="s">
        <v>84</v>
      </c>
      <c r="AY170" s="17" t="s">
        <v>211</v>
      </c>
      <c r="BE170" s="140">
        <f>IF(N170="základní",J170,0)</f>
        <v>0</v>
      </c>
      <c r="BF170" s="140">
        <f>IF(N170="snížená",J170,0)</f>
        <v>0</v>
      </c>
      <c r="BG170" s="140">
        <f>IF(N170="zákl. přenesená",J170,0)</f>
        <v>0</v>
      </c>
      <c r="BH170" s="140">
        <f>IF(N170="sníž. přenesená",J170,0)</f>
        <v>0</v>
      </c>
      <c r="BI170" s="140">
        <f>IF(N170="nulová",J170,0)</f>
        <v>0</v>
      </c>
      <c r="BJ170" s="17" t="s">
        <v>84</v>
      </c>
      <c r="BK170" s="140">
        <f>ROUND(I170*H170,2)</f>
        <v>0</v>
      </c>
      <c r="BL170" s="17" t="s">
        <v>216</v>
      </c>
      <c r="BM170" s="139" t="s">
        <v>448</v>
      </c>
    </row>
    <row r="171" spans="2:65" s="1" customFormat="1" ht="6.95" customHeight="1">
      <c r="B171" s="44"/>
      <c r="C171" s="45"/>
      <c r="D171" s="45"/>
      <c r="E171" s="45"/>
      <c r="F171" s="45"/>
      <c r="G171" s="45"/>
      <c r="H171" s="45"/>
      <c r="I171" s="45"/>
      <c r="J171" s="45"/>
      <c r="K171" s="45"/>
      <c r="L171" s="32"/>
    </row>
  </sheetData>
  <sheetProtection algorithmName="SHA-512" hashValue="0/s526JWpyIudwDsgSIJ5r5cTXrvhXkSkrLlFuB9Vp6XExycK5gwnUxs9McBR5wQUuoMbNZexFqUhxPS9yxTCw==" saltValue="QqKBP3xaf+3np/ZBg8UE11/L7gqBV/sr++lsYLwFxxFeKHlQoSbpuuUJSpPrvmQdnMcRPJgMVEf6Af61VAKS8g==" spinCount="100000" sheet="1" objects="1" scenarios="1" formatColumns="0" formatRows="0" autoFilter="0"/>
  <autoFilter ref="C122:K170" xr:uid="{00000000-0009-0000-0000-000003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6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95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44" t="str">
        <f>'Rekapitulace stavby'!K6</f>
        <v>24005 - Prirodni koupaci biotop Jilemnice (zadani) - uprava vyberove rizeni</v>
      </c>
      <c r="F7" s="245"/>
      <c r="G7" s="245"/>
      <c r="H7" s="245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40" t="s">
        <v>1069</v>
      </c>
      <c r="F9" s="246"/>
      <c r="G9" s="246"/>
      <c r="H9" s="246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7" t="str">
        <f>'Rekapitulace stavby'!E14</f>
        <v>Vyplň údaj</v>
      </c>
      <c r="F18" s="209"/>
      <c r="G18" s="209"/>
      <c r="H18" s="209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14" t="s">
        <v>1</v>
      </c>
      <c r="F27" s="214"/>
      <c r="G27" s="214"/>
      <c r="H27" s="21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ROUND(J120,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ROUND((SUM(BE120:BE160)),  2)</f>
        <v>0</v>
      </c>
      <c r="I33" s="92">
        <v>0.21</v>
      </c>
      <c r="J33" s="91">
        <f>ROUND(((SUM(BE120:BE160))*I33),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ROUND((SUM(BF120:BF160)),  2)</f>
        <v>0</v>
      </c>
      <c r="I34" s="92">
        <v>0.12</v>
      </c>
      <c r="J34" s="91">
        <f>ROUND(((SUM(BF120:BF160))*I34),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ROUND((SUM(BG120:BG160)),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ROUND((SUM(BH120:BH160)),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ROUND((SUM(BI120:BI160)),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44" t="str">
        <f>E7</f>
        <v>24005 - Prirodni koupaci biotop Jilemnice (zadani) - uprava vyberove rizeni</v>
      </c>
      <c r="F85" s="245"/>
      <c r="G85" s="245"/>
      <c r="H85" s="245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40" t="str">
        <f>E9</f>
        <v>SO 03 - Zpevněné plochy a...</v>
      </c>
      <c r="F87" s="246"/>
      <c r="G87" s="246"/>
      <c r="H87" s="246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J120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176</v>
      </c>
      <c r="E97" s="106"/>
      <c r="F97" s="106"/>
      <c r="G97" s="106"/>
      <c r="H97" s="106"/>
      <c r="I97" s="106"/>
      <c r="J97" s="107">
        <f>J121</f>
        <v>0</v>
      </c>
      <c r="L97" s="104"/>
    </row>
    <row r="98" spans="2:12" s="8" customFormat="1" ht="24.95" hidden="1" customHeight="1">
      <c r="B98" s="104"/>
      <c r="D98" s="105" t="s">
        <v>180</v>
      </c>
      <c r="E98" s="106"/>
      <c r="F98" s="106"/>
      <c r="G98" s="106"/>
      <c r="H98" s="106"/>
      <c r="I98" s="106"/>
      <c r="J98" s="107">
        <f>J133</f>
        <v>0</v>
      </c>
      <c r="L98" s="104"/>
    </row>
    <row r="99" spans="2:12" s="8" customFormat="1" ht="24.95" hidden="1" customHeight="1">
      <c r="B99" s="104"/>
      <c r="D99" s="105" t="s">
        <v>182</v>
      </c>
      <c r="E99" s="106"/>
      <c r="F99" s="106"/>
      <c r="G99" s="106"/>
      <c r="H99" s="106"/>
      <c r="I99" s="106"/>
      <c r="J99" s="107">
        <f>J137</f>
        <v>0</v>
      </c>
      <c r="L99" s="104"/>
    </row>
    <row r="100" spans="2:12" s="8" customFormat="1" ht="24.95" hidden="1" customHeight="1">
      <c r="B100" s="104"/>
      <c r="D100" s="105" t="s">
        <v>194</v>
      </c>
      <c r="E100" s="106"/>
      <c r="F100" s="106"/>
      <c r="G100" s="106"/>
      <c r="H100" s="106"/>
      <c r="I100" s="106"/>
      <c r="J100" s="107">
        <f>J157</f>
        <v>0</v>
      </c>
      <c r="L100" s="104"/>
    </row>
    <row r="101" spans="2:12" s="1" customFormat="1" ht="21.75" hidden="1" customHeight="1">
      <c r="B101" s="32"/>
      <c r="L101" s="32"/>
    </row>
    <row r="102" spans="2:12" s="1" customFormat="1" ht="6.95" hidden="1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3" spans="2:12" ht="11.25" hidden="1"/>
    <row r="104" spans="2:12" ht="11.25" hidden="1"/>
    <row r="105" spans="2:12" ht="11.25" hidden="1"/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5" customHeight="1">
      <c r="B107" s="32"/>
      <c r="C107" s="21" t="s">
        <v>197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16</v>
      </c>
      <c r="L109" s="32"/>
    </row>
    <row r="110" spans="2:12" s="1" customFormat="1" ht="26.25" customHeight="1">
      <c r="B110" s="32"/>
      <c r="E110" s="244" t="str">
        <f>E7</f>
        <v>24005 - Prirodni koupaci biotop Jilemnice (zadani) - uprava vyberove rizeni</v>
      </c>
      <c r="F110" s="245"/>
      <c r="G110" s="245"/>
      <c r="H110" s="245"/>
      <c r="L110" s="32"/>
    </row>
    <row r="111" spans="2:12" s="1" customFormat="1" ht="12" customHeight="1">
      <c r="B111" s="32"/>
      <c r="C111" s="27" t="s">
        <v>169</v>
      </c>
      <c r="L111" s="32"/>
    </row>
    <row r="112" spans="2:12" s="1" customFormat="1" ht="16.5" customHeight="1">
      <c r="B112" s="32"/>
      <c r="E112" s="240" t="str">
        <f>E9</f>
        <v>SO 03 - Zpevněné plochy a...</v>
      </c>
      <c r="F112" s="246"/>
      <c r="G112" s="246"/>
      <c r="H112" s="246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20</v>
      </c>
      <c r="F114" s="25" t="str">
        <f>F12</f>
        <v xml:space="preserve"> </v>
      </c>
      <c r="I114" s="27" t="s">
        <v>22</v>
      </c>
      <c r="J114" s="52" t="str">
        <f>IF(J12="","",J12)</f>
        <v>12. 2. 2024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24</v>
      </c>
      <c r="F116" s="25" t="str">
        <f>E15</f>
        <v>Sportovní centrum Jilemnice</v>
      </c>
      <c r="I116" s="27" t="s">
        <v>31</v>
      </c>
      <c r="J116" s="30" t="str">
        <f>E21</f>
        <v>BAPO s.r.o.</v>
      </c>
      <c r="L116" s="32"/>
    </row>
    <row r="117" spans="2:65" s="1" customFormat="1" ht="15.2" customHeight="1">
      <c r="B117" s="32"/>
      <c r="C117" s="27" t="s">
        <v>29</v>
      </c>
      <c r="F117" s="25" t="str">
        <f>IF(E18="","",E18)</f>
        <v>Vyplň údaj</v>
      </c>
      <c r="I117" s="27" t="s">
        <v>35</v>
      </c>
      <c r="J117" s="30" t="str">
        <f>E24</f>
        <v xml:space="preserve"> </v>
      </c>
      <c r="L117" s="32"/>
    </row>
    <row r="118" spans="2:65" s="1" customFormat="1" ht="10.35" customHeight="1">
      <c r="B118" s="32"/>
      <c r="L118" s="32"/>
    </row>
    <row r="119" spans="2:65" s="9" customFormat="1" ht="29.25" customHeight="1">
      <c r="B119" s="108"/>
      <c r="C119" s="109" t="s">
        <v>198</v>
      </c>
      <c r="D119" s="110" t="s">
        <v>62</v>
      </c>
      <c r="E119" s="110" t="s">
        <v>58</v>
      </c>
      <c r="F119" s="110" t="s">
        <v>59</v>
      </c>
      <c r="G119" s="110" t="s">
        <v>199</v>
      </c>
      <c r="H119" s="110" t="s">
        <v>200</v>
      </c>
      <c r="I119" s="110" t="s">
        <v>201</v>
      </c>
      <c r="J119" s="111" t="s">
        <v>173</v>
      </c>
      <c r="K119" s="112" t="s">
        <v>202</v>
      </c>
      <c r="L119" s="108"/>
      <c r="M119" s="59" t="s">
        <v>1</v>
      </c>
      <c r="N119" s="60" t="s">
        <v>41</v>
      </c>
      <c r="O119" s="60" t="s">
        <v>203</v>
      </c>
      <c r="P119" s="60" t="s">
        <v>204</v>
      </c>
      <c r="Q119" s="60" t="s">
        <v>205</v>
      </c>
      <c r="R119" s="60" t="s">
        <v>206</v>
      </c>
      <c r="S119" s="60" t="s">
        <v>207</v>
      </c>
      <c r="T119" s="61" t="s">
        <v>208</v>
      </c>
    </row>
    <row r="120" spans="2:65" s="1" customFormat="1" ht="22.9" customHeight="1">
      <c r="B120" s="32"/>
      <c r="C120" s="64" t="s">
        <v>209</v>
      </c>
      <c r="J120" s="113">
        <f>BK120</f>
        <v>0</v>
      </c>
      <c r="L120" s="32"/>
      <c r="M120" s="62"/>
      <c r="N120" s="53"/>
      <c r="O120" s="53"/>
      <c r="P120" s="114">
        <f>P121+P133+P137+P157</f>
        <v>0</v>
      </c>
      <c r="Q120" s="53"/>
      <c r="R120" s="114">
        <f>R121+R133+R137+R157</f>
        <v>0</v>
      </c>
      <c r="S120" s="53"/>
      <c r="T120" s="115">
        <f>T121+T133+T137+T157</f>
        <v>0</v>
      </c>
      <c r="AT120" s="17" t="s">
        <v>76</v>
      </c>
      <c r="AU120" s="17" t="s">
        <v>175</v>
      </c>
      <c r="BK120" s="116">
        <f>BK121+BK133+BK137+BK157</f>
        <v>0</v>
      </c>
    </row>
    <row r="121" spans="2:65" s="10" customFormat="1" ht="25.9" customHeight="1">
      <c r="B121" s="117"/>
      <c r="D121" s="118" t="s">
        <v>76</v>
      </c>
      <c r="E121" s="119" t="s">
        <v>84</v>
      </c>
      <c r="F121" s="119" t="s">
        <v>210</v>
      </c>
      <c r="I121" s="120"/>
      <c r="J121" s="121">
        <f>BK121</f>
        <v>0</v>
      </c>
      <c r="L121" s="117"/>
      <c r="M121" s="122"/>
      <c r="P121" s="123">
        <f>SUM(P122:P132)</f>
        <v>0</v>
      </c>
      <c r="R121" s="123">
        <f>SUM(R122:R132)</f>
        <v>0</v>
      </c>
      <c r="T121" s="124">
        <f>SUM(T122:T132)</f>
        <v>0</v>
      </c>
      <c r="AR121" s="118" t="s">
        <v>84</v>
      </c>
      <c r="AT121" s="125" t="s">
        <v>76</v>
      </c>
      <c r="AU121" s="125" t="s">
        <v>77</v>
      </c>
      <c r="AY121" s="118" t="s">
        <v>211</v>
      </c>
      <c r="BK121" s="126">
        <f>SUM(BK122:BK132)</f>
        <v>0</v>
      </c>
    </row>
    <row r="122" spans="2:65" s="1" customFormat="1" ht="16.5" customHeight="1">
      <c r="B122" s="32"/>
      <c r="C122" s="127" t="s">
        <v>84</v>
      </c>
      <c r="D122" s="127" t="s">
        <v>212</v>
      </c>
      <c r="E122" s="128" t="s">
        <v>1070</v>
      </c>
      <c r="F122" s="129" t="s">
        <v>1071</v>
      </c>
      <c r="G122" s="130" t="s">
        <v>215</v>
      </c>
      <c r="H122" s="131">
        <v>8107.7169999999996</v>
      </c>
      <c r="I122" s="132"/>
      <c r="J122" s="133">
        <f>ROUND(I122*H122,2)</f>
        <v>0</v>
      </c>
      <c r="K122" s="134"/>
      <c r="L122" s="32"/>
      <c r="M122" s="135" t="s">
        <v>1</v>
      </c>
      <c r="N122" s="136" t="s">
        <v>42</v>
      </c>
      <c r="P122" s="137">
        <f>O122*H122</f>
        <v>0</v>
      </c>
      <c r="Q122" s="137">
        <v>0</v>
      </c>
      <c r="R122" s="137">
        <f>Q122*H122</f>
        <v>0</v>
      </c>
      <c r="S122" s="137">
        <v>0</v>
      </c>
      <c r="T122" s="138">
        <f>S122*H122</f>
        <v>0</v>
      </c>
      <c r="AR122" s="139" t="s">
        <v>216</v>
      </c>
      <c r="AT122" s="139" t="s">
        <v>212</v>
      </c>
      <c r="AU122" s="139" t="s">
        <v>84</v>
      </c>
      <c r="AY122" s="17" t="s">
        <v>211</v>
      </c>
      <c r="BE122" s="140">
        <f>IF(N122="základní",J122,0)</f>
        <v>0</v>
      </c>
      <c r="BF122" s="140">
        <f>IF(N122="snížená",J122,0)</f>
        <v>0</v>
      </c>
      <c r="BG122" s="140">
        <f>IF(N122="zákl. přenesená",J122,0)</f>
        <v>0</v>
      </c>
      <c r="BH122" s="140">
        <f>IF(N122="sníž. přenesená",J122,0)</f>
        <v>0</v>
      </c>
      <c r="BI122" s="140">
        <f>IF(N122="nulová",J122,0)</f>
        <v>0</v>
      </c>
      <c r="BJ122" s="17" t="s">
        <v>84</v>
      </c>
      <c r="BK122" s="140">
        <f>ROUND(I122*H122,2)</f>
        <v>0</v>
      </c>
      <c r="BL122" s="17" t="s">
        <v>216</v>
      </c>
      <c r="BM122" s="139" t="s">
        <v>86</v>
      </c>
    </row>
    <row r="123" spans="2:65" s="12" customFormat="1" ht="11.25">
      <c r="B123" s="148"/>
      <c r="D123" s="142" t="s">
        <v>217</v>
      </c>
      <c r="E123" s="149" t="s">
        <v>1</v>
      </c>
      <c r="F123" s="150" t="s">
        <v>1072</v>
      </c>
      <c r="H123" s="151">
        <v>8107.7169999999996</v>
      </c>
      <c r="I123" s="152"/>
      <c r="L123" s="148"/>
      <c r="M123" s="153"/>
      <c r="T123" s="154"/>
      <c r="AT123" s="149" t="s">
        <v>217</v>
      </c>
      <c r="AU123" s="149" t="s">
        <v>84</v>
      </c>
      <c r="AV123" s="12" t="s">
        <v>86</v>
      </c>
      <c r="AW123" s="12" t="s">
        <v>34</v>
      </c>
      <c r="AX123" s="12" t="s">
        <v>77</v>
      </c>
      <c r="AY123" s="149" t="s">
        <v>211</v>
      </c>
    </row>
    <row r="124" spans="2:65" s="13" customFormat="1" ht="11.25">
      <c r="B124" s="155"/>
      <c r="D124" s="142" t="s">
        <v>217</v>
      </c>
      <c r="E124" s="156" t="s">
        <v>1</v>
      </c>
      <c r="F124" s="157" t="s">
        <v>222</v>
      </c>
      <c r="H124" s="158">
        <v>8107.7169999999996</v>
      </c>
      <c r="I124" s="159"/>
      <c r="L124" s="155"/>
      <c r="M124" s="160"/>
      <c r="T124" s="161"/>
      <c r="AT124" s="156" t="s">
        <v>217</v>
      </c>
      <c r="AU124" s="156" t="s">
        <v>84</v>
      </c>
      <c r="AV124" s="13" t="s">
        <v>216</v>
      </c>
      <c r="AW124" s="13" t="s">
        <v>34</v>
      </c>
      <c r="AX124" s="13" t="s">
        <v>84</v>
      </c>
      <c r="AY124" s="156" t="s">
        <v>211</v>
      </c>
    </row>
    <row r="125" spans="2:65" s="1" customFormat="1" ht="16.5" customHeight="1">
      <c r="B125" s="32"/>
      <c r="C125" s="127" t="s">
        <v>86</v>
      </c>
      <c r="D125" s="127" t="s">
        <v>212</v>
      </c>
      <c r="E125" s="128" t="s">
        <v>1073</v>
      </c>
      <c r="F125" s="129" t="s">
        <v>1074</v>
      </c>
      <c r="G125" s="130" t="s">
        <v>215</v>
      </c>
      <c r="H125" s="131">
        <v>1250</v>
      </c>
      <c r="I125" s="132"/>
      <c r="J125" s="133">
        <f>ROUND(I125*H125,2)</f>
        <v>0</v>
      </c>
      <c r="K125" s="134"/>
      <c r="L125" s="32"/>
      <c r="M125" s="135" t="s">
        <v>1</v>
      </c>
      <c r="N125" s="136" t="s">
        <v>42</v>
      </c>
      <c r="P125" s="137">
        <f>O125*H125</f>
        <v>0</v>
      </c>
      <c r="Q125" s="137">
        <v>0</v>
      </c>
      <c r="R125" s="137">
        <f>Q125*H125</f>
        <v>0</v>
      </c>
      <c r="S125" s="137">
        <v>0</v>
      </c>
      <c r="T125" s="138">
        <f>S125*H125</f>
        <v>0</v>
      </c>
      <c r="AR125" s="139" t="s">
        <v>216</v>
      </c>
      <c r="AT125" s="139" t="s">
        <v>212</v>
      </c>
      <c r="AU125" s="139" t="s">
        <v>84</v>
      </c>
      <c r="AY125" s="17" t="s">
        <v>211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7" t="s">
        <v>84</v>
      </c>
      <c r="BK125" s="140">
        <f>ROUND(I125*H125,2)</f>
        <v>0</v>
      </c>
      <c r="BL125" s="17" t="s">
        <v>216</v>
      </c>
      <c r="BM125" s="139" t="s">
        <v>216</v>
      </c>
    </row>
    <row r="126" spans="2:65" s="12" customFormat="1" ht="11.25">
      <c r="B126" s="148"/>
      <c r="D126" s="142" t="s">
        <v>217</v>
      </c>
      <c r="E126" s="149" t="s">
        <v>1</v>
      </c>
      <c r="F126" s="150" t="s">
        <v>1075</v>
      </c>
      <c r="H126" s="151">
        <v>1250</v>
      </c>
      <c r="I126" s="152"/>
      <c r="L126" s="148"/>
      <c r="M126" s="153"/>
      <c r="T126" s="154"/>
      <c r="AT126" s="149" t="s">
        <v>217</v>
      </c>
      <c r="AU126" s="149" t="s">
        <v>84</v>
      </c>
      <c r="AV126" s="12" t="s">
        <v>86</v>
      </c>
      <c r="AW126" s="12" t="s">
        <v>34</v>
      </c>
      <c r="AX126" s="12" t="s">
        <v>77</v>
      </c>
      <c r="AY126" s="149" t="s">
        <v>211</v>
      </c>
    </row>
    <row r="127" spans="2:65" s="13" customFormat="1" ht="11.25">
      <c r="B127" s="155"/>
      <c r="D127" s="142" t="s">
        <v>217</v>
      </c>
      <c r="E127" s="156" t="s">
        <v>1</v>
      </c>
      <c r="F127" s="157" t="s">
        <v>222</v>
      </c>
      <c r="H127" s="158">
        <v>1250</v>
      </c>
      <c r="I127" s="159"/>
      <c r="L127" s="155"/>
      <c r="M127" s="160"/>
      <c r="T127" s="161"/>
      <c r="AT127" s="156" t="s">
        <v>217</v>
      </c>
      <c r="AU127" s="156" t="s">
        <v>84</v>
      </c>
      <c r="AV127" s="13" t="s">
        <v>216</v>
      </c>
      <c r="AW127" s="13" t="s">
        <v>34</v>
      </c>
      <c r="AX127" s="13" t="s">
        <v>84</v>
      </c>
      <c r="AY127" s="156" t="s">
        <v>211</v>
      </c>
    </row>
    <row r="128" spans="2:65" s="1" customFormat="1" ht="16.5" customHeight="1">
      <c r="B128" s="32"/>
      <c r="C128" s="127" t="s">
        <v>226</v>
      </c>
      <c r="D128" s="127" t="s">
        <v>212</v>
      </c>
      <c r="E128" s="128" t="s">
        <v>1076</v>
      </c>
      <c r="F128" s="129" t="s">
        <v>1077</v>
      </c>
      <c r="G128" s="130" t="s">
        <v>297</v>
      </c>
      <c r="H128" s="131">
        <v>4800</v>
      </c>
      <c r="I128" s="132"/>
      <c r="J128" s="133">
        <f>ROUND(I128*H128,2)</f>
        <v>0</v>
      </c>
      <c r="K128" s="134"/>
      <c r="L128" s="32"/>
      <c r="M128" s="135" t="s">
        <v>1</v>
      </c>
      <c r="N128" s="136" t="s">
        <v>42</v>
      </c>
      <c r="P128" s="137">
        <f>O128*H128</f>
        <v>0</v>
      </c>
      <c r="Q128" s="137">
        <v>0</v>
      </c>
      <c r="R128" s="137">
        <f>Q128*H128</f>
        <v>0</v>
      </c>
      <c r="S128" s="137">
        <v>0</v>
      </c>
      <c r="T128" s="138">
        <f>S128*H128</f>
        <v>0</v>
      </c>
      <c r="AR128" s="139" t="s">
        <v>216</v>
      </c>
      <c r="AT128" s="139" t="s">
        <v>212</v>
      </c>
      <c r="AU128" s="139" t="s">
        <v>84</v>
      </c>
      <c r="AY128" s="17" t="s">
        <v>211</v>
      </c>
      <c r="BE128" s="140">
        <f>IF(N128="základní",J128,0)</f>
        <v>0</v>
      </c>
      <c r="BF128" s="140">
        <f>IF(N128="snížená",J128,0)</f>
        <v>0</v>
      </c>
      <c r="BG128" s="140">
        <f>IF(N128="zákl. přenesená",J128,0)</f>
        <v>0</v>
      </c>
      <c r="BH128" s="140">
        <f>IF(N128="sníž. přenesená",J128,0)</f>
        <v>0</v>
      </c>
      <c r="BI128" s="140">
        <f>IF(N128="nulová",J128,0)</f>
        <v>0</v>
      </c>
      <c r="BJ128" s="17" t="s">
        <v>84</v>
      </c>
      <c r="BK128" s="140">
        <f>ROUND(I128*H128,2)</f>
        <v>0</v>
      </c>
      <c r="BL128" s="17" t="s">
        <v>216</v>
      </c>
      <c r="BM128" s="139" t="s">
        <v>229</v>
      </c>
    </row>
    <row r="129" spans="2:65" s="1" customFormat="1" ht="24.2" customHeight="1">
      <c r="B129" s="32"/>
      <c r="C129" s="127" t="s">
        <v>216</v>
      </c>
      <c r="D129" s="127" t="s">
        <v>212</v>
      </c>
      <c r="E129" s="128" t="s">
        <v>864</v>
      </c>
      <c r="F129" s="129" t="s">
        <v>865</v>
      </c>
      <c r="G129" s="130" t="s">
        <v>215</v>
      </c>
      <c r="H129" s="131">
        <v>9300</v>
      </c>
      <c r="I129" s="132"/>
      <c r="J129" s="133">
        <f>ROUND(I129*H129,2)</f>
        <v>0</v>
      </c>
      <c r="K129" s="134"/>
      <c r="L129" s="32"/>
      <c r="M129" s="135" t="s">
        <v>1</v>
      </c>
      <c r="N129" s="136" t="s">
        <v>42</v>
      </c>
      <c r="P129" s="137">
        <f>O129*H129</f>
        <v>0</v>
      </c>
      <c r="Q129" s="137">
        <v>0</v>
      </c>
      <c r="R129" s="137">
        <f>Q129*H129</f>
        <v>0</v>
      </c>
      <c r="S129" s="137">
        <v>0</v>
      </c>
      <c r="T129" s="138">
        <f>S129*H129</f>
        <v>0</v>
      </c>
      <c r="AR129" s="139" t="s">
        <v>216</v>
      </c>
      <c r="AT129" s="139" t="s">
        <v>212</v>
      </c>
      <c r="AU129" s="139" t="s">
        <v>84</v>
      </c>
      <c r="AY129" s="17" t="s">
        <v>211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7" t="s">
        <v>84</v>
      </c>
      <c r="BK129" s="140">
        <f>ROUND(I129*H129,2)</f>
        <v>0</v>
      </c>
      <c r="BL129" s="17" t="s">
        <v>216</v>
      </c>
      <c r="BM129" s="139" t="s">
        <v>234</v>
      </c>
    </row>
    <row r="130" spans="2:65" s="11" customFormat="1" ht="11.25">
      <c r="B130" s="141"/>
      <c r="D130" s="142" t="s">
        <v>217</v>
      </c>
      <c r="E130" s="143" t="s">
        <v>1</v>
      </c>
      <c r="F130" s="144" t="s">
        <v>1078</v>
      </c>
      <c r="H130" s="143" t="s">
        <v>1</v>
      </c>
      <c r="I130" s="145"/>
      <c r="L130" s="141"/>
      <c r="M130" s="146"/>
      <c r="T130" s="147"/>
      <c r="AT130" s="143" t="s">
        <v>217</v>
      </c>
      <c r="AU130" s="143" t="s">
        <v>84</v>
      </c>
      <c r="AV130" s="11" t="s">
        <v>84</v>
      </c>
      <c r="AW130" s="11" t="s">
        <v>34</v>
      </c>
      <c r="AX130" s="11" t="s">
        <v>77</v>
      </c>
      <c r="AY130" s="143" t="s">
        <v>211</v>
      </c>
    </row>
    <row r="131" spans="2:65" s="12" customFormat="1" ht="11.25">
      <c r="B131" s="148"/>
      <c r="D131" s="142" t="s">
        <v>217</v>
      </c>
      <c r="E131" s="149" t="s">
        <v>1</v>
      </c>
      <c r="F131" s="150" t="s">
        <v>1079</v>
      </c>
      <c r="H131" s="151">
        <v>9300</v>
      </c>
      <c r="I131" s="152"/>
      <c r="L131" s="148"/>
      <c r="M131" s="153"/>
      <c r="T131" s="154"/>
      <c r="AT131" s="149" t="s">
        <v>217</v>
      </c>
      <c r="AU131" s="149" t="s">
        <v>84</v>
      </c>
      <c r="AV131" s="12" t="s">
        <v>86</v>
      </c>
      <c r="AW131" s="12" t="s">
        <v>34</v>
      </c>
      <c r="AX131" s="12" t="s">
        <v>77</v>
      </c>
      <c r="AY131" s="149" t="s">
        <v>211</v>
      </c>
    </row>
    <row r="132" spans="2:65" s="13" customFormat="1" ht="11.25">
      <c r="B132" s="155"/>
      <c r="D132" s="142" t="s">
        <v>217</v>
      </c>
      <c r="E132" s="156" t="s">
        <v>1</v>
      </c>
      <c r="F132" s="157" t="s">
        <v>222</v>
      </c>
      <c r="H132" s="158">
        <v>9300</v>
      </c>
      <c r="I132" s="159"/>
      <c r="L132" s="155"/>
      <c r="M132" s="160"/>
      <c r="T132" s="161"/>
      <c r="AT132" s="156" t="s">
        <v>217</v>
      </c>
      <c r="AU132" s="156" t="s">
        <v>84</v>
      </c>
      <c r="AV132" s="13" t="s">
        <v>216</v>
      </c>
      <c r="AW132" s="13" t="s">
        <v>34</v>
      </c>
      <c r="AX132" s="13" t="s">
        <v>84</v>
      </c>
      <c r="AY132" s="156" t="s">
        <v>211</v>
      </c>
    </row>
    <row r="133" spans="2:65" s="10" customFormat="1" ht="25.9" customHeight="1">
      <c r="B133" s="117"/>
      <c r="D133" s="118" t="s">
        <v>76</v>
      </c>
      <c r="E133" s="119" t="s">
        <v>226</v>
      </c>
      <c r="F133" s="119" t="s">
        <v>418</v>
      </c>
      <c r="I133" s="120"/>
      <c r="J133" s="121">
        <f>BK133</f>
        <v>0</v>
      </c>
      <c r="L133" s="117"/>
      <c r="M133" s="122"/>
      <c r="P133" s="123">
        <f>SUM(P134:P136)</f>
        <v>0</v>
      </c>
      <c r="R133" s="123">
        <f>SUM(R134:R136)</f>
        <v>0</v>
      </c>
      <c r="T133" s="124">
        <f>SUM(T134:T136)</f>
        <v>0</v>
      </c>
      <c r="AR133" s="118" t="s">
        <v>84</v>
      </c>
      <c r="AT133" s="125" t="s">
        <v>76</v>
      </c>
      <c r="AU133" s="125" t="s">
        <v>77</v>
      </c>
      <c r="AY133" s="118" t="s">
        <v>211</v>
      </c>
      <c r="BK133" s="126">
        <f>SUM(BK134:BK136)</f>
        <v>0</v>
      </c>
    </row>
    <row r="134" spans="2:65" s="1" customFormat="1" ht="16.5" customHeight="1">
      <c r="B134" s="32"/>
      <c r="C134" s="127" t="s">
        <v>235</v>
      </c>
      <c r="D134" s="127" t="s">
        <v>212</v>
      </c>
      <c r="E134" s="128" t="s">
        <v>446</v>
      </c>
      <c r="F134" s="129" t="s">
        <v>447</v>
      </c>
      <c r="G134" s="130" t="s">
        <v>297</v>
      </c>
      <c r="H134" s="131">
        <v>439.8</v>
      </c>
      <c r="I134" s="132"/>
      <c r="J134" s="133">
        <f>ROUND(I134*H134,2)</f>
        <v>0</v>
      </c>
      <c r="K134" s="134"/>
      <c r="L134" s="32"/>
      <c r="M134" s="135" t="s">
        <v>1</v>
      </c>
      <c r="N134" s="136" t="s">
        <v>42</v>
      </c>
      <c r="P134" s="137">
        <f>O134*H134</f>
        <v>0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AR134" s="139" t="s">
        <v>216</v>
      </c>
      <c r="AT134" s="139" t="s">
        <v>212</v>
      </c>
      <c r="AU134" s="139" t="s">
        <v>84</v>
      </c>
      <c r="AY134" s="17" t="s">
        <v>211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7" t="s">
        <v>84</v>
      </c>
      <c r="BK134" s="140">
        <f>ROUND(I134*H134,2)</f>
        <v>0</v>
      </c>
      <c r="BL134" s="17" t="s">
        <v>216</v>
      </c>
      <c r="BM134" s="139" t="s">
        <v>238</v>
      </c>
    </row>
    <row r="135" spans="2:65" s="12" customFormat="1" ht="11.25">
      <c r="B135" s="148"/>
      <c r="D135" s="142" t="s">
        <v>217</v>
      </c>
      <c r="E135" s="149" t="s">
        <v>1</v>
      </c>
      <c r="F135" s="150" t="s">
        <v>1080</v>
      </c>
      <c r="H135" s="151">
        <v>439.8</v>
      </c>
      <c r="I135" s="152"/>
      <c r="L135" s="148"/>
      <c r="M135" s="153"/>
      <c r="T135" s="154"/>
      <c r="AT135" s="149" t="s">
        <v>217</v>
      </c>
      <c r="AU135" s="149" t="s">
        <v>84</v>
      </c>
      <c r="AV135" s="12" t="s">
        <v>86</v>
      </c>
      <c r="AW135" s="12" t="s">
        <v>34</v>
      </c>
      <c r="AX135" s="12" t="s">
        <v>77</v>
      </c>
      <c r="AY135" s="149" t="s">
        <v>211</v>
      </c>
    </row>
    <row r="136" spans="2:65" s="13" customFormat="1" ht="11.25">
      <c r="B136" s="155"/>
      <c r="D136" s="142" t="s">
        <v>217</v>
      </c>
      <c r="E136" s="156" t="s">
        <v>1</v>
      </c>
      <c r="F136" s="157" t="s">
        <v>222</v>
      </c>
      <c r="H136" s="158">
        <v>439.8</v>
      </c>
      <c r="I136" s="159"/>
      <c r="L136" s="155"/>
      <c r="M136" s="160"/>
      <c r="T136" s="161"/>
      <c r="AT136" s="156" t="s">
        <v>217</v>
      </c>
      <c r="AU136" s="156" t="s">
        <v>84</v>
      </c>
      <c r="AV136" s="13" t="s">
        <v>216</v>
      </c>
      <c r="AW136" s="13" t="s">
        <v>34</v>
      </c>
      <c r="AX136" s="13" t="s">
        <v>84</v>
      </c>
      <c r="AY136" s="156" t="s">
        <v>211</v>
      </c>
    </row>
    <row r="137" spans="2:65" s="10" customFormat="1" ht="25.9" customHeight="1">
      <c r="B137" s="117"/>
      <c r="D137" s="118" t="s">
        <v>76</v>
      </c>
      <c r="E137" s="119" t="s">
        <v>235</v>
      </c>
      <c r="F137" s="119" t="s">
        <v>491</v>
      </c>
      <c r="I137" s="120"/>
      <c r="J137" s="121">
        <f>BK137</f>
        <v>0</v>
      </c>
      <c r="L137" s="117"/>
      <c r="M137" s="122"/>
      <c r="P137" s="123">
        <f>SUM(P138:P156)</f>
        <v>0</v>
      </c>
      <c r="R137" s="123">
        <f>SUM(R138:R156)</f>
        <v>0</v>
      </c>
      <c r="T137" s="124">
        <f>SUM(T138:T156)</f>
        <v>0</v>
      </c>
      <c r="AR137" s="118" t="s">
        <v>84</v>
      </c>
      <c r="AT137" s="125" t="s">
        <v>76</v>
      </c>
      <c r="AU137" s="125" t="s">
        <v>77</v>
      </c>
      <c r="AY137" s="118" t="s">
        <v>211</v>
      </c>
      <c r="BK137" s="126">
        <f>SUM(BK138:BK156)</f>
        <v>0</v>
      </c>
    </row>
    <row r="138" spans="2:65" s="1" customFormat="1" ht="24.2" customHeight="1">
      <c r="B138" s="32"/>
      <c r="C138" s="127" t="s">
        <v>229</v>
      </c>
      <c r="D138" s="127" t="s">
        <v>212</v>
      </c>
      <c r="E138" s="128" t="s">
        <v>1081</v>
      </c>
      <c r="F138" s="129" t="s">
        <v>1082</v>
      </c>
      <c r="G138" s="130" t="s">
        <v>297</v>
      </c>
      <c r="H138" s="131">
        <v>439.8</v>
      </c>
      <c r="I138" s="132"/>
      <c r="J138" s="133">
        <f>ROUND(I138*H138,2)</f>
        <v>0</v>
      </c>
      <c r="K138" s="134"/>
      <c r="L138" s="32"/>
      <c r="M138" s="135" t="s">
        <v>1</v>
      </c>
      <c r="N138" s="136" t="s">
        <v>42</v>
      </c>
      <c r="P138" s="137">
        <f>O138*H138</f>
        <v>0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216</v>
      </c>
      <c r="AT138" s="139" t="s">
        <v>212</v>
      </c>
      <c r="AU138" s="139" t="s">
        <v>84</v>
      </c>
      <c r="AY138" s="17" t="s">
        <v>211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7" t="s">
        <v>84</v>
      </c>
      <c r="BK138" s="140">
        <f>ROUND(I138*H138,2)</f>
        <v>0</v>
      </c>
      <c r="BL138" s="17" t="s">
        <v>216</v>
      </c>
      <c r="BM138" s="139" t="s">
        <v>8</v>
      </c>
    </row>
    <row r="139" spans="2:65" s="1" customFormat="1" ht="24.2" customHeight="1">
      <c r="B139" s="32"/>
      <c r="C139" s="127" t="s">
        <v>241</v>
      </c>
      <c r="D139" s="127" t="s">
        <v>212</v>
      </c>
      <c r="E139" s="128" t="s">
        <v>892</v>
      </c>
      <c r="F139" s="129" t="s">
        <v>893</v>
      </c>
      <c r="G139" s="130" t="s">
        <v>297</v>
      </c>
      <c r="H139" s="131">
        <v>178.6</v>
      </c>
      <c r="I139" s="132"/>
      <c r="J139" s="133">
        <f>ROUND(I139*H139,2)</f>
        <v>0</v>
      </c>
      <c r="K139" s="134"/>
      <c r="L139" s="32"/>
      <c r="M139" s="135" t="s">
        <v>1</v>
      </c>
      <c r="N139" s="136" t="s">
        <v>42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216</v>
      </c>
      <c r="AT139" s="139" t="s">
        <v>212</v>
      </c>
      <c r="AU139" s="139" t="s">
        <v>84</v>
      </c>
      <c r="AY139" s="17" t="s">
        <v>211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7" t="s">
        <v>84</v>
      </c>
      <c r="BK139" s="140">
        <f>ROUND(I139*H139,2)</f>
        <v>0</v>
      </c>
      <c r="BL139" s="17" t="s">
        <v>216</v>
      </c>
      <c r="BM139" s="139" t="s">
        <v>244</v>
      </c>
    </row>
    <row r="140" spans="2:65" s="12" customFormat="1" ht="11.25">
      <c r="B140" s="148"/>
      <c r="D140" s="142" t="s">
        <v>217</v>
      </c>
      <c r="E140" s="149" t="s">
        <v>1</v>
      </c>
      <c r="F140" s="150" t="s">
        <v>1083</v>
      </c>
      <c r="H140" s="151">
        <v>178.6</v>
      </c>
      <c r="I140" s="152"/>
      <c r="L140" s="148"/>
      <c r="M140" s="153"/>
      <c r="T140" s="154"/>
      <c r="AT140" s="149" t="s">
        <v>217</v>
      </c>
      <c r="AU140" s="149" t="s">
        <v>84</v>
      </c>
      <c r="AV140" s="12" t="s">
        <v>86</v>
      </c>
      <c r="AW140" s="12" t="s">
        <v>34</v>
      </c>
      <c r="AX140" s="12" t="s">
        <v>77</v>
      </c>
      <c r="AY140" s="149" t="s">
        <v>211</v>
      </c>
    </row>
    <row r="141" spans="2:65" s="13" customFormat="1" ht="11.25">
      <c r="B141" s="155"/>
      <c r="D141" s="142" t="s">
        <v>217</v>
      </c>
      <c r="E141" s="156" t="s">
        <v>1</v>
      </c>
      <c r="F141" s="157" t="s">
        <v>222</v>
      </c>
      <c r="H141" s="158">
        <v>178.6</v>
      </c>
      <c r="I141" s="159"/>
      <c r="L141" s="155"/>
      <c r="M141" s="160"/>
      <c r="T141" s="161"/>
      <c r="AT141" s="156" t="s">
        <v>217</v>
      </c>
      <c r="AU141" s="156" t="s">
        <v>84</v>
      </c>
      <c r="AV141" s="13" t="s">
        <v>216</v>
      </c>
      <c r="AW141" s="13" t="s">
        <v>34</v>
      </c>
      <c r="AX141" s="13" t="s">
        <v>84</v>
      </c>
      <c r="AY141" s="156" t="s">
        <v>211</v>
      </c>
    </row>
    <row r="142" spans="2:65" s="1" customFormat="1" ht="24.2" customHeight="1">
      <c r="B142" s="32"/>
      <c r="C142" s="127" t="s">
        <v>234</v>
      </c>
      <c r="D142" s="127" t="s">
        <v>212</v>
      </c>
      <c r="E142" s="128" t="s">
        <v>504</v>
      </c>
      <c r="F142" s="129" t="s">
        <v>505</v>
      </c>
      <c r="G142" s="130" t="s">
        <v>297</v>
      </c>
      <c r="H142" s="131">
        <v>439.8</v>
      </c>
      <c r="I142" s="132"/>
      <c r="J142" s="133">
        <f>ROUND(I142*H142,2)</f>
        <v>0</v>
      </c>
      <c r="K142" s="134"/>
      <c r="L142" s="32"/>
      <c r="M142" s="135" t="s">
        <v>1</v>
      </c>
      <c r="N142" s="136" t="s">
        <v>42</v>
      </c>
      <c r="P142" s="137">
        <f>O142*H142</f>
        <v>0</v>
      </c>
      <c r="Q142" s="137">
        <v>0</v>
      </c>
      <c r="R142" s="137">
        <f>Q142*H142</f>
        <v>0</v>
      </c>
      <c r="S142" s="137">
        <v>0</v>
      </c>
      <c r="T142" s="138">
        <f>S142*H142</f>
        <v>0</v>
      </c>
      <c r="AR142" s="139" t="s">
        <v>216</v>
      </c>
      <c r="AT142" s="139" t="s">
        <v>212</v>
      </c>
      <c r="AU142" s="139" t="s">
        <v>84</v>
      </c>
      <c r="AY142" s="17" t="s">
        <v>211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7" t="s">
        <v>84</v>
      </c>
      <c r="BK142" s="140">
        <f>ROUND(I142*H142,2)</f>
        <v>0</v>
      </c>
      <c r="BL142" s="17" t="s">
        <v>216</v>
      </c>
      <c r="BM142" s="139" t="s">
        <v>253</v>
      </c>
    </row>
    <row r="143" spans="2:65" s="12" customFormat="1" ht="11.25">
      <c r="B143" s="148"/>
      <c r="D143" s="142" t="s">
        <v>217</v>
      </c>
      <c r="E143" s="149" t="s">
        <v>1</v>
      </c>
      <c r="F143" s="150" t="s">
        <v>1080</v>
      </c>
      <c r="H143" s="151">
        <v>439.8</v>
      </c>
      <c r="I143" s="152"/>
      <c r="L143" s="148"/>
      <c r="M143" s="153"/>
      <c r="T143" s="154"/>
      <c r="AT143" s="149" t="s">
        <v>217</v>
      </c>
      <c r="AU143" s="149" t="s">
        <v>84</v>
      </c>
      <c r="AV143" s="12" t="s">
        <v>86</v>
      </c>
      <c r="AW143" s="12" t="s">
        <v>34</v>
      </c>
      <c r="AX143" s="12" t="s">
        <v>77</v>
      </c>
      <c r="AY143" s="149" t="s">
        <v>211</v>
      </c>
    </row>
    <row r="144" spans="2:65" s="13" customFormat="1" ht="11.25">
      <c r="B144" s="155"/>
      <c r="D144" s="142" t="s">
        <v>217</v>
      </c>
      <c r="E144" s="156" t="s">
        <v>1</v>
      </c>
      <c r="F144" s="157" t="s">
        <v>222</v>
      </c>
      <c r="H144" s="158">
        <v>439.8</v>
      </c>
      <c r="I144" s="159"/>
      <c r="L144" s="155"/>
      <c r="M144" s="160"/>
      <c r="T144" s="161"/>
      <c r="AT144" s="156" t="s">
        <v>217</v>
      </c>
      <c r="AU144" s="156" t="s">
        <v>84</v>
      </c>
      <c r="AV144" s="13" t="s">
        <v>216</v>
      </c>
      <c r="AW144" s="13" t="s">
        <v>34</v>
      </c>
      <c r="AX144" s="13" t="s">
        <v>84</v>
      </c>
      <c r="AY144" s="156" t="s">
        <v>211</v>
      </c>
    </row>
    <row r="145" spans="2:65" s="1" customFormat="1" ht="21.75" customHeight="1">
      <c r="B145" s="32"/>
      <c r="C145" s="127" t="s">
        <v>255</v>
      </c>
      <c r="D145" s="127" t="s">
        <v>212</v>
      </c>
      <c r="E145" s="128" t="s">
        <v>916</v>
      </c>
      <c r="F145" s="129" t="s">
        <v>917</v>
      </c>
      <c r="G145" s="130" t="s">
        <v>297</v>
      </c>
      <c r="H145" s="131">
        <v>122.2</v>
      </c>
      <c r="I145" s="132"/>
      <c r="J145" s="133">
        <f>ROUND(I145*H145,2)</f>
        <v>0</v>
      </c>
      <c r="K145" s="134"/>
      <c r="L145" s="32"/>
      <c r="M145" s="135" t="s">
        <v>1</v>
      </c>
      <c r="N145" s="136" t="s">
        <v>42</v>
      </c>
      <c r="P145" s="137">
        <f>O145*H145</f>
        <v>0</v>
      </c>
      <c r="Q145" s="137">
        <v>0</v>
      </c>
      <c r="R145" s="137">
        <f>Q145*H145</f>
        <v>0</v>
      </c>
      <c r="S145" s="137">
        <v>0</v>
      </c>
      <c r="T145" s="138">
        <f>S145*H145</f>
        <v>0</v>
      </c>
      <c r="AR145" s="139" t="s">
        <v>216</v>
      </c>
      <c r="AT145" s="139" t="s">
        <v>212</v>
      </c>
      <c r="AU145" s="139" t="s">
        <v>84</v>
      </c>
      <c r="AY145" s="17" t="s">
        <v>211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7" t="s">
        <v>84</v>
      </c>
      <c r="BK145" s="140">
        <f>ROUND(I145*H145,2)</f>
        <v>0</v>
      </c>
      <c r="BL145" s="17" t="s">
        <v>216</v>
      </c>
      <c r="BM145" s="139" t="s">
        <v>258</v>
      </c>
    </row>
    <row r="146" spans="2:65" s="12" customFormat="1" ht="11.25">
      <c r="B146" s="148"/>
      <c r="D146" s="142" t="s">
        <v>217</v>
      </c>
      <c r="E146" s="149" t="s">
        <v>1</v>
      </c>
      <c r="F146" s="150" t="s">
        <v>1084</v>
      </c>
      <c r="H146" s="151">
        <v>122.2</v>
      </c>
      <c r="I146" s="152"/>
      <c r="L146" s="148"/>
      <c r="M146" s="153"/>
      <c r="T146" s="154"/>
      <c r="AT146" s="149" t="s">
        <v>217</v>
      </c>
      <c r="AU146" s="149" t="s">
        <v>84</v>
      </c>
      <c r="AV146" s="12" t="s">
        <v>86</v>
      </c>
      <c r="AW146" s="12" t="s">
        <v>34</v>
      </c>
      <c r="AX146" s="12" t="s">
        <v>77</v>
      </c>
      <c r="AY146" s="149" t="s">
        <v>211</v>
      </c>
    </row>
    <row r="147" spans="2:65" s="13" customFormat="1" ht="11.25">
      <c r="B147" s="155"/>
      <c r="D147" s="142" t="s">
        <v>217</v>
      </c>
      <c r="E147" s="156" t="s">
        <v>1</v>
      </c>
      <c r="F147" s="157" t="s">
        <v>222</v>
      </c>
      <c r="H147" s="158">
        <v>122.2</v>
      </c>
      <c r="I147" s="159"/>
      <c r="L147" s="155"/>
      <c r="M147" s="160"/>
      <c r="T147" s="161"/>
      <c r="AT147" s="156" t="s">
        <v>217</v>
      </c>
      <c r="AU147" s="156" t="s">
        <v>84</v>
      </c>
      <c r="AV147" s="13" t="s">
        <v>216</v>
      </c>
      <c r="AW147" s="13" t="s">
        <v>34</v>
      </c>
      <c r="AX147" s="13" t="s">
        <v>84</v>
      </c>
      <c r="AY147" s="156" t="s">
        <v>211</v>
      </c>
    </row>
    <row r="148" spans="2:65" s="1" customFormat="1" ht="21.75" customHeight="1">
      <c r="B148" s="32"/>
      <c r="C148" s="127" t="s">
        <v>238</v>
      </c>
      <c r="D148" s="127" t="s">
        <v>212</v>
      </c>
      <c r="E148" s="128" t="s">
        <v>921</v>
      </c>
      <c r="F148" s="129" t="s">
        <v>922</v>
      </c>
      <c r="G148" s="130" t="s">
        <v>297</v>
      </c>
      <c r="H148" s="131">
        <v>56.4</v>
      </c>
      <c r="I148" s="132"/>
      <c r="J148" s="133">
        <f>ROUND(I148*H148,2)</f>
        <v>0</v>
      </c>
      <c r="K148" s="134"/>
      <c r="L148" s="32"/>
      <c r="M148" s="135" t="s">
        <v>1</v>
      </c>
      <c r="N148" s="136" t="s">
        <v>42</v>
      </c>
      <c r="P148" s="137">
        <f>O148*H148</f>
        <v>0</v>
      </c>
      <c r="Q148" s="137">
        <v>0</v>
      </c>
      <c r="R148" s="137">
        <f>Q148*H148</f>
        <v>0</v>
      </c>
      <c r="S148" s="137">
        <v>0</v>
      </c>
      <c r="T148" s="138">
        <f>S148*H148</f>
        <v>0</v>
      </c>
      <c r="AR148" s="139" t="s">
        <v>216</v>
      </c>
      <c r="AT148" s="139" t="s">
        <v>212</v>
      </c>
      <c r="AU148" s="139" t="s">
        <v>84</v>
      </c>
      <c r="AY148" s="17" t="s">
        <v>211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7" t="s">
        <v>84</v>
      </c>
      <c r="BK148" s="140">
        <f>ROUND(I148*H148,2)</f>
        <v>0</v>
      </c>
      <c r="BL148" s="17" t="s">
        <v>216</v>
      </c>
      <c r="BM148" s="139" t="s">
        <v>262</v>
      </c>
    </row>
    <row r="149" spans="2:65" s="12" customFormat="1" ht="11.25">
      <c r="B149" s="148"/>
      <c r="D149" s="142" t="s">
        <v>217</v>
      </c>
      <c r="E149" s="149" t="s">
        <v>1</v>
      </c>
      <c r="F149" s="150" t="s">
        <v>1085</v>
      </c>
      <c r="H149" s="151">
        <v>56.4</v>
      </c>
      <c r="I149" s="152"/>
      <c r="L149" s="148"/>
      <c r="M149" s="153"/>
      <c r="T149" s="154"/>
      <c r="AT149" s="149" t="s">
        <v>217</v>
      </c>
      <c r="AU149" s="149" t="s">
        <v>84</v>
      </c>
      <c r="AV149" s="12" t="s">
        <v>86</v>
      </c>
      <c r="AW149" s="12" t="s">
        <v>34</v>
      </c>
      <c r="AX149" s="12" t="s">
        <v>77</v>
      </c>
      <c r="AY149" s="149" t="s">
        <v>211</v>
      </c>
    </row>
    <row r="150" spans="2:65" s="13" customFormat="1" ht="11.25">
      <c r="B150" s="155"/>
      <c r="D150" s="142" t="s">
        <v>217</v>
      </c>
      <c r="E150" s="156" t="s">
        <v>1</v>
      </c>
      <c r="F150" s="157" t="s">
        <v>222</v>
      </c>
      <c r="H150" s="158">
        <v>56.4</v>
      </c>
      <c r="I150" s="159"/>
      <c r="L150" s="155"/>
      <c r="M150" s="160"/>
      <c r="T150" s="161"/>
      <c r="AT150" s="156" t="s">
        <v>217</v>
      </c>
      <c r="AU150" s="156" t="s">
        <v>84</v>
      </c>
      <c r="AV150" s="13" t="s">
        <v>216</v>
      </c>
      <c r="AW150" s="13" t="s">
        <v>34</v>
      </c>
      <c r="AX150" s="13" t="s">
        <v>84</v>
      </c>
      <c r="AY150" s="156" t="s">
        <v>211</v>
      </c>
    </row>
    <row r="151" spans="2:65" s="1" customFormat="1" ht="16.5" customHeight="1">
      <c r="B151" s="32"/>
      <c r="C151" s="162" t="s">
        <v>263</v>
      </c>
      <c r="D151" s="162" t="s">
        <v>700</v>
      </c>
      <c r="E151" s="163" t="s">
        <v>927</v>
      </c>
      <c r="F151" s="164" t="s">
        <v>1086</v>
      </c>
      <c r="G151" s="165" t="s">
        <v>297</v>
      </c>
      <c r="H151" s="166">
        <v>124.64400000000001</v>
      </c>
      <c r="I151" s="167"/>
      <c r="J151" s="168">
        <f>ROUND(I151*H151,2)</f>
        <v>0</v>
      </c>
      <c r="K151" s="169"/>
      <c r="L151" s="170"/>
      <c r="M151" s="171" t="s">
        <v>1</v>
      </c>
      <c r="N151" s="172" t="s">
        <v>42</v>
      </c>
      <c r="P151" s="137">
        <f>O151*H151</f>
        <v>0</v>
      </c>
      <c r="Q151" s="137">
        <v>0</v>
      </c>
      <c r="R151" s="137">
        <f>Q151*H151</f>
        <v>0</v>
      </c>
      <c r="S151" s="137">
        <v>0</v>
      </c>
      <c r="T151" s="138">
        <f>S151*H151</f>
        <v>0</v>
      </c>
      <c r="AR151" s="139" t="s">
        <v>234</v>
      </c>
      <c r="AT151" s="139" t="s">
        <v>700</v>
      </c>
      <c r="AU151" s="139" t="s">
        <v>84</v>
      </c>
      <c r="AY151" s="17" t="s">
        <v>211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7" t="s">
        <v>84</v>
      </c>
      <c r="BK151" s="140">
        <f>ROUND(I151*H151,2)</f>
        <v>0</v>
      </c>
      <c r="BL151" s="17" t="s">
        <v>216</v>
      </c>
      <c r="BM151" s="139" t="s">
        <v>266</v>
      </c>
    </row>
    <row r="152" spans="2:65" s="12" customFormat="1" ht="11.25">
      <c r="B152" s="148"/>
      <c r="D152" s="142" t="s">
        <v>217</v>
      </c>
      <c r="E152" s="149" t="s">
        <v>1</v>
      </c>
      <c r="F152" s="150" t="s">
        <v>1087</v>
      </c>
      <c r="H152" s="151">
        <v>124.64400000000001</v>
      </c>
      <c r="I152" s="152"/>
      <c r="L152" s="148"/>
      <c r="M152" s="153"/>
      <c r="T152" s="154"/>
      <c r="AT152" s="149" t="s">
        <v>217</v>
      </c>
      <c r="AU152" s="149" t="s">
        <v>84</v>
      </c>
      <c r="AV152" s="12" t="s">
        <v>86</v>
      </c>
      <c r="AW152" s="12" t="s">
        <v>34</v>
      </c>
      <c r="AX152" s="12" t="s">
        <v>77</v>
      </c>
      <c r="AY152" s="149" t="s">
        <v>211</v>
      </c>
    </row>
    <row r="153" spans="2:65" s="13" customFormat="1" ht="11.25">
      <c r="B153" s="155"/>
      <c r="D153" s="142" t="s">
        <v>217</v>
      </c>
      <c r="E153" s="156" t="s">
        <v>1</v>
      </c>
      <c r="F153" s="157" t="s">
        <v>222</v>
      </c>
      <c r="H153" s="158">
        <v>124.64400000000001</v>
      </c>
      <c r="I153" s="159"/>
      <c r="L153" s="155"/>
      <c r="M153" s="160"/>
      <c r="T153" s="161"/>
      <c r="AT153" s="156" t="s">
        <v>217</v>
      </c>
      <c r="AU153" s="156" t="s">
        <v>84</v>
      </c>
      <c r="AV153" s="13" t="s">
        <v>216</v>
      </c>
      <c r="AW153" s="13" t="s">
        <v>34</v>
      </c>
      <c r="AX153" s="13" t="s">
        <v>84</v>
      </c>
      <c r="AY153" s="156" t="s">
        <v>211</v>
      </c>
    </row>
    <row r="154" spans="2:65" s="1" customFormat="1" ht="16.5" customHeight="1">
      <c r="B154" s="32"/>
      <c r="C154" s="162" t="s">
        <v>8</v>
      </c>
      <c r="D154" s="162" t="s">
        <v>700</v>
      </c>
      <c r="E154" s="163" t="s">
        <v>934</v>
      </c>
      <c r="F154" s="164" t="s">
        <v>1086</v>
      </c>
      <c r="G154" s="165" t="s">
        <v>297</v>
      </c>
      <c r="H154" s="166">
        <v>57.527999999999999</v>
      </c>
      <c r="I154" s="167"/>
      <c r="J154" s="168">
        <f>ROUND(I154*H154,2)</f>
        <v>0</v>
      </c>
      <c r="K154" s="169"/>
      <c r="L154" s="170"/>
      <c r="M154" s="171" t="s">
        <v>1</v>
      </c>
      <c r="N154" s="172" t="s">
        <v>42</v>
      </c>
      <c r="P154" s="137">
        <f>O154*H154</f>
        <v>0</v>
      </c>
      <c r="Q154" s="137">
        <v>0</v>
      </c>
      <c r="R154" s="137">
        <f>Q154*H154</f>
        <v>0</v>
      </c>
      <c r="S154" s="137">
        <v>0</v>
      </c>
      <c r="T154" s="138">
        <f>S154*H154</f>
        <v>0</v>
      </c>
      <c r="AR154" s="139" t="s">
        <v>234</v>
      </c>
      <c r="AT154" s="139" t="s">
        <v>700</v>
      </c>
      <c r="AU154" s="139" t="s">
        <v>84</v>
      </c>
      <c r="AY154" s="17" t="s">
        <v>211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s="17" t="s">
        <v>84</v>
      </c>
      <c r="BK154" s="140">
        <f>ROUND(I154*H154,2)</f>
        <v>0</v>
      </c>
      <c r="BL154" s="17" t="s">
        <v>216</v>
      </c>
      <c r="BM154" s="139" t="s">
        <v>269</v>
      </c>
    </row>
    <row r="155" spans="2:65" s="12" customFormat="1" ht="11.25">
      <c r="B155" s="148"/>
      <c r="D155" s="142" t="s">
        <v>217</v>
      </c>
      <c r="E155" s="149" t="s">
        <v>1</v>
      </c>
      <c r="F155" s="150" t="s">
        <v>1088</v>
      </c>
      <c r="H155" s="151">
        <v>57.527999999999999</v>
      </c>
      <c r="I155" s="152"/>
      <c r="L155" s="148"/>
      <c r="M155" s="153"/>
      <c r="T155" s="154"/>
      <c r="AT155" s="149" t="s">
        <v>217</v>
      </c>
      <c r="AU155" s="149" t="s">
        <v>84</v>
      </c>
      <c r="AV155" s="12" t="s">
        <v>86</v>
      </c>
      <c r="AW155" s="12" t="s">
        <v>34</v>
      </c>
      <c r="AX155" s="12" t="s">
        <v>77</v>
      </c>
      <c r="AY155" s="149" t="s">
        <v>211</v>
      </c>
    </row>
    <row r="156" spans="2:65" s="13" customFormat="1" ht="11.25">
      <c r="B156" s="155"/>
      <c r="D156" s="142" t="s">
        <v>217</v>
      </c>
      <c r="E156" s="156" t="s">
        <v>1</v>
      </c>
      <c r="F156" s="157" t="s">
        <v>222</v>
      </c>
      <c r="H156" s="158">
        <v>57.527999999999999</v>
      </c>
      <c r="I156" s="159"/>
      <c r="L156" s="155"/>
      <c r="M156" s="160"/>
      <c r="T156" s="161"/>
      <c r="AT156" s="156" t="s">
        <v>217</v>
      </c>
      <c r="AU156" s="156" t="s">
        <v>84</v>
      </c>
      <c r="AV156" s="13" t="s">
        <v>216</v>
      </c>
      <c r="AW156" s="13" t="s">
        <v>34</v>
      </c>
      <c r="AX156" s="13" t="s">
        <v>84</v>
      </c>
      <c r="AY156" s="156" t="s">
        <v>211</v>
      </c>
    </row>
    <row r="157" spans="2:65" s="10" customFormat="1" ht="25.9" customHeight="1">
      <c r="B157" s="117"/>
      <c r="D157" s="118" t="s">
        <v>76</v>
      </c>
      <c r="E157" s="119" t="s">
        <v>795</v>
      </c>
      <c r="F157" s="119" t="s">
        <v>796</v>
      </c>
      <c r="I157" s="120"/>
      <c r="J157" s="121">
        <f>BK157</f>
        <v>0</v>
      </c>
      <c r="L157" s="117"/>
      <c r="M157" s="122"/>
      <c r="P157" s="123">
        <f>SUM(P158:P160)</f>
        <v>0</v>
      </c>
      <c r="R157" s="123">
        <f>SUM(R158:R160)</f>
        <v>0</v>
      </c>
      <c r="T157" s="124">
        <f>SUM(T158:T160)</f>
        <v>0</v>
      </c>
      <c r="AR157" s="118" t="s">
        <v>86</v>
      </c>
      <c r="AT157" s="125" t="s">
        <v>76</v>
      </c>
      <c r="AU157" s="125" t="s">
        <v>77</v>
      </c>
      <c r="AY157" s="118" t="s">
        <v>211</v>
      </c>
      <c r="BK157" s="126">
        <f>SUM(BK158:BK160)</f>
        <v>0</v>
      </c>
    </row>
    <row r="158" spans="2:65" s="1" customFormat="1" ht="24.2" customHeight="1">
      <c r="B158" s="32"/>
      <c r="C158" s="127" t="s">
        <v>276</v>
      </c>
      <c r="D158" s="127" t="s">
        <v>212</v>
      </c>
      <c r="E158" s="128" t="s">
        <v>1089</v>
      </c>
      <c r="F158" s="129" t="s">
        <v>1090</v>
      </c>
      <c r="G158" s="130" t="s">
        <v>297</v>
      </c>
      <c r="H158" s="131">
        <v>439.8</v>
      </c>
      <c r="I158" s="132"/>
      <c r="J158" s="133">
        <f>ROUND(I158*H158,2)</f>
        <v>0</v>
      </c>
      <c r="K158" s="134"/>
      <c r="L158" s="32"/>
      <c r="M158" s="135" t="s">
        <v>1</v>
      </c>
      <c r="N158" s="136" t="s">
        <v>42</v>
      </c>
      <c r="P158" s="137">
        <f>O158*H158</f>
        <v>0</v>
      </c>
      <c r="Q158" s="137">
        <v>0</v>
      </c>
      <c r="R158" s="137">
        <f>Q158*H158</f>
        <v>0</v>
      </c>
      <c r="S158" s="137">
        <v>0</v>
      </c>
      <c r="T158" s="138">
        <f>S158*H158</f>
        <v>0</v>
      </c>
      <c r="AR158" s="139" t="s">
        <v>253</v>
      </c>
      <c r="AT158" s="139" t="s">
        <v>212</v>
      </c>
      <c r="AU158" s="139" t="s">
        <v>84</v>
      </c>
      <c r="AY158" s="17" t="s">
        <v>211</v>
      </c>
      <c r="BE158" s="140">
        <f>IF(N158="základní",J158,0)</f>
        <v>0</v>
      </c>
      <c r="BF158" s="140">
        <f>IF(N158="snížená",J158,0)</f>
        <v>0</v>
      </c>
      <c r="BG158" s="140">
        <f>IF(N158="zákl. přenesená",J158,0)</f>
        <v>0</v>
      </c>
      <c r="BH158" s="140">
        <f>IF(N158="sníž. přenesená",J158,0)</f>
        <v>0</v>
      </c>
      <c r="BI158" s="140">
        <f>IF(N158="nulová",J158,0)</f>
        <v>0</v>
      </c>
      <c r="BJ158" s="17" t="s">
        <v>84</v>
      </c>
      <c r="BK158" s="140">
        <f>ROUND(I158*H158,2)</f>
        <v>0</v>
      </c>
      <c r="BL158" s="17" t="s">
        <v>253</v>
      </c>
      <c r="BM158" s="139" t="s">
        <v>279</v>
      </c>
    </row>
    <row r="159" spans="2:65" s="12" customFormat="1" ht="11.25">
      <c r="B159" s="148"/>
      <c r="D159" s="142" t="s">
        <v>217</v>
      </c>
      <c r="E159" s="149" t="s">
        <v>1</v>
      </c>
      <c r="F159" s="150" t="s">
        <v>1080</v>
      </c>
      <c r="H159" s="151">
        <v>439.8</v>
      </c>
      <c r="I159" s="152"/>
      <c r="L159" s="148"/>
      <c r="M159" s="153"/>
      <c r="T159" s="154"/>
      <c r="AT159" s="149" t="s">
        <v>217</v>
      </c>
      <c r="AU159" s="149" t="s">
        <v>84</v>
      </c>
      <c r="AV159" s="12" t="s">
        <v>86</v>
      </c>
      <c r="AW159" s="12" t="s">
        <v>34</v>
      </c>
      <c r="AX159" s="12" t="s">
        <v>77</v>
      </c>
      <c r="AY159" s="149" t="s">
        <v>211</v>
      </c>
    </row>
    <row r="160" spans="2:65" s="13" customFormat="1" ht="11.25">
      <c r="B160" s="155"/>
      <c r="D160" s="142" t="s">
        <v>217</v>
      </c>
      <c r="E160" s="156" t="s">
        <v>1</v>
      </c>
      <c r="F160" s="157" t="s">
        <v>222</v>
      </c>
      <c r="H160" s="158">
        <v>439.8</v>
      </c>
      <c r="I160" s="159"/>
      <c r="L160" s="155"/>
      <c r="M160" s="186"/>
      <c r="N160" s="187"/>
      <c r="O160" s="187"/>
      <c r="P160" s="187"/>
      <c r="Q160" s="187"/>
      <c r="R160" s="187"/>
      <c r="S160" s="187"/>
      <c r="T160" s="188"/>
      <c r="AT160" s="156" t="s">
        <v>217</v>
      </c>
      <c r="AU160" s="156" t="s">
        <v>84</v>
      </c>
      <c r="AV160" s="13" t="s">
        <v>216</v>
      </c>
      <c r="AW160" s="13" t="s">
        <v>34</v>
      </c>
      <c r="AX160" s="13" t="s">
        <v>84</v>
      </c>
      <c r="AY160" s="156" t="s">
        <v>211</v>
      </c>
    </row>
    <row r="161" spans="2:12" s="1" customFormat="1" ht="6.95" customHeight="1">
      <c r="B161" s="44"/>
      <c r="C161" s="45"/>
      <c r="D161" s="45"/>
      <c r="E161" s="45"/>
      <c r="F161" s="45"/>
      <c r="G161" s="45"/>
      <c r="H161" s="45"/>
      <c r="I161" s="45"/>
      <c r="J161" s="45"/>
      <c r="K161" s="45"/>
      <c r="L161" s="32"/>
    </row>
  </sheetData>
  <sheetProtection algorithmName="SHA-512" hashValue="Fi3IrKj0Kf+ZqMt1flui6Lfu8S26D8RG9wEuW0yYZy3OAKPgqnZLdaGvZwGV9D6yf3q9ozo+1QJzQcIXPHcKEw==" saltValue="9Umkc8NZaBbL71g4j+6if3YBpWpfsHUqljcRCfMHUy8/hxp1XsC6YXtZ2jD7zwoJnBsOuKykX4AlSM22OyxTHA==" spinCount="100000" sheet="1" objects="1" scenarios="1" formatColumns="0" formatRows="0" autoFilter="0"/>
  <autoFilter ref="C119:K160" xr:uid="{00000000-0009-0000-0000-000004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4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98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44" t="str">
        <f>'Rekapitulace stavby'!K6</f>
        <v>24005 - Prirodni koupaci biotop Jilemnice (zadani) - uprava vyberove rizeni</v>
      </c>
      <c r="F7" s="245"/>
      <c r="G7" s="245"/>
      <c r="H7" s="245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40" t="s">
        <v>1091</v>
      </c>
      <c r="F9" s="246"/>
      <c r="G9" s="246"/>
      <c r="H9" s="246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7" t="str">
        <f>'Rekapitulace stavby'!E14</f>
        <v>Vyplň údaj</v>
      </c>
      <c r="F18" s="209"/>
      <c r="G18" s="209"/>
      <c r="H18" s="209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14" t="s">
        <v>1</v>
      </c>
      <c r="F27" s="214"/>
      <c r="G27" s="214"/>
      <c r="H27" s="21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ROUND(J117,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ROUND((SUM(BE117:BE144)),  2)</f>
        <v>0</v>
      </c>
      <c r="I33" s="92">
        <v>0.21</v>
      </c>
      <c r="J33" s="91">
        <f>ROUND(((SUM(BE117:BE144))*I33),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ROUND((SUM(BF117:BF144)),  2)</f>
        <v>0</v>
      </c>
      <c r="I34" s="92">
        <v>0.12</v>
      </c>
      <c r="J34" s="91">
        <f>ROUND(((SUM(BF117:BF144))*I34),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ROUND((SUM(BG117:BG144)),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ROUND((SUM(BH117:BH144)),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ROUND((SUM(BI117:BI144)),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44" t="str">
        <f>E7</f>
        <v>24005 - Prirodni koupaci biotop Jilemnice (zadani) - uprava vyberove rizeni</v>
      </c>
      <c r="F85" s="245"/>
      <c r="G85" s="245"/>
      <c r="H85" s="245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40" t="str">
        <f>E9</f>
        <v>SO 04 - Nezpevněné plochy...</v>
      </c>
      <c r="F87" s="246"/>
      <c r="G87" s="246"/>
      <c r="H87" s="246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J117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176</v>
      </c>
      <c r="E97" s="106"/>
      <c r="F97" s="106"/>
      <c r="G97" s="106"/>
      <c r="H97" s="106"/>
      <c r="I97" s="106"/>
      <c r="J97" s="107">
        <f>J118</f>
        <v>0</v>
      </c>
      <c r="L97" s="104"/>
    </row>
    <row r="98" spans="2:12" s="1" customFormat="1" ht="21.75" hidden="1" customHeight="1">
      <c r="B98" s="32"/>
      <c r="L98" s="32"/>
    </row>
    <row r="99" spans="2:12" s="1" customFormat="1" ht="6.95" hidden="1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0" spans="2:12" ht="11.25" hidden="1"/>
    <row r="101" spans="2:12" ht="11.25" hidden="1"/>
    <row r="102" spans="2:12" ht="11.25" hidden="1"/>
    <row r="103" spans="2:12" s="1" customFormat="1" ht="6.95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5" customHeight="1">
      <c r="B104" s="32"/>
      <c r="C104" s="21" t="s">
        <v>197</v>
      </c>
      <c r="L104" s="32"/>
    </row>
    <row r="105" spans="2:12" s="1" customFormat="1" ht="6.95" customHeight="1">
      <c r="B105" s="32"/>
      <c r="L105" s="32"/>
    </row>
    <row r="106" spans="2:12" s="1" customFormat="1" ht="12" customHeight="1">
      <c r="B106" s="32"/>
      <c r="C106" s="27" t="s">
        <v>16</v>
      </c>
      <c r="L106" s="32"/>
    </row>
    <row r="107" spans="2:12" s="1" customFormat="1" ht="26.25" customHeight="1">
      <c r="B107" s="32"/>
      <c r="E107" s="244" t="str">
        <f>E7</f>
        <v>24005 - Prirodni koupaci biotop Jilemnice (zadani) - uprava vyberove rizeni</v>
      </c>
      <c r="F107" s="245"/>
      <c r="G107" s="245"/>
      <c r="H107" s="245"/>
      <c r="L107" s="32"/>
    </row>
    <row r="108" spans="2:12" s="1" customFormat="1" ht="12" customHeight="1">
      <c r="B108" s="32"/>
      <c r="C108" s="27" t="s">
        <v>169</v>
      </c>
      <c r="L108" s="32"/>
    </row>
    <row r="109" spans="2:12" s="1" customFormat="1" ht="16.5" customHeight="1">
      <c r="B109" s="32"/>
      <c r="E109" s="240" t="str">
        <f>E9</f>
        <v>SO 04 - Nezpevněné plochy...</v>
      </c>
      <c r="F109" s="246"/>
      <c r="G109" s="246"/>
      <c r="H109" s="246"/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20</v>
      </c>
      <c r="F111" s="25" t="str">
        <f>F12</f>
        <v xml:space="preserve"> </v>
      </c>
      <c r="I111" s="27" t="s">
        <v>22</v>
      </c>
      <c r="J111" s="52" t="str">
        <f>IF(J12="","",J12)</f>
        <v>12. 2. 2024</v>
      </c>
      <c r="L111" s="32"/>
    </row>
    <row r="112" spans="2:12" s="1" customFormat="1" ht="6.95" customHeight="1">
      <c r="B112" s="32"/>
      <c r="L112" s="32"/>
    </row>
    <row r="113" spans="2:65" s="1" customFormat="1" ht="15.2" customHeight="1">
      <c r="B113" s="32"/>
      <c r="C113" s="27" t="s">
        <v>24</v>
      </c>
      <c r="F113" s="25" t="str">
        <f>E15</f>
        <v>Sportovní centrum Jilemnice</v>
      </c>
      <c r="I113" s="27" t="s">
        <v>31</v>
      </c>
      <c r="J113" s="30" t="str">
        <f>E21</f>
        <v>BAPO s.r.o.</v>
      </c>
      <c r="L113" s="32"/>
    </row>
    <row r="114" spans="2:65" s="1" customFormat="1" ht="15.2" customHeight="1">
      <c r="B114" s="32"/>
      <c r="C114" s="27" t="s">
        <v>29</v>
      </c>
      <c r="F114" s="25" t="str">
        <f>IF(E18="","",E18)</f>
        <v>Vyplň údaj</v>
      </c>
      <c r="I114" s="27" t="s">
        <v>35</v>
      </c>
      <c r="J114" s="30" t="str">
        <f>E24</f>
        <v xml:space="preserve"> </v>
      </c>
      <c r="L114" s="32"/>
    </row>
    <row r="115" spans="2:65" s="1" customFormat="1" ht="10.35" customHeight="1">
      <c r="B115" s="32"/>
      <c r="L115" s="32"/>
    </row>
    <row r="116" spans="2:65" s="9" customFormat="1" ht="29.25" customHeight="1">
      <c r="B116" s="108"/>
      <c r="C116" s="109" t="s">
        <v>198</v>
      </c>
      <c r="D116" s="110" t="s">
        <v>62</v>
      </c>
      <c r="E116" s="110" t="s">
        <v>58</v>
      </c>
      <c r="F116" s="110" t="s">
        <v>59</v>
      </c>
      <c r="G116" s="110" t="s">
        <v>199</v>
      </c>
      <c r="H116" s="110" t="s">
        <v>200</v>
      </c>
      <c r="I116" s="110" t="s">
        <v>201</v>
      </c>
      <c r="J116" s="111" t="s">
        <v>173</v>
      </c>
      <c r="K116" s="112" t="s">
        <v>202</v>
      </c>
      <c r="L116" s="108"/>
      <c r="M116" s="59" t="s">
        <v>1</v>
      </c>
      <c r="N116" s="60" t="s">
        <v>41</v>
      </c>
      <c r="O116" s="60" t="s">
        <v>203</v>
      </c>
      <c r="P116" s="60" t="s">
        <v>204</v>
      </c>
      <c r="Q116" s="60" t="s">
        <v>205</v>
      </c>
      <c r="R116" s="60" t="s">
        <v>206</v>
      </c>
      <c r="S116" s="60" t="s">
        <v>207</v>
      </c>
      <c r="T116" s="61" t="s">
        <v>208</v>
      </c>
    </row>
    <row r="117" spans="2:65" s="1" customFormat="1" ht="22.9" customHeight="1">
      <c r="B117" s="32"/>
      <c r="C117" s="64" t="s">
        <v>209</v>
      </c>
      <c r="J117" s="113">
        <f>BK117</f>
        <v>0</v>
      </c>
      <c r="L117" s="32"/>
      <c r="M117" s="62"/>
      <c r="N117" s="53"/>
      <c r="O117" s="53"/>
      <c r="P117" s="114">
        <f>P118</f>
        <v>0</v>
      </c>
      <c r="Q117" s="53"/>
      <c r="R117" s="114">
        <f>R118</f>
        <v>0</v>
      </c>
      <c r="S117" s="53"/>
      <c r="T117" s="115">
        <f>T118</f>
        <v>0</v>
      </c>
      <c r="AT117" s="17" t="s">
        <v>76</v>
      </c>
      <c r="AU117" s="17" t="s">
        <v>175</v>
      </c>
      <c r="BK117" s="116">
        <f>BK118</f>
        <v>0</v>
      </c>
    </row>
    <row r="118" spans="2:65" s="10" customFormat="1" ht="25.9" customHeight="1">
      <c r="B118" s="117"/>
      <c r="D118" s="118" t="s">
        <v>76</v>
      </c>
      <c r="E118" s="119" t="s">
        <v>84</v>
      </c>
      <c r="F118" s="119" t="s">
        <v>210</v>
      </c>
      <c r="I118" s="120"/>
      <c r="J118" s="121">
        <f>BK118</f>
        <v>0</v>
      </c>
      <c r="L118" s="117"/>
      <c r="M118" s="122"/>
      <c r="P118" s="123">
        <f>SUM(P119:P144)</f>
        <v>0</v>
      </c>
      <c r="R118" s="123">
        <f>SUM(R119:R144)</f>
        <v>0</v>
      </c>
      <c r="T118" s="124">
        <f>SUM(T119:T144)</f>
        <v>0</v>
      </c>
      <c r="AR118" s="118" t="s">
        <v>84</v>
      </c>
      <c r="AT118" s="125" t="s">
        <v>76</v>
      </c>
      <c r="AU118" s="125" t="s">
        <v>77</v>
      </c>
      <c r="AY118" s="118" t="s">
        <v>211</v>
      </c>
      <c r="BK118" s="126">
        <f>SUM(BK119:BK144)</f>
        <v>0</v>
      </c>
    </row>
    <row r="119" spans="2:65" s="1" customFormat="1" ht="24.2" customHeight="1">
      <c r="B119" s="32"/>
      <c r="C119" s="127" t="s">
        <v>84</v>
      </c>
      <c r="D119" s="127" t="s">
        <v>212</v>
      </c>
      <c r="E119" s="128" t="s">
        <v>1092</v>
      </c>
      <c r="F119" s="129" t="s">
        <v>1093</v>
      </c>
      <c r="G119" s="130" t="s">
        <v>297</v>
      </c>
      <c r="H119" s="131">
        <v>1402</v>
      </c>
      <c r="I119" s="132"/>
      <c r="J119" s="133">
        <f t="shared" ref="J119:J125" si="0">ROUND(I119*H119,2)</f>
        <v>0</v>
      </c>
      <c r="K119" s="134"/>
      <c r="L119" s="32"/>
      <c r="M119" s="135" t="s">
        <v>1</v>
      </c>
      <c r="N119" s="136" t="s">
        <v>42</v>
      </c>
      <c r="P119" s="137">
        <f t="shared" ref="P119:P125" si="1">O119*H119</f>
        <v>0</v>
      </c>
      <c r="Q119" s="137">
        <v>0</v>
      </c>
      <c r="R119" s="137">
        <f t="shared" ref="R119:R125" si="2">Q119*H119</f>
        <v>0</v>
      </c>
      <c r="S119" s="137">
        <v>0</v>
      </c>
      <c r="T119" s="138">
        <f t="shared" ref="T119:T125" si="3">S119*H119</f>
        <v>0</v>
      </c>
      <c r="AR119" s="139" t="s">
        <v>216</v>
      </c>
      <c r="AT119" s="139" t="s">
        <v>212</v>
      </c>
      <c r="AU119" s="139" t="s">
        <v>84</v>
      </c>
      <c r="AY119" s="17" t="s">
        <v>211</v>
      </c>
      <c r="BE119" s="140">
        <f t="shared" ref="BE119:BE125" si="4">IF(N119="základní",J119,0)</f>
        <v>0</v>
      </c>
      <c r="BF119" s="140">
        <f t="shared" ref="BF119:BF125" si="5">IF(N119="snížená",J119,0)</f>
        <v>0</v>
      </c>
      <c r="BG119" s="140">
        <f t="shared" ref="BG119:BG125" si="6">IF(N119="zákl. přenesená",J119,0)</f>
        <v>0</v>
      </c>
      <c r="BH119" s="140">
        <f t="shared" ref="BH119:BH125" si="7">IF(N119="sníž. přenesená",J119,0)</f>
        <v>0</v>
      </c>
      <c r="BI119" s="140">
        <f t="shared" ref="BI119:BI125" si="8">IF(N119="nulová",J119,0)</f>
        <v>0</v>
      </c>
      <c r="BJ119" s="17" t="s">
        <v>84</v>
      </c>
      <c r="BK119" s="140">
        <f t="shared" ref="BK119:BK125" si="9">ROUND(I119*H119,2)</f>
        <v>0</v>
      </c>
      <c r="BL119" s="17" t="s">
        <v>216</v>
      </c>
      <c r="BM119" s="139" t="s">
        <v>86</v>
      </c>
    </row>
    <row r="120" spans="2:65" s="1" customFormat="1" ht="21.75" customHeight="1">
      <c r="B120" s="32"/>
      <c r="C120" s="127" t="s">
        <v>86</v>
      </c>
      <c r="D120" s="127" t="s">
        <v>212</v>
      </c>
      <c r="E120" s="128" t="s">
        <v>1094</v>
      </c>
      <c r="F120" s="129" t="s">
        <v>1095</v>
      </c>
      <c r="G120" s="130" t="s">
        <v>289</v>
      </c>
      <c r="H120" s="131">
        <v>15</v>
      </c>
      <c r="I120" s="132"/>
      <c r="J120" s="133">
        <f t="shared" si="0"/>
        <v>0</v>
      </c>
      <c r="K120" s="134"/>
      <c r="L120" s="32"/>
      <c r="M120" s="135" t="s">
        <v>1</v>
      </c>
      <c r="N120" s="136" t="s">
        <v>42</v>
      </c>
      <c r="P120" s="137">
        <f t="shared" si="1"/>
        <v>0</v>
      </c>
      <c r="Q120" s="137">
        <v>0</v>
      </c>
      <c r="R120" s="137">
        <f t="shared" si="2"/>
        <v>0</v>
      </c>
      <c r="S120" s="137">
        <v>0</v>
      </c>
      <c r="T120" s="138">
        <f t="shared" si="3"/>
        <v>0</v>
      </c>
      <c r="AR120" s="139" t="s">
        <v>216</v>
      </c>
      <c r="AT120" s="139" t="s">
        <v>212</v>
      </c>
      <c r="AU120" s="139" t="s">
        <v>84</v>
      </c>
      <c r="AY120" s="17" t="s">
        <v>211</v>
      </c>
      <c r="BE120" s="140">
        <f t="shared" si="4"/>
        <v>0</v>
      </c>
      <c r="BF120" s="140">
        <f t="shared" si="5"/>
        <v>0</v>
      </c>
      <c r="BG120" s="140">
        <f t="shared" si="6"/>
        <v>0</v>
      </c>
      <c r="BH120" s="140">
        <f t="shared" si="7"/>
        <v>0</v>
      </c>
      <c r="BI120" s="140">
        <f t="shared" si="8"/>
        <v>0</v>
      </c>
      <c r="BJ120" s="17" t="s">
        <v>84</v>
      </c>
      <c r="BK120" s="140">
        <f t="shared" si="9"/>
        <v>0</v>
      </c>
      <c r="BL120" s="17" t="s">
        <v>216</v>
      </c>
      <c r="BM120" s="139" t="s">
        <v>216</v>
      </c>
    </row>
    <row r="121" spans="2:65" s="1" customFormat="1" ht="21.75" customHeight="1">
      <c r="B121" s="32"/>
      <c r="C121" s="127" t="s">
        <v>226</v>
      </c>
      <c r="D121" s="127" t="s">
        <v>212</v>
      </c>
      <c r="E121" s="128" t="s">
        <v>1096</v>
      </c>
      <c r="F121" s="129" t="s">
        <v>1097</v>
      </c>
      <c r="G121" s="130" t="s">
        <v>289</v>
      </c>
      <c r="H121" s="131">
        <v>15</v>
      </c>
      <c r="I121" s="132"/>
      <c r="J121" s="133">
        <f t="shared" si="0"/>
        <v>0</v>
      </c>
      <c r="K121" s="134"/>
      <c r="L121" s="32"/>
      <c r="M121" s="135" t="s">
        <v>1</v>
      </c>
      <c r="N121" s="136" t="s">
        <v>42</v>
      </c>
      <c r="P121" s="137">
        <f t="shared" si="1"/>
        <v>0</v>
      </c>
      <c r="Q121" s="137">
        <v>0</v>
      </c>
      <c r="R121" s="137">
        <f t="shared" si="2"/>
        <v>0</v>
      </c>
      <c r="S121" s="137">
        <v>0</v>
      </c>
      <c r="T121" s="138">
        <f t="shared" si="3"/>
        <v>0</v>
      </c>
      <c r="AR121" s="139" t="s">
        <v>216</v>
      </c>
      <c r="AT121" s="139" t="s">
        <v>212</v>
      </c>
      <c r="AU121" s="139" t="s">
        <v>84</v>
      </c>
      <c r="AY121" s="17" t="s">
        <v>211</v>
      </c>
      <c r="BE121" s="140">
        <f t="shared" si="4"/>
        <v>0</v>
      </c>
      <c r="BF121" s="140">
        <f t="shared" si="5"/>
        <v>0</v>
      </c>
      <c r="BG121" s="140">
        <f t="shared" si="6"/>
        <v>0</v>
      </c>
      <c r="BH121" s="140">
        <f t="shared" si="7"/>
        <v>0</v>
      </c>
      <c r="BI121" s="140">
        <f t="shared" si="8"/>
        <v>0</v>
      </c>
      <c r="BJ121" s="17" t="s">
        <v>84</v>
      </c>
      <c r="BK121" s="140">
        <f t="shared" si="9"/>
        <v>0</v>
      </c>
      <c r="BL121" s="17" t="s">
        <v>216</v>
      </c>
      <c r="BM121" s="139" t="s">
        <v>229</v>
      </c>
    </row>
    <row r="122" spans="2:65" s="1" customFormat="1" ht="16.5" customHeight="1">
      <c r="B122" s="32"/>
      <c r="C122" s="127" t="s">
        <v>216</v>
      </c>
      <c r="D122" s="127" t="s">
        <v>212</v>
      </c>
      <c r="E122" s="128" t="s">
        <v>1098</v>
      </c>
      <c r="F122" s="129" t="s">
        <v>1099</v>
      </c>
      <c r="G122" s="130" t="s">
        <v>289</v>
      </c>
      <c r="H122" s="131">
        <v>30</v>
      </c>
      <c r="I122" s="132"/>
      <c r="J122" s="133">
        <f t="shared" si="0"/>
        <v>0</v>
      </c>
      <c r="K122" s="134"/>
      <c r="L122" s="32"/>
      <c r="M122" s="135" t="s">
        <v>1</v>
      </c>
      <c r="N122" s="136" t="s">
        <v>42</v>
      </c>
      <c r="P122" s="137">
        <f t="shared" si="1"/>
        <v>0</v>
      </c>
      <c r="Q122" s="137">
        <v>0</v>
      </c>
      <c r="R122" s="137">
        <f t="shared" si="2"/>
        <v>0</v>
      </c>
      <c r="S122" s="137">
        <v>0</v>
      </c>
      <c r="T122" s="138">
        <f t="shared" si="3"/>
        <v>0</v>
      </c>
      <c r="AR122" s="139" t="s">
        <v>216</v>
      </c>
      <c r="AT122" s="139" t="s">
        <v>212</v>
      </c>
      <c r="AU122" s="139" t="s">
        <v>84</v>
      </c>
      <c r="AY122" s="17" t="s">
        <v>211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7" t="s">
        <v>84</v>
      </c>
      <c r="BK122" s="140">
        <f t="shared" si="9"/>
        <v>0</v>
      </c>
      <c r="BL122" s="17" t="s">
        <v>216</v>
      </c>
      <c r="BM122" s="139" t="s">
        <v>234</v>
      </c>
    </row>
    <row r="123" spans="2:65" s="1" customFormat="1" ht="16.5" customHeight="1">
      <c r="B123" s="32"/>
      <c r="C123" s="127" t="s">
        <v>235</v>
      </c>
      <c r="D123" s="127" t="s">
        <v>212</v>
      </c>
      <c r="E123" s="128" t="s">
        <v>1100</v>
      </c>
      <c r="F123" s="129" t="s">
        <v>1101</v>
      </c>
      <c r="G123" s="130" t="s">
        <v>297</v>
      </c>
      <c r="H123" s="131">
        <v>9850</v>
      </c>
      <c r="I123" s="132"/>
      <c r="J123" s="133">
        <f t="shared" si="0"/>
        <v>0</v>
      </c>
      <c r="K123" s="134"/>
      <c r="L123" s="32"/>
      <c r="M123" s="135" t="s">
        <v>1</v>
      </c>
      <c r="N123" s="136" t="s">
        <v>42</v>
      </c>
      <c r="P123" s="137">
        <f t="shared" si="1"/>
        <v>0</v>
      </c>
      <c r="Q123" s="137">
        <v>0</v>
      </c>
      <c r="R123" s="137">
        <f t="shared" si="2"/>
        <v>0</v>
      </c>
      <c r="S123" s="137">
        <v>0</v>
      </c>
      <c r="T123" s="138">
        <f t="shared" si="3"/>
        <v>0</v>
      </c>
      <c r="AR123" s="139" t="s">
        <v>216</v>
      </c>
      <c r="AT123" s="139" t="s">
        <v>212</v>
      </c>
      <c r="AU123" s="139" t="s">
        <v>84</v>
      </c>
      <c r="AY123" s="17" t="s">
        <v>211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7" t="s">
        <v>84</v>
      </c>
      <c r="BK123" s="140">
        <f t="shared" si="9"/>
        <v>0</v>
      </c>
      <c r="BL123" s="17" t="s">
        <v>216</v>
      </c>
      <c r="BM123" s="139" t="s">
        <v>238</v>
      </c>
    </row>
    <row r="124" spans="2:65" s="1" customFormat="1" ht="16.5" customHeight="1">
      <c r="B124" s="32"/>
      <c r="C124" s="127" t="s">
        <v>229</v>
      </c>
      <c r="D124" s="127" t="s">
        <v>212</v>
      </c>
      <c r="E124" s="128" t="s">
        <v>1102</v>
      </c>
      <c r="F124" s="129" t="s">
        <v>1103</v>
      </c>
      <c r="G124" s="130" t="s">
        <v>297</v>
      </c>
      <c r="H124" s="131">
        <v>9850</v>
      </c>
      <c r="I124" s="132"/>
      <c r="J124" s="133">
        <f t="shared" si="0"/>
        <v>0</v>
      </c>
      <c r="K124" s="134"/>
      <c r="L124" s="32"/>
      <c r="M124" s="135" t="s">
        <v>1</v>
      </c>
      <c r="N124" s="136" t="s">
        <v>42</v>
      </c>
      <c r="P124" s="137">
        <f t="shared" si="1"/>
        <v>0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216</v>
      </c>
      <c r="AT124" s="139" t="s">
        <v>212</v>
      </c>
      <c r="AU124" s="139" t="s">
        <v>84</v>
      </c>
      <c r="AY124" s="17" t="s">
        <v>211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84</v>
      </c>
      <c r="BK124" s="140">
        <f t="shared" si="9"/>
        <v>0</v>
      </c>
      <c r="BL124" s="17" t="s">
        <v>216</v>
      </c>
      <c r="BM124" s="139" t="s">
        <v>8</v>
      </c>
    </row>
    <row r="125" spans="2:65" s="1" customFormat="1" ht="16.5" customHeight="1">
      <c r="B125" s="32"/>
      <c r="C125" s="162" t="s">
        <v>241</v>
      </c>
      <c r="D125" s="162" t="s">
        <v>700</v>
      </c>
      <c r="E125" s="163" t="s">
        <v>1104</v>
      </c>
      <c r="F125" s="164" t="s">
        <v>1105</v>
      </c>
      <c r="G125" s="165" t="s">
        <v>880</v>
      </c>
      <c r="H125" s="166">
        <v>147.75</v>
      </c>
      <c r="I125" s="167"/>
      <c r="J125" s="168">
        <f t="shared" si="0"/>
        <v>0</v>
      </c>
      <c r="K125" s="169"/>
      <c r="L125" s="170"/>
      <c r="M125" s="171" t="s">
        <v>1</v>
      </c>
      <c r="N125" s="172" t="s">
        <v>42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234</v>
      </c>
      <c r="AT125" s="139" t="s">
        <v>700</v>
      </c>
      <c r="AU125" s="139" t="s">
        <v>84</v>
      </c>
      <c r="AY125" s="17" t="s">
        <v>211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84</v>
      </c>
      <c r="BK125" s="140">
        <f t="shared" si="9"/>
        <v>0</v>
      </c>
      <c r="BL125" s="17" t="s">
        <v>216</v>
      </c>
      <c r="BM125" s="139" t="s">
        <v>244</v>
      </c>
    </row>
    <row r="126" spans="2:65" s="12" customFormat="1" ht="11.25">
      <c r="B126" s="148"/>
      <c r="D126" s="142" t="s">
        <v>217</v>
      </c>
      <c r="E126" s="149" t="s">
        <v>1</v>
      </c>
      <c r="F126" s="150" t="s">
        <v>1106</v>
      </c>
      <c r="H126" s="151">
        <v>147.75</v>
      </c>
      <c r="I126" s="152"/>
      <c r="L126" s="148"/>
      <c r="M126" s="153"/>
      <c r="T126" s="154"/>
      <c r="AT126" s="149" t="s">
        <v>217</v>
      </c>
      <c r="AU126" s="149" t="s">
        <v>84</v>
      </c>
      <c r="AV126" s="12" t="s">
        <v>86</v>
      </c>
      <c r="AW126" s="12" t="s">
        <v>34</v>
      </c>
      <c r="AX126" s="12" t="s">
        <v>77</v>
      </c>
      <c r="AY126" s="149" t="s">
        <v>211</v>
      </c>
    </row>
    <row r="127" spans="2:65" s="13" customFormat="1" ht="11.25">
      <c r="B127" s="155"/>
      <c r="D127" s="142" t="s">
        <v>217</v>
      </c>
      <c r="E127" s="156" t="s">
        <v>1</v>
      </c>
      <c r="F127" s="157" t="s">
        <v>222</v>
      </c>
      <c r="H127" s="158">
        <v>147.75</v>
      </c>
      <c r="I127" s="159"/>
      <c r="L127" s="155"/>
      <c r="M127" s="160"/>
      <c r="T127" s="161"/>
      <c r="AT127" s="156" t="s">
        <v>217</v>
      </c>
      <c r="AU127" s="156" t="s">
        <v>84</v>
      </c>
      <c r="AV127" s="13" t="s">
        <v>216</v>
      </c>
      <c r="AW127" s="13" t="s">
        <v>34</v>
      </c>
      <c r="AX127" s="13" t="s">
        <v>84</v>
      </c>
      <c r="AY127" s="156" t="s">
        <v>211</v>
      </c>
    </row>
    <row r="128" spans="2:65" s="1" customFormat="1" ht="16.5" customHeight="1">
      <c r="B128" s="32"/>
      <c r="C128" s="127" t="s">
        <v>234</v>
      </c>
      <c r="D128" s="127" t="s">
        <v>212</v>
      </c>
      <c r="E128" s="128" t="s">
        <v>870</v>
      </c>
      <c r="F128" s="129" t="s">
        <v>871</v>
      </c>
      <c r="G128" s="130" t="s">
        <v>297</v>
      </c>
      <c r="H128" s="131">
        <v>9850</v>
      </c>
      <c r="I128" s="132"/>
      <c r="J128" s="133">
        <f t="shared" ref="J128:J137" si="10">ROUND(I128*H128,2)</f>
        <v>0</v>
      </c>
      <c r="K128" s="134"/>
      <c r="L128" s="32"/>
      <c r="M128" s="135" t="s">
        <v>1</v>
      </c>
      <c r="N128" s="136" t="s">
        <v>42</v>
      </c>
      <c r="P128" s="137">
        <f t="shared" ref="P128:P137" si="11">O128*H128</f>
        <v>0</v>
      </c>
      <c r="Q128" s="137">
        <v>0</v>
      </c>
      <c r="R128" s="137">
        <f t="shared" ref="R128:R137" si="12">Q128*H128</f>
        <v>0</v>
      </c>
      <c r="S128" s="137">
        <v>0</v>
      </c>
      <c r="T128" s="138">
        <f t="shared" ref="T128:T137" si="13">S128*H128</f>
        <v>0</v>
      </c>
      <c r="AR128" s="139" t="s">
        <v>216</v>
      </c>
      <c r="AT128" s="139" t="s">
        <v>212</v>
      </c>
      <c r="AU128" s="139" t="s">
        <v>84</v>
      </c>
      <c r="AY128" s="17" t="s">
        <v>211</v>
      </c>
      <c r="BE128" s="140">
        <f t="shared" ref="BE128:BE137" si="14">IF(N128="základní",J128,0)</f>
        <v>0</v>
      </c>
      <c r="BF128" s="140">
        <f t="shared" ref="BF128:BF137" si="15">IF(N128="snížená",J128,0)</f>
        <v>0</v>
      </c>
      <c r="BG128" s="140">
        <f t="shared" ref="BG128:BG137" si="16">IF(N128="zákl. přenesená",J128,0)</f>
        <v>0</v>
      </c>
      <c r="BH128" s="140">
        <f t="shared" ref="BH128:BH137" si="17">IF(N128="sníž. přenesená",J128,0)</f>
        <v>0</v>
      </c>
      <c r="BI128" s="140">
        <f t="shared" ref="BI128:BI137" si="18">IF(N128="nulová",J128,0)</f>
        <v>0</v>
      </c>
      <c r="BJ128" s="17" t="s">
        <v>84</v>
      </c>
      <c r="BK128" s="140">
        <f t="shared" ref="BK128:BK137" si="19">ROUND(I128*H128,2)</f>
        <v>0</v>
      </c>
      <c r="BL128" s="17" t="s">
        <v>216</v>
      </c>
      <c r="BM128" s="139" t="s">
        <v>253</v>
      </c>
    </row>
    <row r="129" spans="2:65" s="1" customFormat="1" ht="21.75" customHeight="1">
      <c r="B129" s="32"/>
      <c r="C129" s="127" t="s">
        <v>255</v>
      </c>
      <c r="D129" s="127" t="s">
        <v>212</v>
      </c>
      <c r="E129" s="128" t="s">
        <v>1107</v>
      </c>
      <c r="F129" s="129" t="s">
        <v>1108</v>
      </c>
      <c r="G129" s="130" t="s">
        <v>289</v>
      </c>
      <c r="H129" s="131">
        <v>169</v>
      </c>
      <c r="I129" s="132"/>
      <c r="J129" s="133">
        <f t="shared" si="10"/>
        <v>0</v>
      </c>
      <c r="K129" s="134"/>
      <c r="L129" s="32"/>
      <c r="M129" s="135" t="s">
        <v>1</v>
      </c>
      <c r="N129" s="136" t="s">
        <v>42</v>
      </c>
      <c r="P129" s="137">
        <f t="shared" si="11"/>
        <v>0</v>
      </c>
      <c r="Q129" s="137">
        <v>0</v>
      </c>
      <c r="R129" s="137">
        <f t="shared" si="12"/>
        <v>0</v>
      </c>
      <c r="S129" s="137">
        <v>0</v>
      </c>
      <c r="T129" s="138">
        <f t="shared" si="13"/>
        <v>0</v>
      </c>
      <c r="AR129" s="139" t="s">
        <v>216</v>
      </c>
      <c r="AT129" s="139" t="s">
        <v>212</v>
      </c>
      <c r="AU129" s="139" t="s">
        <v>84</v>
      </c>
      <c r="AY129" s="17" t="s">
        <v>211</v>
      </c>
      <c r="BE129" s="140">
        <f t="shared" si="14"/>
        <v>0</v>
      </c>
      <c r="BF129" s="140">
        <f t="shared" si="15"/>
        <v>0</v>
      </c>
      <c r="BG129" s="140">
        <f t="shared" si="16"/>
        <v>0</v>
      </c>
      <c r="BH129" s="140">
        <f t="shared" si="17"/>
        <v>0</v>
      </c>
      <c r="BI129" s="140">
        <f t="shared" si="18"/>
        <v>0</v>
      </c>
      <c r="BJ129" s="17" t="s">
        <v>84</v>
      </c>
      <c r="BK129" s="140">
        <f t="shared" si="19"/>
        <v>0</v>
      </c>
      <c r="BL129" s="17" t="s">
        <v>216</v>
      </c>
      <c r="BM129" s="139" t="s">
        <v>258</v>
      </c>
    </row>
    <row r="130" spans="2:65" s="1" customFormat="1" ht="21.75" customHeight="1">
      <c r="B130" s="32"/>
      <c r="C130" s="127" t="s">
        <v>238</v>
      </c>
      <c r="D130" s="127" t="s">
        <v>212</v>
      </c>
      <c r="E130" s="128" t="s">
        <v>1109</v>
      </c>
      <c r="F130" s="129" t="s">
        <v>1110</v>
      </c>
      <c r="G130" s="130" t="s">
        <v>1111</v>
      </c>
      <c r="H130" s="131">
        <v>0.98499999999999999</v>
      </c>
      <c r="I130" s="132"/>
      <c r="J130" s="133">
        <f t="shared" si="10"/>
        <v>0</v>
      </c>
      <c r="K130" s="134"/>
      <c r="L130" s="32"/>
      <c r="M130" s="135" t="s">
        <v>1</v>
      </c>
      <c r="N130" s="136" t="s">
        <v>42</v>
      </c>
      <c r="P130" s="137">
        <f t="shared" si="11"/>
        <v>0</v>
      </c>
      <c r="Q130" s="137">
        <v>0</v>
      </c>
      <c r="R130" s="137">
        <f t="shared" si="12"/>
        <v>0</v>
      </c>
      <c r="S130" s="137">
        <v>0</v>
      </c>
      <c r="T130" s="138">
        <f t="shared" si="13"/>
        <v>0</v>
      </c>
      <c r="AR130" s="139" t="s">
        <v>216</v>
      </c>
      <c r="AT130" s="139" t="s">
        <v>212</v>
      </c>
      <c r="AU130" s="139" t="s">
        <v>84</v>
      </c>
      <c r="AY130" s="17" t="s">
        <v>211</v>
      </c>
      <c r="BE130" s="140">
        <f t="shared" si="14"/>
        <v>0</v>
      </c>
      <c r="BF130" s="140">
        <f t="shared" si="15"/>
        <v>0</v>
      </c>
      <c r="BG130" s="140">
        <f t="shared" si="16"/>
        <v>0</v>
      </c>
      <c r="BH130" s="140">
        <f t="shared" si="17"/>
        <v>0</v>
      </c>
      <c r="BI130" s="140">
        <f t="shared" si="18"/>
        <v>0</v>
      </c>
      <c r="BJ130" s="17" t="s">
        <v>84</v>
      </c>
      <c r="BK130" s="140">
        <f t="shared" si="19"/>
        <v>0</v>
      </c>
      <c r="BL130" s="17" t="s">
        <v>216</v>
      </c>
      <c r="BM130" s="139" t="s">
        <v>262</v>
      </c>
    </row>
    <row r="131" spans="2:65" s="1" customFormat="1" ht="21.75" customHeight="1">
      <c r="B131" s="32"/>
      <c r="C131" s="127" t="s">
        <v>263</v>
      </c>
      <c r="D131" s="127" t="s">
        <v>212</v>
      </c>
      <c r="E131" s="128" t="s">
        <v>1112</v>
      </c>
      <c r="F131" s="129" t="s">
        <v>1113</v>
      </c>
      <c r="G131" s="130" t="s">
        <v>289</v>
      </c>
      <c r="H131" s="131">
        <v>130</v>
      </c>
      <c r="I131" s="132"/>
      <c r="J131" s="133">
        <f t="shared" si="10"/>
        <v>0</v>
      </c>
      <c r="K131" s="134"/>
      <c r="L131" s="32"/>
      <c r="M131" s="135" t="s">
        <v>1</v>
      </c>
      <c r="N131" s="136" t="s">
        <v>42</v>
      </c>
      <c r="P131" s="137">
        <f t="shared" si="11"/>
        <v>0</v>
      </c>
      <c r="Q131" s="137">
        <v>0</v>
      </c>
      <c r="R131" s="137">
        <f t="shared" si="12"/>
        <v>0</v>
      </c>
      <c r="S131" s="137">
        <v>0</v>
      </c>
      <c r="T131" s="138">
        <f t="shared" si="13"/>
        <v>0</v>
      </c>
      <c r="AR131" s="139" t="s">
        <v>216</v>
      </c>
      <c r="AT131" s="139" t="s">
        <v>212</v>
      </c>
      <c r="AU131" s="139" t="s">
        <v>84</v>
      </c>
      <c r="AY131" s="17" t="s">
        <v>211</v>
      </c>
      <c r="BE131" s="140">
        <f t="shared" si="14"/>
        <v>0</v>
      </c>
      <c r="BF131" s="140">
        <f t="shared" si="15"/>
        <v>0</v>
      </c>
      <c r="BG131" s="140">
        <f t="shared" si="16"/>
        <v>0</v>
      </c>
      <c r="BH131" s="140">
        <f t="shared" si="17"/>
        <v>0</v>
      </c>
      <c r="BI131" s="140">
        <f t="shared" si="18"/>
        <v>0</v>
      </c>
      <c r="BJ131" s="17" t="s">
        <v>84</v>
      </c>
      <c r="BK131" s="140">
        <f t="shared" si="19"/>
        <v>0</v>
      </c>
      <c r="BL131" s="17" t="s">
        <v>216</v>
      </c>
      <c r="BM131" s="139" t="s">
        <v>266</v>
      </c>
    </row>
    <row r="132" spans="2:65" s="1" customFormat="1" ht="33" customHeight="1">
      <c r="B132" s="32"/>
      <c r="C132" s="127" t="s">
        <v>8</v>
      </c>
      <c r="D132" s="127" t="s">
        <v>212</v>
      </c>
      <c r="E132" s="128" t="s">
        <v>1114</v>
      </c>
      <c r="F132" s="129" t="s">
        <v>1115</v>
      </c>
      <c r="G132" s="130" t="s">
        <v>289</v>
      </c>
      <c r="H132" s="131">
        <v>34</v>
      </c>
      <c r="I132" s="132"/>
      <c r="J132" s="133">
        <f t="shared" si="10"/>
        <v>0</v>
      </c>
      <c r="K132" s="134"/>
      <c r="L132" s="32"/>
      <c r="M132" s="135" t="s">
        <v>1</v>
      </c>
      <c r="N132" s="136" t="s">
        <v>42</v>
      </c>
      <c r="P132" s="137">
        <f t="shared" si="11"/>
        <v>0</v>
      </c>
      <c r="Q132" s="137">
        <v>0</v>
      </c>
      <c r="R132" s="137">
        <f t="shared" si="12"/>
        <v>0</v>
      </c>
      <c r="S132" s="137">
        <v>0</v>
      </c>
      <c r="T132" s="138">
        <f t="shared" si="13"/>
        <v>0</v>
      </c>
      <c r="AR132" s="139" t="s">
        <v>216</v>
      </c>
      <c r="AT132" s="139" t="s">
        <v>212</v>
      </c>
      <c r="AU132" s="139" t="s">
        <v>84</v>
      </c>
      <c r="AY132" s="17" t="s">
        <v>211</v>
      </c>
      <c r="BE132" s="140">
        <f t="shared" si="14"/>
        <v>0</v>
      </c>
      <c r="BF132" s="140">
        <f t="shared" si="15"/>
        <v>0</v>
      </c>
      <c r="BG132" s="140">
        <f t="shared" si="16"/>
        <v>0</v>
      </c>
      <c r="BH132" s="140">
        <f t="shared" si="17"/>
        <v>0</v>
      </c>
      <c r="BI132" s="140">
        <f t="shared" si="18"/>
        <v>0</v>
      </c>
      <c r="BJ132" s="17" t="s">
        <v>84</v>
      </c>
      <c r="BK132" s="140">
        <f t="shared" si="19"/>
        <v>0</v>
      </c>
      <c r="BL132" s="17" t="s">
        <v>216</v>
      </c>
      <c r="BM132" s="139" t="s">
        <v>269</v>
      </c>
    </row>
    <row r="133" spans="2:65" s="1" customFormat="1" ht="33" customHeight="1">
      <c r="B133" s="32"/>
      <c r="C133" s="127" t="s">
        <v>276</v>
      </c>
      <c r="D133" s="127" t="s">
        <v>212</v>
      </c>
      <c r="E133" s="128" t="s">
        <v>1116</v>
      </c>
      <c r="F133" s="129" t="s">
        <v>1117</v>
      </c>
      <c r="G133" s="130" t="s">
        <v>289</v>
      </c>
      <c r="H133" s="131">
        <v>5</v>
      </c>
      <c r="I133" s="132"/>
      <c r="J133" s="133">
        <f t="shared" si="10"/>
        <v>0</v>
      </c>
      <c r="K133" s="134"/>
      <c r="L133" s="32"/>
      <c r="M133" s="135" t="s">
        <v>1</v>
      </c>
      <c r="N133" s="136" t="s">
        <v>42</v>
      </c>
      <c r="P133" s="137">
        <f t="shared" si="11"/>
        <v>0</v>
      </c>
      <c r="Q133" s="137">
        <v>0</v>
      </c>
      <c r="R133" s="137">
        <f t="shared" si="12"/>
        <v>0</v>
      </c>
      <c r="S133" s="137">
        <v>0</v>
      </c>
      <c r="T133" s="138">
        <f t="shared" si="13"/>
        <v>0</v>
      </c>
      <c r="AR133" s="139" t="s">
        <v>216</v>
      </c>
      <c r="AT133" s="139" t="s">
        <v>212</v>
      </c>
      <c r="AU133" s="139" t="s">
        <v>84</v>
      </c>
      <c r="AY133" s="17" t="s">
        <v>211</v>
      </c>
      <c r="BE133" s="140">
        <f t="shared" si="14"/>
        <v>0</v>
      </c>
      <c r="BF133" s="140">
        <f t="shared" si="15"/>
        <v>0</v>
      </c>
      <c r="BG133" s="140">
        <f t="shared" si="16"/>
        <v>0</v>
      </c>
      <c r="BH133" s="140">
        <f t="shared" si="17"/>
        <v>0</v>
      </c>
      <c r="BI133" s="140">
        <f t="shared" si="18"/>
        <v>0</v>
      </c>
      <c r="BJ133" s="17" t="s">
        <v>84</v>
      </c>
      <c r="BK133" s="140">
        <f t="shared" si="19"/>
        <v>0</v>
      </c>
      <c r="BL133" s="17" t="s">
        <v>216</v>
      </c>
      <c r="BM133" s="139" t="s">
        <v>279</v>
      </c>
    </row>
    <row r="134" spans="2:65" s="1" customFormat="1" ht="21.75" customHeight="1">
      <c r="B134" s="32"/>
      <c r="C134" s="127" t="s">
        <v>244</v>
      </c>
      <c r="D134" s="127" t="s">
        <v>212</v>
      </c>
      <c r="E134" s="128" t="s">
        <v>1118</v>
      </c>
      <c r="F134" s="129" t="s">
        <v>1119</v>
      </c>
      <c r="G134" s="130" t="s">
        <v>289</v>
      </c>
      <c r="H134" s="131">
        <v>39</v>
      </c>
      <c r="I134" s="132"/>
      <c r="J134" s="133">
        <f t="shared" si="10"/>
        <v>0</v>
      </c>
      <c r="K134" s="134"/>
      <c r="L134" s="32"/>
      <c r="M134" s="135" t="s">
        <v>1</v>
      </c>
      <c r="N134" s="136" t="s">
        <v>42</v>
      </c>
      <c r="P134" s="137">
        <f t="shared" si="11"/>
        <v>0</v>
      </c>
      <c r="Q134" s="137">
        <v>0</v>
      </c>
      <c r="R134" s="137">
        <f t="shared" si="12"/>
        <v>0</v>
      </c>
      <c r="S134" s="137">
        <v>0</v>
      </c>
      <c r="T134" s="138">
        <f t="shared" si="13"/>
        <v>0</v>
      </c>
      <c r="AR134" s="139" t="s">
        <v>216</v>
      </c>
      <c r="AT134" s="139" t="s">
        <v>212</v>
      </c>
      <c r="AU134" s="139" t="s">
        <v>84</v>
      </c>
      <c r="AY134" s="17" t="s">
        <v>211</v>
      </c>
      <c r="BE134" s="140">
        <f t="shared" si="14"/>
        <v>0</v>
      </c>
      <c r="BF134" s="140">
        <f t="shared" si="15"/>
        <v>0</v>
      </c>
      <c r="BG134" s="140">
        <f t="shared" si="16"/>
        <v>0</v>
      </c>
      <c r="BH134" s="140">
        <f t="shared" si="17"/>
        <v>0</v>
      </c>
      <c r="BI134" s="140">
        <f t="shared" si="18"/>
        <v>0</v>
      </c>
      <c r="BJ134" s="17" t="s">
        <v>84</v>
      </c>
      <c r="BK134" s="140">
        <f t="shared" si="19"/>
        <v>0</v>
      </c>
      <c r="BL134" s="17" t="s">
        <v>216</v>
      </c>
      <c r="BM134" s="139" t="s">
        <v>290</v>
      </c>
    </row>
    <row r="135" spans="2:65" s="1" customFormat="1" ht="16.5" customHeight="1">
      <c r="B135" s="32"/>
      <c r="C135" s="127" t="s">
        <v>291</v>
      </c>
      <c r="D135" s="127" t="s">
        <v>212</v>
      </c>
      <c r="E135" s="128" t="s">
        <v>1120</v>
      </c>
      <c r="F135" s="129" t="s">
        <v>1121</v>
      </c>
      <c r="G135" s="130" t="s">
        <v>297</v>
      </c>
      <c r="H135" s="131">
        <v>425</v>
      </c>
      <c r="I135" s="132"/>
      <c r="J135" s="133">
        <f t="shared" si="10"/>
        <v>0</v>
      </c>
      <c r="K135" s="134"/>
      <c r="L135" s="32"/>
      <c r="M135" s="135" t="s">
        <v>1</v>
      </c>
      <c r="N135" s="136" t="s">
        <v>42</v>
      </c>
      <c r="P135" s="137">
        <f t="shared" si="11"/>
        <v>0</v>
      </c>
      <c r="Q135" s="137">
        <v>0</v>
      </c>
      <c r="R135" s="137">
        <f t="shared" si="12"/>
        <v>0</v>
      </c>
      <c r="S135" s="137">
        <v>0</v>
      </c>
      <c r="T135" s="138">
        <f t="shared" si="13"/>
        <v>0</v>
      </c>
      <c r="AR135" s="139" t="s">
        <v>216</v>
      </c>
      <c r="AT135" s="139" t="s">
        <v>212</v>
      </c>
      <c r="AU135" s="139" t="s">
        <v>84</v>
      </c>
      <c r="AY135" s="17" t="s">
        <v>211</v>
      </c>
      <c r="BE135" s="140">
        <f t="shared" si="14"/>
        <v>0</v>
      </c>
      <c r="BF135" s="140">
        <f t="shared" si="15"/>
        <v>0</v>
      </c>
      <c r="BG135" s="140">
        <f t="shared" si="16"/>
        <v>0</v>
      </c>
      <c r="BH135" s="140">
        <f t="shared" si="17"/>
        <v>0</v>
      </c>
      <c r="BI135" s="140">
        <f t="shared" si="18"/>
        <v>0</v>
      </c>
      <c r="BJ135" s="17" t="s">
        <v>84</v>
      </c>
      <c r="BK135" s="140">
        <f t="shared" si="19"/>
        <v>0</v>
      </c>
      <c r="BL135" s="17" t="s">
        <v>216</v>
      </c>
      <c r="BM135" s="139" t="s">
        <v>294</v>
      </c>
    </row>
    <row r="136" spans="2:65" s="1" customFormat="1" ht="16.5" customHeight="1">
      <c r="B136" s="32"/>
      <c r="C136" s="127" t="s">
        <v>253</v>
      </c>
      <c r="D136" s="127" t="s">
        <v>212</v>
      </c>
      <c r="E136" s="128" t="s">
        <v>1122</v>
      </c>
      <c r="F136" s="129" t="s">
        <v>1123</v>
      </c>
      <c r="G136" s="130" t="s">
        <v>412</v>
      </c>
      <c r="H136" s="131">
        <v>0.98499999999999999</v>
      </c>
      <c r="I136" s="132"/>
      <c r="J136" s="133">
        <f t="shared" si="10"/>
        <v>0</v>
      </c>
      <c r="K136" s="134"/>
      <c r="L136" s="32"/>
      <c r="M136" s="135" t="s">
        <v>1</v>
      </c>
      <c r="N136" s="136" t="s">
        <v>42</v>
      </c>
      <c r="P136" s="137">
        <f t="shared" si="11"/>
        <v>0</v>
      </c>
      <c r="Q136" s="137">
        <v>0</v>
      </c>
      <c r="R136" s="137">
        <f t="shared" si="12"/>
        <v>0</v>
      </c>
      <c r="S136" s="137">
        <v>0</v>
      </c>
      <c r="T136" s="138">
        <f t="shared" si="13"/>
        <v>0</v>
      </c>
      <c r="AR136" s="139" t="s">
        <v>216</v>
      </c>
      <c r="AT136" s="139" t="s">
        <v>212</v>
      </c>
      <c r="AU136" s="139" t="s">
        <v>84</v>
      </c>
      <c r="AY136" s="17" t="s">
        <v>211</v>
      </c>
      <c r="BE136" s="140">
        <f t="shared" si="14"/>
        <v>0</v>
      </c>
      <c r="BF136" s="140">
        <f t="shared" si="15"/>
        <v>0</v>
      </c>
      <c r="BG136" s="140">
        <f t="shared" si="16"/>
        <v>0</v>
      </c>
      <c r="BH136" s="140">
        <f t="shared" si="17"/>
        <v>0</v>
      </c>
      <c r="BI136" s="140">
        <f t="shared" si="18"/>
        <v>0</v>
      </c>
      <c r="BJ136" s="17" t="s">
        <v>84</v>
      </c>
      <c r="BK136" s="140">
        <f t="shared" si="19"/>
        <v>0</v>
      </c>
      <c r="BL136" s="17" t="s">
        <v>216</v>
      </c>
      <c r="BM136" s="139" t="s">
        <v>298</v>
      </c>
    </row>
    <row r="137" spans="2:65" s="1" customFormat="1" ht="21.75" customHeight="1">
      <c r="B137" s="32"/>
      <c r="C137" s="162" t="s">
        <v>299</v>
      </c>
      <c r="D137" s="162" t="s">
        <v>700</v>
      </c>
      <c r="E137" s="163" t="s">
        <v>1124</v>
      </c>
      <c r="F137" s="164" t="s">
        <v>1125</v>
      </c>
      <c r="G137" s="165" t="s">
        <v>289</v>
      </c>
      <c r="H137" s="166">
        <v>117</v>
      </c>
      <c r="I137" s="167"/>
      <c r="J137" s="168">
        <f t="shared" si="10"/>
        <v>0</v>
      </c>
      <c r="K137" s="169"/>
      <c r="L137" s="170"/>
      <c r="M137" s="171" t="s">
        <v>1</v>
      </c>
      <c r="N137" s="172" t="s">
        <v>42</v>
      </c>
      <c r="P137" s="137">
        <f t="shared" si="11"/>
        <v>0</v>
      </c>
      <c r="Q137" s="137">
        <v>0</v>
      </c>
      <c r="R137" s="137">
        <f t="shared" si="12"/>
        <v>0</v>
      </c>
      <c r="S137" s="137">
        <v>0</v>
      </c>
      <c r="T137" s="138">
        <f t="shared" si="13"/>
        <v>0</v>
      </c>
      <c r="AR137" s="139" t="s">
        <v>234</v>
      </c>
      <c r="AT137" s="139" t="s">
        <v>700</v>
      </c>
      <c r="AU137" s="139" t="s">
        <v>84</v>
      </c>
      <c r="AY137" s="17" t="s">
        <v>211</v>
      </c>
      <c r="BE137" s="140">
        <f t="shared" si="14"/>
        <v>0</v>
      </c>
      <c r="BF137" s="140">
        <f t="shared" si="15"/>
        <v>0</v>
      </c>
      <c r="BG137" s="140">
        <f t="shared" si="16"/>
        <v>0</v>
      </c>
      <c r="BH137" s="140">
        <f t="shared" si="17"/>
        <v>0</v>
      </c>
      <c r="BI137" s="140">
        <f t="shared" si="18"/>
        <v>0</v>
      </c>
      <c r="BJ137" s="17" t="s">
        <v>84</v>
      </c>
      <c r="BK137" s="140">
        <f t="shared" si="19"/>
        <v>0</v>
      </c>
      <c r="BL137" s="17" t="s">
        <v>216</v>
      </c>
      <c r="BM137" s="139" t="s">
        <v>303</v>
      </c>
    </row>
    <row r="138" spans="2:65" s="12" customFormat="1" ht="11.25">
      <c r="B138" s="148"/>
      <c r="D138" s="142" t="s">
        <v>217</v>
      </c>
      <c r="E138" s="149" t="s">
        <v>1</v>
      </c>
      <c r="F138" s="150" t="s">
        <v>1126</v>
      </c>
      <c r="H138" s="151">
        <v>117</v>
      </c>
      <c r="I138" s="152"/>
      <c r="L138" s="148"/>
      <c r="M138" s="153"/>
      <c r="T138" s="154"/>
      <c r="AT138" s="149" t="s">
        <v>217</v>
      </c>
      <c r="AU138" s="149" t="s">
        <v>84</v>
      </c>
      <c r="AV138" s="12" t="s">
        <v>86</v>
      </c>
      <c r="AW138" s="12" t="s">
        <v>34</v>
      </c>
      <c r="AX138" s="12" t="s">
        <v>77</v>
      </c>
      <c r="AY138" s="149" t="s">
        <v>211</v>
      </c>
    </row>
    <row r="139" spans="2:65" s="13" customFormat="1" ht="11.25">
      <c r="B139" s="155"/>
      <c r="D139" s="142" t="s">
        <v>217</v>
      </c>
      <c r="E139" s="156" t="s">
        <v>1</v>
      </c>
      <c r="F139" s="157" t="s">
        <v>222</v>
      </c>
      <c r="H139" s="158">
        <v>117</v>
      </c>
      <c r="I139" s="159"/>
      <c r="L139" s="155"/>
      <c r="M139" s="160"/>
      <c r="T139" s="161"/>
      <c r="AT139" s="156" t="s">
        <v>217</v>
      </c>
      <c r="AU139" s="156" t="s">
        <v>84</v>
      </c>
      <c r="AV139" s="13" t="s">
        <v>216</v>
      </c>
      <c r="AW139" s="13" t="s">
        <v>34</v>
      </c>
      <c r="AX139" s="13" t="s">
        <v>84</v>
      </c>
      <c r="AY139" s="156" t="s">
        <v>211</v>
      </c>
    </row>
    <row r="140" spans="2:65" s="1" customFormat="1" ht="16.5" customHeight="1">
      <c r="B140" s="32"/>
      <c r="C140" s="127" t="s">
        <v>258</v>
      </c>
      <c r="D140" s="127" t="s">
        <v>212</v>
      </c>
      <c r="E140" s="128" t="s">
        <v>1127</v>
      </c>
      <c r="F140" s="129" t="s">
        <v>1128</v>
      </c>
      <c r="G140" s="130" t="s">
        <v>297</v>
      </c>
      <c r="H140" s="131">
        <v>9850</v>
      </c>
      <c r="I140" s="132"/>
      <c r="J140" s="133">
        <f>ROUND(I140*H140,2)</f>
        <v>0</v>
      </c>
      <c r="K140" s="134"/>
      <c r="L140" s="32"/>
      <c r="M140" s="135" t="s">
        <v>1</v>
      </c>
      <c r="N140" s="136" t="s">
        <v>42</v>
      </c>
      <c r="P140" s="137">
        <f>O140*H140</f>
        <v>0</v>
      </c>
      <c r="Q140" s="137">
        <v>0</v>
      </c>
      <c r="R140" s="137">
        <f>Q140*H140</f>
        <v>0</v>
      </c>
      <c r="S140" s="137">
        <v>0</v>
      </c>
      <c r="T140" s="138">
        <f>S140*H140</f>
        <v>0</v>
      </c>
      <c r="AR140" s="139" t="s">
        <v>216</v>
      </c>
      <c r="AT140" s="139" t="s">
        <v>212</v>
      </c>
      <c r="AU140" s="139" t="s">
        <v>84</v>
      </c>
      <c r="AY140" s="17" t="s">
        <v>211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7" t="s">
        <v>84</v>
      </c>
      <c r="BK140" s="140">
        <f>ROUND(I140*H140,2)</f>
        <v>0</v>
      </c>
      <c r="BL140" s="17" t="s">
        <v>216</v>
      </c>
      <c r="BM140" s="139" t="s">
        <v>308</v>
      </c>
    </row>
    <row r="141" spans="2:65" s="1" customFormat="1" ht="16.5" customHeight="1">
      <c r="B141" s="32"/>
      <c r="C141" s="127" t="s">
        <v>310</v>
      </c>
      <c r="D141" s="127" t="s">
        <v>212</v>
      </c>
      <c r="E141" s="128" t="s">
        <v>1129</v>
      </c>
      <c r="F141" s="129" t="s">
        <v>1130</v>
      </c>
      <c r="G141" s="130" t="s">
        <v>215</v>
      </c>
      <c r="H141" s="131">
        <v>492.5</v>
      </c>
      <c r="I141" s="132"/>
      <c r="J141" s="133">
        <f>ROUND(I141*H141,2)</f>
        <v>0</v>
      </c>
      <c r="K141" s="134"/>
      <c r="L141" s="32"/>
      <c r="M141" s="135" t="s">
        <v>1</v>
      </c>
      <c r="N141" s="136" t="s">
        <v>42</v>
      </c>
      <c r="P141" s="137">
        <f>O141*H141</f>
        <v>0</v>
      </c>
      <c r="Q141" s="137">
        <v>0</v>
      </c>
      <c r="R141" s="137">
        <f>Q141*H141</f>
        <v>0</v>
      </c>
      <c r="S141" s="137">
        <v>0</v>
      </c>
      <c r="T141" s="138">
        <f>S141*H141</f>
        <v>0</v>
      </c>
      <c r="AR141" s="139" t="s">
        <v>216</v>
      </c>
      <c r="AT141" s="139" t="s">
        <v>212</v>
      </c>
      <c r="AU141" s="139" t="s">
        <v>84</v>
      </c>
      <c r="AY141" s="17" t="s">
        <v>211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7" t="s">
        <v>84</v>
      </c>
      <c r="BK141" s="140">
        <f>ROUND(I141*H141,2)</f>
        <v>0</v>
      </c>
      <c r="BL141" s="17" t="s">
        <v>216</v>
      </c>
      <c r="BM141" s="139" t="s">
        <v>314</v>
      </c>
    </row>
    <row r="142" spans="2:65" s="11" customFormat="1" ht="11.25">
      <c r="B142" s="141"/>
      <c r="D142" s="142" t="s">
        <v>217</v>
      </c>
      <c r="E142" s="143" t="s">
        <v>1</v>
      </c>
      <c r="F142" s="144" t="s">
        <v>1131</v>
      </c>
      <c r="H142" s="143" t="s">
        <v>1</v>
      </c>
      <c r="I142" s="145"/>
      <c r="L142" s="141"/>
      <c r="M142" s="146"/>
      <c r="T142" s="147"/>
      <c r="AT142" s="143" t="s">
        <v>217</v>
      </c>
      <c r="AU142" s="143" t="s">
        <v>84</v>
      </c>
      <c r="AV142" s="11" t="s">
        <v>84</v>
      </c>
      <c r="AW142" s="11" t="s">
        <v>34</v>
      </c>
      <c r="AX142" s="11" t="s">
        <v>77</v>
      </c>
      <c r="AY142" s="143" t="s">
        <v>211</v>
      </c>
    </row>
    <row r="143" spans="2:65" s="12" customFormat="1" ht="11.25">
      <c r="B143" s="148"/>
      <c r="D143" s="142" t="s">
        <v>217</v>
      </c>
      <c r="E143" s="149" t="s">
        <v>1</v>
      </c>
      <c r="F143" s="150" t="s">
        <v>1132</v>
      </c>
      <c r="H143" s="151">
        <v>492.5</v>
      </c>
      <c r="I143" s="152"/>
      <c r="L143" s="148"/>
      <c r="M143" s="153"/>
      <c r="T143" s="154"/>
      <c r="AT143" s="149" t="s">
        <v>217</v>
      </c>
      <c r="AU143" s="149" t="s">
        <v>84</v>
      </c>
      <c r="AV143" s="12" t="s">
        <v>86</v>
      </c>
      <c r="AW143" s="12" t="s">
        <v>34</v>
      </c>
      <c r="AX143" s="12" t="s">
        <v>77</v>
      </c>
      <c r="AY143" s="149" t="s">
        <v>211</v>
      </c>
    </row>
    <row r="144" spans="2:65" s="13" customFormat="1" ht="11.25">
      <c r="B144" s="155"/>
      <c r="D144" s="142" t="s">
        <v>217</v>
      </c>
      <c r="E144" s="156" t="s">
        <v>1</v>
      </c>
      <c r="F144" s="157" t="s">
        <v>222</v>
      </c>
      <c r="H144" s="158">
        <v>492.5</v>
      </c>
      <c r="I144" s="159"/>
      <c r="L144" s="155"/>
      <c r="M144" s="186"/>
      <c r="N144" s="187"/>
      <c r="O144" s="187"/>
      <c r="P144" s="187"/>
      <c r="Q144" s="187"/>
      <c r="R144" s="187"/>
      <c r="S144" s="187"/>
      <c r="T144" s="188"/>
      <c r="AT144" s="156" t="s">
        <v>217</v>
      </c>
      <c r="AU144" s="156" t="s">
        <v>84</v>
      </c>
      <c r="AV144" s="13" t="s">
        <v>216</v>
      </c>
      <c r="AW144" s="13" t="s">
        <v>34</v>
      </c>
      <c r="AX144" s="13" t="s">
        <v>84</v>
      </c>
      <c r="AY144" s="156" t="s">
        <v>211</v>
      </c>
    </row>
    <row r="145" spans="2:12" s="1" customFormat="1" ht="6.95" customHeight="1">
      <c r="B145" s="44"/>
      <c r="C145" s="45"/>
      <c r="D145" s="45"/>
      <c r="E145" s="45"/>
      <c r="F145" s="45"/>
      <c r="G145" s="45"/>
      <c r="H145" s="45"/>
      <c r="I145" s="45"/>
      <c r="J145" s="45"/>
      <c r="K145" s="45"/>
      <c r="L145" s="32"/>
    </row>
  </sheetData>
  <sheetProtection algorithmName="SHA-512" hashValue="k8+J967Xj/l1npoDB6H0xDGTQD/H7sE5GLa+OP+cY2M4o7y33GATjwjVvb9S8KIhii9gV0Slv2VrrQGTIwSGFA==" saltValue="6ppov7CfTCoOppSOgtq1d9qIcNQfiAU1LIfREqCtfif/QzLvZ4Zq4qfCTdDaFuK0eWVRxteUdXg6nldAmhKDlA==" spinCount="100000" sheet="1" objects="1" scenarios="1" formatColumns="0" formatRows="0" autoFilter="0"/>
  <autoFilter ref="C116:K144" xr:uid="{00000000-0009-0000-0000-000005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1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101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44" t="str">
        <f>'Rekapitulace stavby'!K6</f>
        <v>24005 - Prirodni koupaci biotop Jilemnice (zadani) - uprava vyberove rizeni</v>
      </c>
      <c r="F7" s="245"/>
      <c r="G7" s="245"/>
      <c r="H7" s="245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40" t="s">
        <v>1133</v>
      </c>
      <c r="F9" s="246"/>
      <c r="G9" s="246"/>
      <c r="H9" s="246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7" t="str">
        <f>'Rekapitulace stavby'!E14</f>
        <v>Vyplň údaj</v>
      </c>
      <c r="F18" s="209"/>
      <c r="G18" s="209"/>
      <c r="H18" s="209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14" t="s">
        <v>1</v>
      </c>
      <c r="F27" s="214"/>
      <c r="G27" s="214"/>
      <c r="H27" s="21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ROUND(J126,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ROUND((SUM(BE126:BE216)),  2)</f>
        <v>0</v>
      </c>
      <c r="I33" s="92">
        <v>0.21</v>
      </c>
      <c r="J33" s="91">
        <f>ROUND(((SUM(BE126:BE216))*I33),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ROUND((SUM(BF126:BF216)),  2)</f>
        <v>0</v>
      </c>
      <c r="I34" s="92">
        <v>0.12</v>
      </c>
      <c r="J34" s="91">
        <f>ROUND(((SUM(BF126:BF216))*I34),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ROUND((SUM(BG126:BG216)),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ROUND((SUM(BH126:BH216)),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ROUND((SUM(BI126:BI216)),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44" t="str">
        <f>E7</f>
        <v>24005 - Prirodni koupaci biotop Jilemnice (zadani) - uprava vyberove rizeni</v>
      </c>
      <c r="F85" s="245"/>
      <c r="G85" s="245"/>
      <c r="H85" s="245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40" t="str">
        <f>E9</f>
        <v>SO 04.1 - závlahový systém</v>
      </c>
      <c r="F87" s="246"/>
      <c r="G87" s="246"/>
      <c r="H87" s="246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J126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1134</v>
      </c>
      <c r="E97" s="106"/>
      <c r="F97" s="106"/>
      <c r="G97" s="106"/>
      <c r="H97" s="106"/>
      <c r="I97" s="106"/>
      <c r="J97" s="107">
        <f>J127</f>
        <v>0</v>
      </c>
      <c r="L97" s="104"/>
    </row>
    <row r="98" spans="2:12" s="15" customFormat="1" ht="19.899999999999999" hidden="1" customHeight="1">
      <c r="B98" s="189"/>
      <c r="D98" s="190" t="s">
        <v>1135</v>
      </c>
      <c r="E98" s="191"/>
      <c r="F98" s="191"/>
      <c r="G98" s="191"/>
      <c r="H98" s="191"/>
      <c r="I98" s="191"/>
      <c r="J98" s="192">
        <f>J128</f>
        <v>0</v>
      </c>
      <c r="L98" s="189"/>
    </row>
    <row r="99" spans="2:12" s="15" customFormat="1" ht="19.899999999999999" hidden="1" customHeight="1">
      <c r="B99" s="189"/>
      <c r="D99" s="190" t="s">
        <v>1136</v>
      </c>
      <c r="E99" s="191"/>
      <c r="F99" s="191"/>
      <c r="G99" s="191"/>
      <c r="H99" s="191"/>
      <c r="I99" s="191"/>
      <c r="J99" s="192">
        <f>J138</f>
        <v>0</v>
      </c>
      <c r="L99" s="189"/>
    </row>
    <row r="100" spans="2:12" s="15" customFormat="1" ht="19.899999999999999" hidden="1" customHeight="1">
      <c r="B100" s="189"/>
      <c r="D100" s="190" t="s">
        <v>1137</v>
      </c>
      <c r="E100" s="191"/>
      <c r="F100" s="191"/>
      <c r="G100" s="191"/>
      <c r="H100" s="191"/>
      <c r="I100" s="191"/>
      <c r="J100" s="192">
        <f>J158</f>
        <v>0</v>
      </c>
      <c r="L100" s="189"/>
    </row>
    <row r="101" spans="2:12" s="15" customFormat="1" ht="19.899999999999999" hidden="1" customHeight="1">
      <c r="B101" s="189"/>
      <c r="D101" s="190" t="s">
        <v>1138</v>
      </c>
      <c r="E101" s="191"/>
      <c r="F101" s="191"/>
      <c r="G101" s="191"/>
      <c r="H101" s="191"/>
      <c r="I101" s="191"/>
      <c r="J101" s="192">
        <f>J165</f>
        <v>0</v>
      </c>
      <c r="L101" s="189"/>
    </row>
    <row r="102" spans="2:12" s="15" customFormat="1" ht="19.899999999999999" hidden="1" customHeight="1">
      <c r="B102" s="189"/>
      <c r="D102" s="190" t="s">
        <v>1139</v>
      </c>
      <c r="E102" s="191"/>
      <c r="F102" s="191"/>
      <c r="G102" s="191"/>
      <c r="H102" s="191"/>
      <c r="I102" s="191"/>
      <c r="J102" s="192">
        <f>J174</f>
        <v>0</v>
      </c>
      <c r="L102" s="189"/>
    </row>
    <row r="103" spans="2:12" s="15" customFormat="1" ht="19.899999999999999" hidden="1" customHeight="1">
      <c r="B103" s="189"/>
      <c r="D103" s="190" t="s">
        <v>1140</v>
      </c>
      <c r="E103" s="191"/>
      <c r="F103" s="191"/>
      <c r="G103" s="191"/>
      <c r="H103" s="191"/>
      <c r="I103" s="191"/>
      <c r="J103" s="192">
        <f>J187</f>
        <v>0</v>
      </c>
      <c r="L103" s="189"/>
    </row>
    <row r="104" spans="2:12" s="15" customFormat="1" ht="19.899999999999999" hidden="1" customHeight="1">
      <c r="B104" s="189"/>
      <c r="D104" s="190" t="s">
        <v>1141</v>
      </c>
      <c r="E104" s="191"/>
      <c r="F104" s="191"/>
      <c r="G104" s="191"/>
      <c r="H104" s="191"/>
      <c r="I104" s="191"/>
      <c r="J104" s="192">
        <f>J194</f>
        <v>0</v>
      </c>
      <c r="L104" s="189"/>
    </row>
    <row r="105" spans="2:12" s="15" customFormat="1" ht="19.899999999999999" hidden="1" customHeight="1">
      <c r="B105" s="189"/>
      <c r="D105" s="190" t="s">
        <v>1142</v>
      </c>
      <c r="E105" s="191"/>
      <c r="F105" s="191"/>
      <c r="G105" s="191"/>
      <c r="H105" s="191"/>
      <c r="I105" s="191"/>
      <c r="J105" s="192">
        <f>J209</f>
        <v>0</v>
      </c>
      <c r="L105" s="189"/>
    </row>
    <row r="106" spans="2:12" s="15" customFormat="1" ht="19.899999999999999" hidden="1" customHeight="1">
      <c r="B106" s="189"/>
      <c r="D106" s="190" t="s">
        <v>1143</v>
      </c>
      <c r="E106" s="191"/>
      <c r="F106" s="191"/>
      <c r="G106" s="191"/>
      <c r="H106" s="191"/>
      <c r="I106" s="191"/>
      <c r="J106" s="192">
        <f>J212</f>
        <v>0</v>
      </c>
      <c r="L106" s="189"/>
    </row>
    <row r="107" spans="2:12" s="1" customFormat="1" ht="21.75" hidden="1" customHeight="1">
      <c r="B107" s="32"/>
      <c r="L107" s="32"/>
    </row>
    <row r="108" spans="2:12" s="1" customFormat="1" ht="6.95" hidden="1" customHeight="1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2"/>
    </row>
    <row r="109" spans="2:12" ht="11.25" hidden="1"/>
    <row r="110" spans="2:12" ht="11.25" hidden="1"/>
    <row r="111" spans="2:12" ht="11.25" hidden="1"/>
    <row r="112" spans="2:12" s="1" customFormat="1" ht="6.95" customHeight="1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2"/>
    </row>
    <row r="113" spans="2:63" s="1" customFormat="1" ht="24.95" customHeight="1">
      <c r="B113" s="32"/>
      <c r="C113" s="21" t="s">
        <v>197</v>
      </c>
      <c r="L113" s="32"/>
    </row>
    <row r="114" spans="2:63" s="1" customFormat="1" ht="6.95" customHeight="1">
      <c r="B114" s="32"/>
      <c r="L114" s="32"/>
    </row>
    <row r="115" spans="2:63" s="1" customFormat="1" ht="12" customHeight="1">
      <c r="B115" s="32"/>
      <c r="C115" s="27" t="s">
        <v>16</v>
      </c>
      <c r="L115" s="32"/>
    </row>
    <row r="116" spans="2:63" s="1" customFormat="1" ht="26.25" customHeight="1">
      <c r="B116" s="32"/>
      <c r="E116" s="244" t="str">
        <f>E7</f>
        <v>24005 - Prirodni koupaci biotop Jilemnice (zadani) - uprava vyberove rizeni</v>
      </c>
      <c r="F116" s="245"/>
      <c r="G116" s="245"/>
      <c r="H116" s="245"/>
      <c r="L116" s="32"/>
    </row>
    <row r="117" spans="2:63" s="1" customFormat="1" ht="12" customHeight="1">
      <c r="B117" s="32"/>
      <c r="C117" s="27" t="s">
        <v>169</v>
      </c>
      <c r="L117" s="32"/>
    </row>
    <row r="118" spans="2:63" s="1" customFormat="1" ht="16.5" customHeight="1">
      <c r="B118" s="32"/>
      <c r="E118" s="240" t="str">
        <f>E9</f>
        <v>SO 04.1 - závlahový systém</v>
      </c>
      <c r="F118" s="246"/>
      <c r="G118" s="246"/>
      <c r="H118" s="246"/>
      <c r="L118" s="32"/>
    </row>
    <row r="119" spans="2:63" s="1" customFormat="1" ht="6.95" customHeight="1">
      <c r="B119" s="32"/>
      <c r="L119" s="32"/>
    </row>
    <row r="120" spans="2:63" s="1" customFormat="1" ht="12" customHeight="1">
      <c r="B120" s="32"/>
      <c r="C120" s="27" t="s">
        <v>20</v>
      </c>
      <c r="F120" s="25" t="str">
        <f>F12</f>
        <v xml:space="preserve"> </v>
      </c>
      <c r="I120" s="27" t="s">
        <v>22</v>
      </c>
      <c r="J120" s="52" t="str">
        <f>IF(J12="","",J12)</f>
        <v>12. 2. 2024</v>
      </c>
      <c r="L120" s="32"/>
    </row>
    <row r="121" spans="2:63" s="1" customFormat="1" ht="6.95" customHeight="1">
      <c r="B121" s="32"/>
      <c r="L121" s="32"/>
    </row>
    <row r="122" spans="2:63" s="1" customFormat="1" ht="15.2" customHeight="1">
      <c r="B122" s="32"/>
      <c r="C122" s="27" t="s">
        <v>24</v>
      </c>
      <c r="F122" s="25" t="str">
        <f>E15</f>
        <v>Sportovní centrum Jilemnice</v>
      </c>
      <c r="I122" s="27" t="s">
        <v>31</v>
      </c>
      <c r="J122" s="30" t="str">
        <f>E21</f>
        <v>BAPO s.r.o.</v>
      </c>
      <c r="L122" s="32"/>
    </row>
    <row r="123" spans="2:63" s="1" customFormat="1" ht="15.2" customHeight="1">
      <c r="B123" s="32"/>
      <c r="C123" s="27" t="s">
        <v>29</v>
      </c>
      <c r="F123" s="25" t="str">
        <f>IF(E18="","",E18)</f>
        <v>Vyplň údaj</v>
      </c>
      <c r="I123" s="27" t="s">
        <v>35</v>
      </c>
      <c r="J123" s="30" t="str">
        <f>E24</f>
        <v xml:space="preserve"> </v>
      </c>
      <c r="L123" s="32"/>
    </row>
    <row r="124" spans="2:63" s="1" customFormat="1" ht="10.35" customHeight="1">
      <c r="B124" s="32"/>
      <c r="L124" s="32"/>
    </row>
    <row r="125" spans="2:63" s="9" customFormat="1" ht="29.25" customHeight="1">
      <c r="B125" s="108"/>
      <c r="C125" s="109" t="s">
        <v>198</v>
      </c>
      <c r="D125" s="110" t="s">
        <v>62</v>
      </c>
      <c r="E125" s="110" t="s">
        <v>58</v>
      </c>
      <c r="F125" s="110" t="s">
        <v>59</v>
      </c>
      <c r="G125" s="110" t="s">
        <v>199</v>
      </c>
      <c r="H125" s="110" t="s">
        <v>200</v>
      </c>
      <c r="I125" s="110" t="s">
        <v>201</v>
      </c>
      <c r="J125" s="111" t="s">
        <v>173</v>
      </c>
      <c r="K125" s="112" t="s">
        <v>202</v>
      </c>
      <c r="L125" s="108"/>
      <c r="M125" s="59" t="s">
        <v>1</v>
      </c>
      <c r="N125" s="60" t="s">
        <v>41</v>
      </c>
      <c r="O125" s="60" t="s">
        <v>203</v>
      </c>
      <c r="P125" s="60" t="s">
        <v>204</v>
      </c>
      <c r="Q125" s="60" t="s">
        <v>205</v>
      </c>
      <c r="R125" s="60" t="s">
        <v>206</v>
      </c>
      <c r="S125" s="60" t="s">
        <v>207</v>
      </c>
      <c r="T125" s="61" t="s">
        <v>208</v>
      </c>
    </row>
    <row r="126" spans="2:63" s="1" customFormat="1" ht="22.9" customHeight="1">
      <c r="B126" s="32"/>
      <c r="C126" s="64" t="s">
        <v>209</v>
      </c>
      <c r="J126" s="113">
        <f>BK126</f>
        <v>0</v>
      </c>
      <c r="L126" s="32"/>
      <c r="M126" s="62"/>
      <c r="N126" s="53"/>
      <c r="O126" s="53"/>
      <c r="P126" s="114">
        <f>P127</f>
        <v>0</v>
      </c>
      <c r="Q126" s="53"/>
      <c r="R126" s="114">
        <f>R127</f>
        <v>0</v>
      </c>
      <c r="S126" s="53"/>
      <c r="T126" s="115">
        <f>T127</f>
        <v>0</v>
      </c>
      <c r="AT126" s="17" t="s">
        <v>76</v>
      </c>
      <c r="AU126" s="17" t="s">
        <v>175</v>
      </c>
      <c r="BK126" s="116">
        <f>BK127</f>
        <v>0</v>
      </c>
    </row>
    <row r="127" spans="2:63" s="10" customFormat="1" ht="25.9" customHeight="1">
      <c r="B127" s="117"/>
      <c r="D127" s="118" t="s">
        <v>76</v>
      </c>
      <c r="E127" s="119" t="s">
        <v>1144</v>
      </c>
      <c r="F127" s="119" t="s">
        <v>1145</v>
      </c>
      <c r="I127" s="120"/>
      <c r="J127" s="121">
        <f>BK127</f>
        <v>0</v>
      </c>
      <c r="L127" s="117"/>
      <c r="M127" s="122"/>
      <c r="P127" s="123">
        <f>P128+P138+P158+P165+P174+P187+P194+P209+P212</f>
        <v>0</v>
      </c>
      <c r="R127" s="123">
        <f>R128+R138+R158+R165+R174+R187+R194+R209+R212</f>
        <v>0</v>
      </c>
      <c r="T127" s="124">
        <f>T128+T138+T158+T165+T174+T187+T194+T209+T212</f>
        <v>0</v>
      </c>
      <c r="AR127" s="118" t="s">
        <v>84</v>
      </c>
      <c r="AT127" s="125" t="s">
        <v>76</v>
      </c>
      <c r="AU127" s="125" t="s">
        <v>77</v>
      </c>
      <c r="AY127" s="118" t="s">
        <v>211</v>
      </c>
      <c r="BK127" s="126">
        <f>BK128+BK138+BK158+BK165+BK174+BK187+BK194+BK209+BK212</f>
        <v>0</v>
      </c>
    </row>
    <row r="128" spans="2:63" s="10" customFormat="1" ht="22.9" customHeight="1">
      <c r="B128" s="117"/>
      <c r="D128" s="118" t="s">
        <v>76</v>
      </c>
      <c r="E128" s="193" t="s">
        <v>996</v>
      </c>
      <c r="F128" s="193" t="s">
        <v>1146</v>
      </c>
      <c r="I128" s="120"/>
      <c r="J128" s="194">
        <f>BK128</f>
        <v>0</v>
      </c>
      <c r="L128" s="117"/>
      <c r="M128" s="122"/>
      <c r="P128" s="123">
        <f>SUM(P129:P137)</f>
        <v>0</v>
      </c>
      <c r="R128" s="123">
        <f>SUM(R129:R137)</f>
        <v>0</v>
      </c>
      <c r="T128" s="124">
        <f>SUM(T129:T137)</f>
        <v>0</v>
      </c>
      <c r="AR128" s="118" t="s">
        <v>84</v>
      </c>
      <c r="AT128" s="125" t="s">
        <v>76</v>
      </c>
      <c r="AU128" s="125" t="s">
        <v>84</v>
      </c>
      <c r="AY128" s="118" t="s">
        <v>211</v>
      </c>
      <c r="BK128" s="126">
        <f>SUM(BK129:BK137)</f>
        <v>0</v>
      </c>
    </row>
    <row r="129" spans="2:65" s="1" customFormat="1" ht="24.2" customHeight="1">
      <c r="B129" s="32"/>
      <c r="C129" s="127" t="s">
        <v>84</v>
      </c>
      <c r="D129" s="127" t="s">
        <v>212</v>
      </c>
      <c r="E129" s="128" t="s">
        <v>1147</v>
      </c>
      <c r="F129" s="129" t="s">
        <v>1148</v>
      </c>
      <c r="G129" s="130" t="s">
        <v>421</v>
      </c>
      <c r="H129" s="131">
        <v>290</v>
      </c>
      <c r="I129" s="132"/>
      <c r="J129" s="133">
        <f>ROUND(I129*H129,2)</f>
        <v>0</v>
      </c>
      <c r="K129" s="134"/>
      <c r="L129" s="32"/>
      <c r="M129" s="135" t="s">
        <v>1</v>
      </c>
      <c r="N129" s="136" t="s">
        <v>42</v>
      </c>
      <c r="P129" s="137">
        <f>O129*H129</f>
        <v>0</v>
      </c>
      <c r="Q129" s="137">
        <v>0</v>
      </c>
      <c r="R129" s="137">
        <f>Q129*H129</f>
        <v>0</v>
      </c>
      <c r="S129" s="137">
        <v>0</v>
      </c>
      <c r="T129" s="138">
        <f>S129*H129</f>
        <v>0</v>
      </c>
      <c r="AR129" s="139" t="s">
        <v>216</v>
      </c>
      <c r="AT129" s="139" t="s">
        <v>212</v>
      </c>
      <c r="AU129" s="139" t="s">
        <v>86</v>
      </c>
      <c r="AY129" s="17" t="s">
        <v>211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7" t="s">
        <v>84</v>
      </c>
      <c r="BK129" s="140">
        <f>ROUND(I129*H129,2)</f>
        <v>0</v>
      </c>
      <c r="BL129" s="17" t="s">
        <v>216</v>
      </c>
      <c r="BM129" s="139" t="s">
        <v>86</v>
      </c>
    </row>
    <row r="130" spans="2:65" s="1" customFormat="1" ht="33" customHeight="1">
      <c r="B130" s="32"/>
      <c r="C130" s="127" t="s">
        <v>86</v>
      </c>
      <c r="D130" s="127" t="s">
        <v>212</v>
      </c>
      <c r="E130" s="128" t="s">
        <v>1149</v>
      </c>
      <c r="F130" s="129" t="s">
        <v>1150</v>
      </c>
      <c r="G130" s="130" t="s">
        <v>421</v>
      </c>
      <c r="H130" s="131">
        <v>485</v>
      </c>
      <c r="I130" s="132"/>
      <c r="J130" s="133">
        <f>ROUND(I130*H130,2)</f>
        <v>0</v>
      </c>
      <c r="K130" s="134"/>
      <c r="L130" s="32"/>
      <c r="M130" s="135" t="s">
        <v>1</v>
      </c>
      <c r="N130" s="136" t="s">
        <v>42</v>
      </c>
      <c r="P130" s="137">
        <f>O130*H130</f>
        <v>0</v>
      </c>
      <c r="Q130" s="137">
        <v>0</v>
      </c>
      <c r="R130" s="137">
        <f>Q130*H130</f>
        <v>0</v>
      </c>
      <c r="S130" s="137">
        <v>0</v>
      </c>
      <c r="T130" s="138">
        <f>S130*H130</f>
        <v>0</v>
      </c>
      <c r="AR130" s="139" t="s">
        <v>216</v>
      </c>
      <c r="AT130" s="139" t="s">
        <v>212</v>
      </c>
      <c r="AU130" s="139" t="s">
        <v>86</v>
      </c>
      <c r="AY130" s="17" t="s">
        <v>211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7" t="s">
        <v>84</v>
      </c>
      <c r="BK130" s="140">
        <f>ROUND(I130*H130,2)</f>
        <v>0</v>
      </c>
      <c r="BL130" s="17" t="s">
        <v>216</v>
      </c>
      <c r="BM130" s="139" t="s">
        <v>216</v>
      </c>
    </row>
    <row r="131" spans="2:65" s="1" customFormat="1" ht="16.5" customHeight="1">
      <c r="B131" s="32"/>
      <c r="C131" s="127" t="s">
        <v>226</v>
      </c>
      <c r="D131" s="127" t="s">
        <v>212</v>
      </c>
      <c r="E131" s="128" t="s">
        <v>1151</v>
      </c>
      <c r="F131" s="129" t="s">
        <v>1152</v>
      </c>
      <c r="G131" s="130" t="s">
        <v>215</v>
      </c>
      <c r="H131" s="131">
        <v>18.600000000000001</v>
      </c>
      <c r="I131" s="132"/>
      <c r="J131" s="133">
        <f>ROUND(I131*H131,2)</f>
        <v>0</v>
      </c>
      <c r="K131" s="134"/>
      <c r="L131" s="32"/>
      <c r="M131" s="135" t="s">
        <v>1</v>
      </c>
      <c r="N131" s="136" t="s">
        <v>42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216</v>
      </c>
      <c r="AT131" s="139" t="s">
        <v>212</v>
      </c>
      <c r="AU131" s="139" t="s">
        <v>86</v>
      </c>
      <c r="AY131" s="17" t="s">
        <v>211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7" t="s">
        <v>84</v>
      </c>
      <c r="BK131" s="140">
        <f>ROUND(I131*H131,2)</f>
        <v>0</v>
      </c>
      <c r="BL131" s="17" t="s">
        <v>216</v>
      </c>
      <c r="BM131" s="139" t="s">
        <v>229</v>
      </c>
    </row>
    <row r="132" spans="2:65" s="12" customFormat="1" ht="11.25">
      <c r="B132" s="148"/>
      <c r="D132" s="142" t="s">
        <v>217</v>
      </c>
      <c r="E132" s="149" t="s">
        <v>1</v>
      </c>
      <c r="F132" s="150" t="s">
        <v>1153</v>
      </c>
      <c r="H132" s="151">
        <v>18.600000000000001</v>
      </c>
      <c r="I132" s="152"/>
      <c r="L132" s="148"/>
      <c r="M132" s="153"/>
      <c r="T132" s="154"/>
      <c r="AT132" s="149" t="s">
        <v>217</v>
      </c>
      <c r="AU132" s="149" t="s">
        <v>86</v>
      </c>
      <c r="AV132" s="12" t="s">
        <v>86</v>
      </c>
      <c r="AW132" s="12" t="s">
        <v>34</v>
      </c>
      <c r="AX132" s="12" t="s">
        <v>77</v>
      </c>
      <c r="AY132" s="149" t="s">
        <v>211</v>
      </c>
    </row>
    <row r="133" spans="2:65" s="13" customFormat="1" ht="11.25">
      <c r="B133" s="155"/>
      <c r="D133" s="142" t="s">
        <v>217</v>
      </c>
      <c r="E133" s="156" t="s">
        <v>1</v>
      </c>
      <c r="F133" s="157" t="s">
        <v>222</v>
      </c>
      <c r="H133" s="158">
        <v>18.600000000000001</v>
      </c>
      <c r="I133" s="159"/>
      <c r="L133" s="155"/>
      <c r="M133" s="160"/>
      <c r="T133" s="161"/>
      <c r="AT133" s="156" t="s">
        <v>217</v>
      </c>
      <c r="AU133" s="156" t="s">
        <v>86</v>
      </c>
      <c r="AV133" s="13" t="s">
        <v>216</v>
      </c>
      <c r="AW133" s="13" t="s">
        <v>34</v>
      </c>
      <c r="AX133" s="13" t="s">
        <v>84</v>
      </c>
      <c r="AY133" s="156" t="s">
        <v>211</v>
      </c>
    </row>
    <row r="134" spans="2:65" s="1" customFormat="1" ht="24.2" customHeight="1">
      <c r="B134" s="32"/>
      <c r="C134" s="127" t="s">
        <v>216</v>
      </c>
      <c r="D134" s="127" t="s">
        <v>212</v>
      </c>
      <c r="E134" s="128" t="s">
        <v>1154</v>
      </c>
      <c r="F134" s="129" t="s">
        <v>1155</v>
      </c>
      <c r="G134" s="130" t="s">
        <v>215</v>
      </c>
      <c r="H134" s="131">
        <v>31.76</v>
      </c>
      <c r="I134" s="132"/>
      <c r="J134" s="133">
        <f>ROUND(I134*H134,2)</f>
        <v>0</v>
      </c>
      <c r="K134" s="134"/>
      <c r="L134" s="32"/>
      <c r="M134" s="135" t="s">
        <v>1</v>
      </c>
      <c r="N134" s="136" t="s">
        <v>42</v>
      </c>
      <c r="P134" s="137">
        <f>O134*H134</f>
        <v>0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AR134" s="139" t="s">
        <v>216</v>
      </c>
      <c r="AT134" s="139" t="s">
        <v>212</v>
      </c>
      <c r="AU134" s="139" t="s">
        <v>86</v>
      </c>
      <c r="AY134" s="17" t="s">
        <v>211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7" t="s">
        <v>84</v>
      </c>
      <c r="BK134" s="140">
        <f>ROUND(I134*H134,2)</f>
        <v>0</v>
      </c>
      <c r="BL134" s="17" t="s">
        <v>216</v>
      </c>
      <c r="BM134" s="139" t="s">
        <v>234</v>
      </c>
    </row>
    <row r="135" spans="2:65" s="12" customFormat="1" ht="11.25">
      <c r="B135" s="148"/>
      <c r="D135" s="142" t="s">
        <v>217</v>
      </c>
      <c r="E135" s="149" t="s">
        <v>1</v>
      </c>
      <c r="F135" s="150" t="s">
        <v>1156</v>
      </c>
      <c r="H135" s="151">
        <v>31.76</v>
      </c>
      <c r="I135" s="152"/>
      <c r="L135" s="148"/>
      <c r="M135" s="153"/>
      <c r="T135" s="154"/>
      <c r="AT135" s="149" t="s">
        <v>217</v>
      </c>
      <c r="AU135" s="149" t="s">
        <v>86</v>
      </c>
      <c r="AV135" s="12" t="s">
        <v>86</v>
      </c>
      <c r="AW135" s="12" t="s">
        <v>34</v>
      </c>
      <c r="AX135" s="12" t="s">
        <v>77</v>
      </c>
      <c r="AY135" s="149" t="s">
        <v>211</v>
      </c>
    </row>
    <row r="136" spans="2:65" s="13" customFormat="1" ht="11.25">
      <c r="B136" s="155"/>
      <c r="D136" s="142" t="s">
        <v>217</v>
      </c>
      <c r="E136" s="156" t="s">
        <v>1</v>
      </c>
      <c r="F136" s="157" t="s">
        <v>222</v>
      </c>
      <c r="H136" s="158">
        <v>31.76</v>
      </c>
      <c r="I136" s="159"/>
      <c r="L136" s="155"/>
      <c r="M136" s="160"/>
      <c r="T136" s="161"/>
      <c r="AT136" s="156" t="s">
        <v>217</v>
      </c>
      <c r="AU136" s="156" t="s">
        <v>86</v>
      </c>
      <c r="AV136" s="13" t="s">
        <v>216</v>
      </c>
      <c r="AW136" s="13" t="s">
        <v>34</v>
      </c>
      <c r="AX136" s="13" t="s">
        <v>84</v>
      </c>
      <c r="AY136" s="156" t="s">
        <v>211</v>
      </c>
    </row>
    <row r="137" spans="2:65" s="1" customFormat="1" ht="16.5" customHeight="1">
      <c r="B137" s="32"/>
      <c r="C137" s="127" t="s">
        <v>235</v>
      </c>
      <c r="D137" s="127" t="s">
        <v>212</v>
      </c>
      <c r="E137" s="128" t="s">
        <v>1157</v>
      </c>
      <c r="F137" s="129" t="s">
        <v>1158</v>
      </c>
      <c r="G137" s="130" t="s">
        <v>412</v>
      </c>
      <c r="H137" s="131">
        <v>10</v>
      </c>
      <c r="I137" s="132"/>
      <c r="J137" s="133">
        <f>ROUND(I137*H137,2)</f>
        <v>0</v>
      </c>
      <c r="K137" s="134"/>
      <c r="L137" s="32"/>
      <c r="M137" s="135" t="s">
        <v>1</v>
      </c>
      <c r="N137" s="136" t="s">
        <v>42</v>
      </c>
      <c r="P137" s="137">
        <f>O137*H137</f>
        <v>0</v>
      </c>
      <c r="Q137" s="137">
        <v>0</v>
      </c>
      <c r="R137" s="137">
        <f>Q137*H137</f>
        <v>0</v>
      </c>
      <c r="S137" s="137">
        <v>0</v>
      </c>
      <c r="T137" s="138">
        <f>S137*H137</f>
        <v>0</v>
      </c>
      <c r="AR137" s="139" t="s">
        <v>216</v>
      </c>
      <c r="AT137" s="139" t="s">
        <v>212</v>
      </c>
      <c r="AU137" s="139" t="s">
        <v>86</v>
      </c>
      <c r="AY137" s="17" t="s">
        <v>211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7" t="s">
        <v>84</v>
      </c>
      <c r="BK137" s="140">
        <f>ROUND(I137*H137,2)</f>
        <v>0</v>
      </c>
      <c r="BL137" s="17" t="s">
        <v>216</v>
      </c>
      <c r="BM137" s="139" t="s">
        <v>238</v>
      </c>
    </row>
    <row r="138" spans="2:65" s="10" customFormat="1" ht="22.9" customHeight="1">
      <c r="B138" s="117"/>
      <c r="D138" s="118" t="s">
        <v>76</v>
      </c>
      <c r="E138" s="193" t="s">
        <v>1022</v>
      </c>
      <c r="F138" s="193" t="s">
        <v>1159</v>
      </c>
      <c r="I138" s="120"/>
      <c r="J138" s="194">
        <f>BK138</f>
        <v>0</v>
      </c>
      <c r="L138" s="117"/>
      <c r="M138" s="122"/>
      <c r="P138" s="123">
        <f>SUM(P139:P157)</f>
        <v>0</v>
      </c>
      <c r="R138" s="123">
        <f>SUM(R139:R157)</f>
        <v>0</v>
      </c>
      <c r="T138" s="124">
        <f>SUM(T139:T157)</f>
        <v>0</v>
      </c>
      <c r="AR138" s="118" t="s">
        <v>84</v>
      </c>
      <c r="AT138" s="125" t="s">
        <v>76</v>
      </c>
      <c r="AU138" s="125" t="s">
        <v>84</v>
      </c>
      <c r="AY138" s="118" t="s">
        <v>211</v>
      </c>
      <c r="BK138" s="126">
        <f>SUM(BK139:BK157)</f>
        <v>0</v>
      </c>
    </row>
    <row r="139" spans="2:65" s="1" customFormat="1" ht="16.5" customHeight="1">
      <c r="B139" s="32"/>
      <c r="C139" s="127" t="s">
        <v>229</v>
      </c>
      <c r="D139" s="127" t="s">
        <v>212</v>
      </c>
      <c r="E139" s="128" t="s">
        <v>1160</v>
      </c>
      <c r="F139" s="129" t="s">
        <v>1161</v>
      </c>
      <c r="G139" s="130" t="s">
        <v>1162</v>
      </c>
      <c r="H139" s="131">
        <v>300</v>
      </c>
      <c r="I139" s="132"/>
      <c r="J139" s="133">
        <f t="shared" ref="J139:J157" si="0">ROUND(I139*H139,2)</f>
        <v>0</v>
      </c>
      <c r="K139" s="134"/>
      <c r="L139" s="32"/>
      <c r="M139" s="135" t="s">
        <v>1</v>
      </c>
      <c r="N139" s="136" t="s">
        <v>42</v>
      </c>
      <c r="P139" s="137">
        <f t="shared" ref="P139:P157" si="1">O139*H139</f>
        <v>0</v>
      </c>
      <c r="Q139" s="137">
        <v>0</v>
      </c>
      <c r="R139" s="137">
        <f t="shared" ref="R139:R157" si="2">Q139*H139</f>
        <v>0</v>
      </c>
      <c r="S139" s="137">
        <v>0</v>
      </c>
      <c r="T139" s="138">
        <f t="shared" ref="T139:T157" si="3">S139*H139</f>
        <v>0</v>
      </c>
      <c r="AR139" s="139" t="s">
        <v>216</v>
      </c>
      <c r="AT139" s="139" t="s">
        <v>212</v>
      </c>
      <c r="AU139" s="139" t="s">
        <v>86</v>
      </c>
      <c r="AY139" s="17" t="s">
        <v>211</v>
      </c>
      <c r="BE139" s="140">
        <f t="shared" ref="BE139:BE157" si="4">IF(N139="základní",J139,0)</f>
        <v>0</v>
      </c>
      <c r="BF139" s="140">
        <f t="shared" ref="BF139:BF157" si="5">IF(N139="snížená",J139,0)</f>
        <v>0</v>
      </c>
      <c r="BG139" s="140">
        <f t="shared" ref="BG139:BG157" si="6">IF(N139="zákl. přenesená",J139,0)</f>
        <v>0</v>
      </c>
      <c r="BH139" s="140">
        <f t="shared" ref="BH139:BH157" si="7">IF(N139="sníž. přenesená",J139,0)</f>
        <v>0</v>
      </c>
      <c r="BI139" s="140">
        <f t="shared" ref="BI139:BI157" si="8">IF(N139="nulová",J139,0)</f>
        <v>0</v>
      </c>
      <c r="BJ139" s="17" t="s">
        <v>84</v>
      </c>
      <c r="BK139" s="140">
        <f t="shared" ref="BK139:BK157" si="9">ROUND(I139*H139,2)</f>
        <v>0</v>
      </c>
      <c r="BL139" s="17" t="s">
        <v>216</v>
      </c>
      <c r="BM139" s="139" t="s">
        <v>8</v>
      </c>
    </row>
    <row r="140" spans="2:65" s="1" customFormat="1" ht="16.5" customHeight="1">
      <c r="B140" s="32"/>
      <c r="C140" s="127" t="s">
        <v>241</v>
      </c>
      <c r="D140" s="127" t="s">
        <v>212</v>
      </c>
      <c r="E140" s="128" t="s">
        <v>1163</v>
      </c>
      <c r="F140" s="129" t="s">
        <v>1164</v>
      </c>
      <c r="G140" s="130" t="s">
        <v>1162</v>
      </c>
      <c r="H140" s="131">
        <v>200</v>
      </c>
      <c r="I140" s="132"/>
      <c r="J140" s="133">
        <f t="shared" si="0"/>
        <v>0</v>
      </c>
      <c r="K140" s="134"/>
      <c r="L140" s="32"/>
      <c r="M140" s="135" t="s">
        <v>1</v>
      </c>
      <c r="N140" s="136" t="s">
        <v>42</v>
      </c>
      <c r="P140" s="137">
        <f t="shared" si="1"/>
        <v>0</v>
      </c>
      <c r="Q140" s="137">
        <v>0</v>
      </c>
      <c r="R140" s="137">
        <f t="shared" si="2"/>
        <v>0</v>
      </c>
      <c r="S140" s="137">
        <v>0</v>
      </c>
      <c r="T140" s="138">
        <f t="shared" si="3"/>
        <v>0</v>
      </c>
      <c r="AR140" s="139" t="s">
        <v>216</v>
      </c>
      <c r="AT140" s="139" t="s">
        <v>212</v>
      </c>
      <c r="AU140" s="139" t="s">
        <v>86</v>
      </c>
      <c r="AY140" s="17" t="s">
        <v>211</v>
      </c>
      <c r="BE140" s="140">
        <f t="shared" si="4"/>
        <v>0</v>
      </c>
      <c r="BF140" s="140">
        <f t="shared" si="5"/>
        <v>0</v>
      </c>
      <c r="BG140" s="140">
        <f t="shared" si="6"/>
        <v>0</v>
      </c>
      <c r="BH140" s="140">
        <f t="shared" si="7"/>
        <v>0</v>
      </c>
      <c r="BI140" s="140">
        <f t="shared" si="8"/>
        <v>0</v>
      </c>
      <c r="BJ140" s="17" t="s">
        <v>84</v>
      </c>
      <c r="BK140" s="140">
        <f t="shared" si="9"/>
        <v>0</v>
      </c>
      <c r="BL140" s="17" t="s">
        <v>216</v>
      </c>
      <c r="BM140" s="139" t="s">
        <v>244</v>
      </c>
    </row>
    <row r="141" spans="2:65" s="1" customFormat="1" ht="16.5" customHeight="1">
      <c r="B141" s="32"/>
      <c r="C141" s="127" t="s">
        <v>234</v>
      </c>
      <c r="D141" s="127" t="s">
        <v>212</v>
      </c>
      <c r="E141" s="128" t="s">
        <v>1165</v>
      </c>
      <c r="F141" s="129" t="s">
        <v>1166</v>
      </c>
      <c r="G141" s="130" t="s">
        <v>313</v>
      </c>
      <c r="H141" s="131">
        <v>1</v>
      </c>
      <c r="I141" s="132"/>
      <c r="J141" s="133">
        <f t="shared" si="0"/>
        <v>0</v>
      </c>
      <c r="K141" s="134"/>
      <c r="L141" s="32"/>
      <c r="M141" s="135" t="s">
        <v>1</v>
      </c>
      <c r="N141" s="136" t="s">
        <v>42</v>
      </c>
      <c r="P141" s="137">
        <f t="shared" si="1"/>
        <v>0</v>
      </c>
      <c r="Q141" s="137">
        <v>0</v>
      </c>
      <c r="R141" s="137">
        <f t="shared" si="2"/>
        <v>0</v>
      </c>
      <c r="S141" s="137">
        <v>0</v>
      </c>
      <c r="T141" s="138">
        <f t="shared" si="3"/>
        <v>0</v>
      </c>
      <c r="AR141" s="139" t="s">
        <v>216</v>
      </c>
      <c r="AT141" s="139" t="s">
        <v>212</v>
      </c>
      <c r="AU141" s="139" t="s">
        <v>86</v>
      </c>
      <c r="AY141" s="17" t="s">
        <v>211</v>
      </c>
      <c r="BE141" s="140">
        <f t="shared" si="4"/>
        <v>0</v>
      </c>
      <c r="BF141" s="140">
        <f t="shared" si="5"/>
        <v>0</v>
      </c>
      <c r="BG141" s="140">
        <f t="shared" si="6"/>
        <v>0</v>
      </c>
      <c r="BH141" s="140">
        <f t="shared" si="7"/>
        <v>0</v>
      </c>
      <c r="BI141" s="140">
        <f t="shared" si="8"/>
        <v>0</v>
      </c>
      <c r="BJ141" s="17" t="s">
        <v>84</v>
      </c>
      <c r="BK141" s="140">
        <f t="shared" si="9"/>
        <v>0</v>
      </c>
      <c r="BL141" s="17" t="s">
        <v>216</v>
      </c>
      <c r="BM141" s="139" t="s">
        <v>253</v>
      </c>
    </row>
    <row r="142" spans="2:65" s="1" customFormat="1" ht="16.5" customHeight="1">
      <c r="B142" s="32"/>
      <c r="C142" s="127" t="s">
        <v>255</v>
      </c>
      <c r="D142" s="127" t="s">
        <v>212</v>
      </c>
      <c r="E142" s="128" t="s">
        <v>1167</v>
      </c>
      <c r="F142" s="129" t="s">
        <v>1168</v>
      </c>
      <c r="G142" s="130" t="s">
        <v>1162</v>
      </c>
      <c r="H142" s="131">
        <v>700</v>
      </c>
      <c r="I142" s="132"/>
      <c r="J142" s="133">
        <f t="shared" si="0"/>
        <v>0</v>
      </c>
      <c r="K142" s="134"/>
      <c r="L142" s="32"/>
      <c r="M142" s="135" t="s">
        <v>1</v>
      </c>
      <c r="N142" s="136" t="s">
        <v>42</v>
      </c>
      <c r="P142" s="137">
        <f t="shared" si="1"/>
        <v>0</v>
      </c>
      <c r="Q142" s="137">
        <v>0</v>
      </c>
      <c r="R142" s="137">
        <f t="shared" si="2"/>
        <v>0</v>
      </c>
      <c r="S142" s="137">
        <v>0</v>
      </c>
      <c r="T142" s="138">
        <f t="shared" si="3"/>
        <v>0</v>
      </c>
      <c r="AR142" s="139" t="s">
        <v>216</v>
      </c>
      <c r="AT142" s="139" t="s">
        <v>212</v>
      </c>
      <c r="AU142" s="139" t="s">
        <v>86</v>
      </c>
      <c r="AY142" s="17" t="s">
        <v>211</v>
      </c>
      <c r="BE142" s="140">
        <f t="shared" si="4"/>
        <v>0</v>
      </c>
      <c r="BF142" s="140">
        <f t="shared" si="5"/>
        <v>0</v>
      </c>
      <c r="BG142" s="140">
        <f t="shared" si="6"/>
        <v>0</v>
      </c>
      <c r="BH142" s="140">
        <f t="shared" si="7"/>
        <v>0</v>
      </c>
      <c r="BI142" s="140">
        <f t="shared" si="8"/>
        <v>0</v>
      </c>
      <c r="BJ142" s="17" t="s">
        <v>84</v>
      </c>
      <c r="BK142" s="140">
        <f t="shared" si="9"/>
        <v>0</v>
      </c>
      <c r="BL142" s="17" t="s">
        <v>216</v>
      </c>
      <c r="BM142" s="139" t="s">
        <v>258</v>
      </c>
    </row>
    <row r="143" spans="2:65" s="1" customFormat="1" ht="16.5" customHeight="1">
      <c r="B143" s="32"/>
      <c r="C143" s="127" t="s">
        <v>238</v>
      </c>
      <c r="D143" s="127" t="s">
        <v>212</v>
      </c>
      <c r="E143" s="128" t="s">
        <v>1169</v>
      </c>
      <c r="F143" s="129" t="s">
        <v>1170</v>
      </c>
      <c r="G143" s="130" t="s">
        <v>1162</v>
      </c>
      <c r="H143" s="131">
        <v>200</v>
      </c>
      <c r="I143" s="132"/>
      <c r="J143" s="133">
        <f t="shared" si="0"/>
        <v>0</v>
      </c>
      <c r="K143" s="134"/>
      <c r="L143" s="32"/>
      <c r="M143" s="135" t="s">
        <v>1</v>
      </c>
      <c r="N143" s="136" t="s">
        <v>42</v>
      </c>
      <c r="P143" s="137">
        <f t="shared" si="1"/>
        <v>0</v>
      </c>
      <c r="Q143" s="137">
        <v>0</v>
      </c>
      <c r="R143" s="137">
        <f t="shared" si="2"/>
        <v>0</v>
      </c>
      <c r="S143" s="137">
        <v>0</v>
      </c>
      <c r="T143" s="138">
        <f t="shared" si="3"/>
        <v>0</v>
      </c>
      <c r="AR143" s="139" t="s">
        <v>216</v>
      </c>
      <c r="AT143" s="139" t="s">
        <v>212</v>
      </c>
      <c r="AU143" s="139" t="s">
        <v>86</v>
      </c>
      <c r="AY143" s="17" t="s">
        <v>211</v>
      </c>
      <c r="BE143" s="140">
        <f t="shared" si="4"/>
        <v>0</v>
      </c>
      <c r="BF143" s="140">
        <f t="shared" si="5"/>
        <v>0</v>
      </c>
      <c r="BG143" s="140">
        <f t="shared" si="6"/>
        <v>0</v>
      </c>
      <c r="BH143" s="140">
        <f t="shared" si="7"/>
        <v>0</v>
      </c>
      <c r="BI143" s="140">
        <f t="shared" si="8"/>
        <v>0</v>
      </c>
      <c r="BJ143" s="17" t="s">
        <v>84</v>
      </c>
      <c r="BK143" s="140">
        <f t="shared" si="9"/>
        <v>0</v>
      </c>
      <c r="BL143" s="17" t="s">
        <v>216</v>
      </c>
      <c r="BM143" s="139" t="s">
        <v>262</v>
      </c>
    </row>
    <row r="144" spans="2:65" s="1" customFormat="1" ht="16.5" customHeight="1">
      <c r="B144" s="32"/>
      <c r="C144" s="127" t="s">
        <v>263</v>
      </c>
      <c r="D144" s="127" t="s">
        <v>212</v>
      </c>
      <c r="E144" s="128" t="s">
        <v>1171</v>
      </c>
      <c r="F144" s="129" t="s">
        <v>1172</v>
      </c>
      <c r="G144" s="130" t="s">
        <v>1173</v>
      </c>
      <c r="H144" s="131">
        <v>1</v>
      </c>
      <c r="I144" s="132"/>
      <c r="J144" s="133">
        <f t="shared" si="0"/>
        <v>0</v>
      </c>
      <c r="K144" s="134"/>
      <c r="L144" s="32"/>
      <c r="M144" s="135" t="s">
        <v>1</v>
      </c>
      <c r="N144" s="136" t="s">
        <v>42</v>
      </c>
      <c r="P144" s="137">
        <f t="shared" si="1"/>
        <v>0</v>
      </c>
      <c r="Q144" s="137">
        <v>0</v>
      </c>
      <c r="R144" s="137">
        <f t="shared" si="2"/>
        <v>0</v>
      </c>
      <c r="S144" s="137">
        <v>0</v>
      </c>
      <c r="T144" s="138">
        <f t="shared" si="3"/>
        <v>0</v>
      </c>
      <c r="AR144" s="139" t="s">
        <v>216</v>
      </c>
      <c r="AT144" s="139" t="s">
        <v>212</v>
      </c>
      <c r="AU144" s="139" t="s">
        <v>86</v>
      </c>
      <c r="AY144" s="17" t="s">
        <v>211</v>
      </c>
      <c r="BE144" s="140">
        <f t="shared" si="4"/>
        <v>0</v>
      </c>
      <c r="BF144" s="140">
        <f t="shared" si="5"/>
        <v>0</v>
      </c>
      <c r="BG144" s="140">
        <f t="shared" si="6"/>
        <v>0</v>
      </c>
      <c r="BH144" s="140">
        <f t="shared" si="7"/>
        <v>0</v>
      </c>
      <c r="BI144" s="140">
        <f t="shared" si="8"/>
        <v>0</v>
      </c>
      <c r="BJ144" s="17" t="s">
        <v>84</v>
      </c>
      <c r="BK144" s="140">
        <f t="shared" si="9"/>
        <v>0</v>
      </c>
      <c r="BL144" s="17" t="s">
        <v>216</v>
      </c>
      <c r="BM144" s="139" t="s">
        <v>266</v>
      </c>
    </row>
    <row r="145" spans="2:65" s="1" customFormat="1" ht="16.5" customHeight="1">
      <c r="B145" s="32"/>
      <c r="C145" s="127" t="s">
        <v>8</v>
      </c>
      <c r="D145" s="127" t="s">
        <v>212</v>
      </c>
      <c r="E145" s="128" t="s">
        <v>1174</v>
      </c>
      <c r="F145" s="129" t="s">
        <v>1175</v>
      </c>
      <c r="G145" s="130" t="s">
        <v>1162</v>
      </c>
      <c r="H145" s="131">
        <v>5</v>
      </c>
      <c r="I145" s="132"/>
      <c r="J145" s="133">
        <f t="shared" si="0"/>
        <v>0</v>
      </c>
      <c r="K145" s="134"/>
      <c r="L145" s="32"/>
      <c r="M145" s="135" t="s">
        <v>1</v>
      </c>
      <c r="N145" s="136" t="s">
        <v>42</v>
      </c>
      <c r="P145" s="137">
        <f t="shared" si="1"/>
        <v>0</v>
      </c>
      <c r="Q145" s="137">
        <v>0</v>
      </c>
      <c r="R145" s="137">
        <f t="shared" si="2"/>
        <v>0</v>
      </c>
      <c r="S145" s="137">
        <v>0</v>
      </c>
      <c r="T145" s="138">
        <f t="shared" si="3"/>
        <v>0</v>
      </c>
      <c r="AR145" s="139" t="s">
        <v>216</v>
      </c>
      <c r="AT145" s="139" t="s">
        <v>212</v>
      </c>
      <c r="AU145" s="139" t="s">
        <v>86</v>
      </c>
      <c r="AY145" s="17" t="s">
        <v>211</v>
      </c>
      <c r="BE145" s="140">
        <f t="shared" si="4"/>
        <v>0</v>
      </c>
      <c r="BF145" s="140">
        <f t="shared" si="5"/>
        <v>0</v>
      </c>
      <c r="BG145" s="140">
        <f t="shared" si="6"/>
        <v>0</v>
      </c>
      <c r="BH145" s="140">
        <f t="shared" si="7"/>
        <v>0</v>
      </c>
      <c r="BI145" s="140">
        <f t="shared" si="8"/>
        <v>0</v>
      </c>
      <c r="BJ145" s="17" t="s">
        <v>84</v>
      </c>
      <c r="BK145" s="140">
        <f t="shared" si="9"/>
        <v>0</v>
      </c>
      <c r="BL145" s="17" t="s">
        <v>216</v>
      </c>
      <c r="BM145" s="139" t="s">
        <v>269</v>
      </c>
    </row>
    <row r="146" spans="2:65" s="1" customFormat="1" ht="16.5" customHeight="1">
      <c r="B146" s="32"/>
      <c r="C146" s="127" t="s">
        <v>276</v>
      </c>
      <c r="D146" s="127" t="s">
        <v>212</v>
      </c>
      <c r="E146" s="128" t="s">
        <v>1176</v>
      </c>
      <c r="F146" s="129" t="s">
        <v>1177</v>
      </c>
      <c r="G146" s="130" t="s">
        <v>1162</v>
      </c>
      <c r="H146" s="131">
        <v>5</v>
      </c>
      <c r="I146" s="132"/>
      <c r="J146" s="133">
        <f t="shared" si="0"/>
        <v>0</v>
      </c>
      <c r="K146" s="134"/>
      <c r="L146" s="32"/>
      <c r="M146" s="135" t="s">
        <v>1</v>
      </c>
      <c r="N146" s="136" t="s">
        <v>42</v>
      </c>
      <c r="P146" s="137">
        <f t="shared" si="1"/>
        <v>0</v>
      </c>
      <c r="Q146" s="137">
        <v>0</v>
      </c>
      <c r="R146" s="137">
        <f t="shared" si="2"/>
        <v>0</v>
      </c>
      <c r="S146" s="137">
        <v>0</v>
      </c>
      <c r="T146" s="138">
        <f t="shared" si="3"/>
        <v>0</v>
      </c>
      <c r="AR146" s="139" t="s">
        <v>216</v>
      </c>
      <c r="AT146" s="139" t="s">
        <v>212</v>
      </c>
      <c r="AU146" s="139" t="s">
        <v>86</v>
      </c>
      <c r="AY146" s="17" t="s">
        <v>211</v>
      </c>
      <c r="BE146" s="140">
        <f t="shared" si="4"/>
        <v>0</v>
      </c>
      <c r="BF146" s="140">
        <f t="shared" si="5"/>
        <v>0</v>
      </c>
      <c r="BG146" s="140">
        <f t="shared" si="6"/>
        <v>0</v>
      </c>
      <c r="BH146" s="140">
        <f t="shared" si="7"/>
        <v>0</v>
      </c>
      <c r="BI146" s="140">
        <f t="shared" si="8"/>
        <v>0</v>
      </c>
      <c r="BJ146" s="17" t="s">
        <v>84</v>
      </c>
      <c r="BK146" s="140">
        <f t="shared" si="9"/>
        <v>0</v>
      </c>
      <c r="BL146" s="17" t="s">
        <v>216</v>
      </c>
      <c r="BM146" s="139" t="s">
        <v>279</v>
      </c>
    </row>
    <row r="147" spans="2:65" s="1" customFormat="1" ht="16.5" customHeight="1">
      <c r="B147" s="32"/>
      <c r="C147" s="127" t="s">
        <v>244</v>
      </c>
      <c r="D147" s="127" t="s">
        <v>212</v>
      </c>
      <c r="E147" s="128" t="s">
        <v>1178</v>
      </c>
      <c r="F147" s="129" t="s">
        <v>1179</v>
      </c>
      <c r="G147" s="130" t="s">
        <v>313</v>
      </c>
      <c r="H147" s="131">
        <v>4</v>
      </c>
      <c r="I147" s="132"/>
      <c r="J147" s="133">
        <f t="shared" si="0"/>
        <v>0</v>
      </c>
      <c r="K147" s="134"/>
      <c r="L147" s="32"/>
      <c r="M147" s="135" t="s">
        <v>1</v>
      </c>
      <c r="N147" s="136" t="s">
        <v>42</v>
      </c>
      <c r="P147" s="137">
        <f t="shared" si="1"/>
        <v>0</v>
      </c>
      <c r="Q147" s="137">
        <v>0</v>
      </c>
      <c r="R147" s="137">
        <f t="shared" si="2"/>
        <v>0</v>
      </c>
      <c r="S147" s="137">
        <v>0</v>
      </c>
      <c r="T147" s="138">
        <f t="shared" si="3"/>
        <v>0</v>
      </c>
      <c r="AR147" s="139" t="s">
        <v>216</v>
      </c>
      <c r="AT147" s="139" t="s">
        <v>212</v>
      </c>
      <c r="AU147" s="139" t="s">
        <v>86</v>
      </c>
      <c r="AY147" s="17" t="s">
        <v>211</v>
      </c>
      <c r="BE147" s="140">
        <f t="shared" si="4"/>
        <v>0</v>
      </c>
      <c r="BF147" s="140">
        <f t="shared" si="5"/>
        <v>0</v>
      </c>
      <c r="BG147" s="140">
        <f t="shared" si="6"/>
        <v>0</v>
      </c>
      <c r="BH147" s="140">
        <f t="shared" si="7"/>
        <v>0</v>
      </c>
      <c r="BI147" s="140">
        <f t="shared" si="8"/>
        <v>0</v>
      </c>
      <c r="BJ147" s="17" t="s">
        <v>84</v>
      </c>
      <c r="BK147" s="140">
        <f t="shared" si="9"/>
        <v>0</v>
      </c>
      <c r="BL147" s="17" t="s">
        <v>216</v>
      </c>
      <c r="BM147" s="139" t="s">
        <v>290</v>
      </c>
    </row>
    <row r="148" spans="2:65" s="1" customFormat="1" ht="16.5" customHeight="1">
      <c r="B148" s="32"/>
      <c r="C148" s="127" t="s">
        <v>291</v>
      </c>
      <c r="D148" s="127" t="s">
        <v>212</v>
      </c>
      <c r="E148" s="128" t="s">
        <v>1180</v>
      </c>
      <c r="F148" s="129" t="s">
        <v>1181</v>
      </c>
      <c r="G148" s="130" t="s">
        <v>313</v>
      </c>
      <c r="H148" s="131">
        <v>3</v>
      </c>
      <c r="I148" s="132"/>
      <c r="J148" s="133">
        <f t="shared" si="0"/>
        <v>0</v>
      </c>
      <c r="K148" s="134"/>
      <c r="L148" s="32"/>
      <c r="M148" s="135" t="s">
        <v>1</v>
      </c>
      <c r="N148" s="136" t="s">
        <v>42</v>
      </c>
      <c r="P148" s="137">
        <f t="shared" si="1"/>
        <v>0</v>
      </c>
      <c r="Q148" s="137">
        <v>0</v>
      </c>
      <c r="R148" s="137">
        <f t="shared" si="2"/>
        <v>0</v>
      </c>
      <c r="S148" s="137">
        <v>0</v>
      </c>
      <c r="T148" s="138">
        <f t="shared" si="3"/>
        <v>0</v>
      </c>
      <c r="AR148" s="139" t="s">
        <v>216</v>
      </c>
      <c r="AT148" s="139" t="s">
        <v>212</v>
      </c>
      <c r="AU148" s="139" t="s">
        <v>86</v>
      </c>
      <c r="AY148" s="17" t="s">
        <v>211</v>
      </c>
      <c r="BE148" s="140">
        <f t="shared" si="4"/>
        <v>0</v>
      </c>
      <c r="BF148" s="140">
        <f t="shared" si="5"/>
        <v>0</v>
      </c>
      <c r="BG148" s="140">
        <f t="shared" si="6"/>
        <v>0</v>
      </c>
      <c r="BH148" s="140">
        <f t="shared" si="7"/>
        <v>0</v>
      </c>
      <c r="BI148" s="140">
        <f t="shared" si="8"/>
        <v>0</v>
      </c>
      <c r="BJ148" s="17" t="s">
        <v>84</v>
      </c>
      <c r="BK148" s="140">
        <f t="shared" si="9"/>
        <v>0</v>
      </c>
      <c r="BL148" s="17" t="s">
        <v>216</v>
      </c>
      <c r="BM148" s="139" t="s">
        <v>294</v>
      </c>
    </row>
    <row r="149" spans="2:65" s="1" customFormat="1" ht="16.5" customHeight="1">
      <c r="B149" s="32"/>
      <c r="C149" s="127" t="s">
        <v>253</v>
      </c>
      <c r="D149" s="127" t="s">
        <v>212</v>
      </c>
      <c r="E149" s="128" t="s">
        <v>1182</v>
      </c>
      <c r="F149" s="129" t="s">
        <v>1183</v>
      </c>
      <c r="G149" s="130" t="s">
        <v>313</v>
      </c>
      <c r="H149" s="131">
        <v>2</v>
      </c>
      <c r="I149" s="132"/>
      <c r="J149" s="133">
        <f t="shared" si="0"/>
        <v>0</v>
      </c>
      <c r="K149" s="134"/>
      <c r="L149" s="32"/>
      <c r="M149" s="135" t="s">
        <v>1</v>
      </c>
      <c r="N149" s="136" t="s">
        <v>42</v>
      </c>
      <c r="P149" s="137">
        <f t="shared" si="1"/>
        <v>0</v>
      </c>
      <c r="Q149" s="137">
        <v>0</v>
      </c>
      <c r="R149" s="137">
        <f t="shared" si="2"/>
        <v>0</v>
      </c>
      <c r="S149" s="137">
        <v>0</v>
      </c>
      <c r="T149" s="138">
        <f t="shared" si="3"/>
        <v>0</v>
      </c>
      <c r="AR149" s="139" t="s">
        <v>216</v>
      </c>
      <c r="AT149" s="139" t="s">
        <v>212</v>
      </c>
      <c r="AU149" s="139" t="s">
        <v>86</v>
      </c>
      <c r="AY149" s="17" t="s">
        <v>211</v>
      </c>
      <c r="BE149" s="140">
        <f t="shared" si="4"/>
        <v>0</v>
      </c>
      <c r="BF149" s="140">
        <f t="shared" si="5"/>
        <v>0</v>
      </c>
      <c r="BG149" s="140">
        <f t="shared" si="6"/>
        <v>0</v>
      </c>
      <c r="BH149" s="140">
        <f t="shared" si="7"/>
        <v>0</v>
      </c>
      <c r="BI149" s="140">
        <f t="shared" si="8"/>
        <v>0</v>
      </c>
      <c r="BJ149" s="17" t="s">
        <v>84</v>
      </c>
      <c r="BK149" s="140">
        <f t="shared" si="9"/>
        <v>0</v>
      </c>
      <c r="BL149" s="17" t="s">
        <v>216</v>
      </c>
      <c r="BM149" s="139" t="s">
        <v>298</v>
      </c>
    </row>
    <row r="150" spans="2:65" s="1" customFormat="1" ht="16.5" customHeight="1">
      <c r="B150" s="32"/>
      <c r="C150" s="127" t="s">
        <v>299</v>
      </c>
      <c r="D150" s="127" t="s">
        <v>212</v>
      </c>
      <c r="E150" s="128" t="s">
        <v>1184</v>
      </c>
      <c r="F150" s="129" t="s">
        <v>1185</v>
      </c>
      <c r="G150" s="130" t="s">
        <v>313</v>
      </c>
      <c r="H150" s="131">
        <v>1</v>
      </c>
      <c r="I150" s="132"/>
      <c r="J150" s="133">
        <f t="shared" si="0"/>
        <v>0</v>
      </c>
      <c r="K150" s="134"/>
      <c r="L150" s="32"/>
      <c r="M150" s="135" t="s">
        <v>1</v>
      </c>
      <c r="N150" s="136" t="s">
        <v>42</v>
      </c>
      <c r="P150" s="137">
        <f t="shared" si="1"/>
        <v>0</v>
      </c>
      <c r="Q150" s="137">
        <v>0</v>
      </c>
      <c r="R150" s="137">
        <f t="shared" si="2"/>
        <v>0</v>
      </c>
      <c r="S150" s="137">
        <v>0</v>
      </c>
      <c r="T150" s="138">
        <f t="shared" si="3"/>
        <v>0</v>
      </c>
      <c r="AR150" s="139" t="s">
        <v>216</v>
      </c>
      <c r="AT150" s="139" t="s">
        <v>212</v>
      </c>
      <c r="AU150" s="139" t="s">
        <v>86</v>
      </c>
      <c r="AY150" s="17" t="s">
        <v>211</v>
      </c>
      <c r="BE150" s="140">
        <f t="shared" si="4"/>
        <v>0</v>
      </c>
      <c r="BF150" s="140">
        <f t="shared" si="5"/>
        <v>0</v>
      </c>
      <c r="BG150" s="140">
        <f t="shared" si="6"/>
        <v>0</v>
      </c>
      <c r="BH150" s="140">
        <f t="shared" si="7"/>
        <v>0</v>
      </c>
      <c r="BI150" s="140">
        <f t="shared" si="8"/>
        <v>0</v>
      </c>
      <c r="BJ150" s="17" t="s">
        <v>84</v>
      </c>
      <c r="BK150" s="140">
        <f t="shared" si="9"/>
        <v>0</v>
      </c>
      <c r="BL150" s="17" t="s">
        <v>216</v>
      </c>
      <c r="BM150" s="139" t="s">
        <v>303</v>
      </c>
    </row>
    <row r="151" spans="2:65" s="1" customFormat="1" ht="16.5" customHeight="1">
      <c r="B151" s="32"/>
      <c r="C151" s="127" t="s">
        <v>258</v>
      </c>
      <c r="D151" s="127" t="s">
        <v>212</v>
      </c>
      <c r="E151" s="128" t="s">
        <v>1186</v>
      </c>
      <c r="F151" s="129" t="s">
        <v>1187</v>
      </c>
      <c r="G151" s="130" t="s">
        <v>1162</v>
      </c>
      <c r="H151" s="131">
        <v>25</v>
      </c>
      <c r="I151" s="132"/>
      <c r="J151" s="133">
        <f t="shared" si="0"/>
        <v>0</v>
      </c>
      <c r="K151" s="134"/>
      <c r="L151" s="32"/>
      <c r="M151" s="135" t="s">
        <v>1</v>
      </c>
      <c r="N151" s="136" t="s">
        <v>42</v>
      </c>
      <c r="P151" s="137">
        <f t="shared" si="1"/>
        <v>0</v>
      </c>
      <c r="Q151" s="137">
        <v>0</v>
      </c>
      <c r="R151" s="137">
        <f t="shared" si="2"/>
        <v>0</v>
      </c>
      <c r="S151" s="137">
        <v>0</v>
      </c>
      <c r="T151" s="138">
        <f t="shared" si="3"/>
        <v>0</v>
      </c>
      <c r="AR151" s="139" t="s">
        <v>216</v>
      </c>
      <c r="AT151" s="139" t="s">
        <v>212</v>
      </c>
      <c r="AU151" s="139" t="s">
        <v>86</v>
      </c>
      <c r="AY151" s="17" t="s">
        <v>211</v>
      </c>
      <c r="BE151" s="140">
        <f t="shared" si="4"/>
        <v>0</v>
      </c>
      <c r="BF151" s="140">
        <f t="shared" si="5"/>
        <v>0</v>
      </c>
      <c r="BG151" s="140">
        <f t="shared" si="6"/>
        <v>0</v>
      </c>
      <c r="BH151" s="140">
        <f t="shared" si="7"/>
        <v>0</v>
      </c>
      <c r="BI151" s="140">
        <f t="shared" si="8"/>
        <v>0</v>
      </c>
      <c r="BJ151" s="17" t="s">
        <v>84</v>
      </c>
      <c r="BK151" s="140">
        <f t="shared" si="9"/>
        <v>0</v>
      </c>
      <c r="BL151" s="17" t="s">
        <v>216</v>
      </c>
      <c r="BM151" s="139" t="s">
        <v>308</v>
      </c>
    </row>
    <row r="152" spans="2:65" s="1" customFormat="1" ht="16.5" customHeight="1">
      <c r="B152" s="32"/>
      <c r="C152" s="127" t="s">
        <v>310</v>
      </c>
      <c r="D152" s="127" t="s">
        <v>212</v>
      </c>
      <c r="E152" s="128" t="s">
        <v>1188</v>
      </c>
      <c r="F152" s="129" t="s">
        <v>1189</v>
      </c>
      <c r="G152" s="130" t="s">
        <v>1162</v>
      </c>
      <c r="H152" s="131">
        <v>800</v>
      </c>
      <c r="I152" s="132"/>
      <c r="J152" s="133">
        <f t="shared" si="0"/>
        <v>0</v>
      </c>
      <c r="K152" s="134"/>
      <c r="L152" s="32"/>
      <c r="M152" s="135" t="s">
        <v>1</v>
      </c>
      <c r="N152" s="136" t="s">
        <v>42</v>
      </c>
      <c r="P152" s="137">
        <f t="shared" si="1"/>
        <v>0</v>
      </c>
      <c r="Q152" s="137">
        <v>0</v>
      </c>
      <c r="R152" s="137">
        <f t="shared" si="2"/>
        <v>0</v>
      </c>
      <c r="S152" s="137">
        <v>0</v>
      </c>
      <c r="T152" s="138">
        <f t="shared" si="3"/>
        <v>0</v>
      </c>
      <c r="AR152" s="139" t="s">
        <v>216</v>
      </c>
      <c r="AT152" s="139" t="s">
        <v>212</v>
      </c>
      <c r="AU152" s="139" t="s">
        <v>86</v>
      </c>
      <c r="AY152" s="17" t="s">
        <v>211</v>
      </c>
      <c r="BE152" s="140">
        <f t="shared" si="4"/>
        <v>0</v>
      </c>
      <c r="BF152" s="140">
        <f t="shared" si="5"/>
        <v>0</v>
      </c>
      <c r="BG152" s="140">
        <f t="shared" si="6"/>
        <v>0</v>
      </c>
      <c r="BH152" s="140">
        <f t="shared" si="7"/>
        <v>0</v>
      </c>
      <c r="BI152" s="140">
        <f t="shared" si="8"/>
        <v>0</v>
      </c>
      <c r="BJ152" s="17" t="s">
        <v>84</v>
      </c>
      <c r="BK152" s="140">
        <f t="shared" si="9"/>
        <v>0</v>
      </c>
      <c r="BL152" s="17" t="s">
        <v>216</v>
      </c>
      <c r="BM152" s="139" t="s">
        <v>314</v>
      </c>
    </row>
    <row r="153" spans="2:65" s="1" customFormat="1" ht="16.5" customHeight="1">
      <c r="B153" s="32"/>
      <c r="C153" s="127" t="s">
        <v>262</v>
      </c>
      <c r="D153" s="127" t="s">
        <v>212</v>
      </c>
      <c r="E153" s="128" t="s">
        <v>1190</v>
      </c>
      <c r="F153" s="129" t="s">
        <v>1191</v>
      </c>
      <c r="G153" s="130" t="s">
        <v>313</v>
      </c>
      <c r="H153" s="131">
        <v>2</v>
      </c>
      <c r="I153" s="132"/>
      <c r="J153" s="133">
        <f t="shared" si="0"/>
        <v>0</v>
      </c>
      <c r="K153" s="134"/>
      <c r="L153" s="32"/>
      <c r="M153" s="135" t="s">
        <v>1</v>
      </c>
      <c r="N153" s="136" t="s">
        <v>42</v>
      </c>
      <c r="P153" s="137">
        <f t="shared" si="1"/>
        <v>0</v>
      </c>
      <c r="Q153" s="137">
        <v>0</v>
      </c>
      <c r="R153" s="137">
        <f t="shared" si="2"/>
        <v>0</v>
      </c>
      <c r="S153" s="137">
        <v>0</v>
      </c>
      <c r="T153" s="138">
        <f t="shared" si="3"/>
        <v>0</v>
      </c>
      <c r="AR153" s="139" t="s">
        <v>216</v>
      </c>
      <c r="AT153" s="139" t="s">
        <v>212</v>
      </c>
      <c r="AU153" s="139" t="s">
        <v>86</v>
      </c>
      <c r="AY153" s="17" t="s">
        <v>211</v>
      </c>
      <c r="BE153" s="140">
        <f t="shared" si="4"/>
        <v>0</v>
      </c>
      <c r="BF153" s="140">
        <f t="shared" si="5"/>
        <v>0</v>
      </c>
      <c r="BG153" s="140">
        <f t="shared" si="6"/>
        <v>0</v>
      </c>
      <c r="BH153" s="140">
        <f t="shared" si="7"/>
        <v>0</v>
      </c>
      <c r="BI153" s="140">
        <f t="shared" si="8"/>
        <v>0</v>
      </c>
      <c r="BJ153" s="17" t="s">
        <v>84</v>
      </c>
      <c r="BK153" s="140">
        <f t="shared" si="9"/>
        <v>0</v>
      </c>
      <c r="BL153" s="17" t="s">
        <v>216</v>
      </c>
      <c r="BM153" s="139" t="s">
        <v>318</v>
      </c>
    </row>
    <row r="154" spans="2:65" s="1" customFormat="1" ht="16.5" customHeight="1">
      <c r="B154" s="32"/>
      <c r="C154" s="127" t="s">
        <v>7</v>
      </c>
      <c r="D154" s="127" t="s">
        <v>212</v>
      </c>
      <c r="E154" s="128" t="s">
        <v>1192</v>
      </c>
      <c r="F154" s="129" t="s">
        <v>1193</v>
      </c>
      <c r="G154" s="130" t="s">
        <v>1162</v>
      </c>
      <c r="H154" s="131">
        <v>300</v>
      </c>
      <c r="I154" s="132"/>
      <c r="J154" s="133">
        <f t="shared" si="0"/>
        <v>0</v>
      </c>
      <c r="K154" s="134"/>
      <c r="L154" s="32"/>
      <c r="M154" s="135" t="s">
        <v>1</v>
      </c>
      <c r="N154" s="136" t="s">
        <v>42</v>
      </c>
      <c r="P154" s="137">
        <f t="shared" si="1"/>
        <v>0</v>
      </c>
      <c r="Q154" s="137">
        <v>0</v>
      </c>
      <c r="R154" s="137">
        <f t="shared" si="2"/>
        <v>0</v>
      </c>
      <c r="S154" s="137">
        <v>0</v>
      </c>
      <c r="T154" s="138">
        <f t="shared" si="3"/>
        <v>0</v>
      </c>
      <c r="AR154" s="139" t="s">
        <v>216</v>
      </c>
      <c r="AT154" s="139" t="s">
        <v>212</v>
      </c>
      <c r="AU154" s="139" t="s">
        <v>86</v>
      </c>
      <c r="AY154" s="17" t="s">
        <v>211</v>
      </c>
      <c r="BE154" s="140">
        <f t="shared" si="4"/>
        <v>0</v>
      </c>
      <c r="BF154" s="140">
        <f t="shared" si="5"/>
        <v>0</v>
      </c>
      <c r="BG154" s="140">
        <f t="shared" si="6"/>
        <v>0</v>
      </c>
      <c r="BH154" s="140">
        <f t="shared" si="7"/>
        <v>0</v>
      </c>
      <c r="BI154" s="140">
        <f t="shared" si="8"/>
        <v>0</v>
      </c>
      <c r="BJ154" s="17" t="s">
        <v>84</v>
      </c>
      <c r="BK154" s="140">
        <f t="shared" si="9"/>
        <v>0</v>
      </c>
      <c r="BL154" s="17" t="s">
        <v>216</v>
      </c>
      <c r="BM154" s="139" t="s">
        <v>323</v>
      </c>
    </row>
    <row r="155" spans="2:65" s="1" customFormat="1" ht="16.5" customHeight="1">
      <c r="B155" s="32"/>
      <c r="C155" s="127" t="s">
        <v>266</v>
      </c>
      <c r="D155" s="127" t="s">
        <v>212</v>
      </c>
      <c r="E155" s="128" t="s">
        <v>1194</v>
      </c>
      <c r="F155" s="129" t="s">
        <v>1195</v>
      </c>
      <c r="G155" s="130" t="s">
        <v>313</v>
      </c>
      <c r="H155" s="131">
        <v>16</v>
      </c>
      <c r="I155" s="132"/>
      <c r="J155" s="133">
        <f t="shared" si="0"/>
        <v>0</v>
      </c>
      <c r="K155" s="134"/>
      <c r="L155" s="32"/>
      <c r="M155" s="135" t="s">
        <v>1</v>
      </c>
      <c r="N155" s="136" t="s">
        <v>42</v>
      </c>
      <c r="P155" s="137">
        <f t="shared" si="1"/>
        <v>0</v>
      </c>
      <c r="Q155" s="137">
        <v>0</v>
      </c>
      <c r="R155" s="137">
        <f t="shared" si="2"/>
        <v>0</v>
      </c>
      <c r="S155" s="137">
        <v>0</v>
      </c>
      <c r="T155" s="138">
        <f t="shared" si="3"/>
        <v>0</v>
      </c>
      <c r="AR155" s="139" t="s">
        <v>216</v>
      </c>
      <c r="AT155" s="139" t="s">
        <v>212</v>
      </c>
      <c r="AU155" s="139" t="s">
        <v>86</v>
      </c>
      <c r="AY155" s="17" t="s">
        <v>211</v>
      </c>
      <c r="BE155" s="140">
        <f t="shared" si="4"/>
        <v>0</v>
      </c>
      <c r="BF155" s="140">
        <f t="shared" si="5"/>
        <v>0</v>
      </c>
      <c r="BG155" s="140">
        <f t="shared" si="6"/>
        <v>0</v>
      </c>
      <c r="BH155" s="140">
        <f t="shared" si="7"/>
        <v>0</v>
      </c>
      <c r="BI155" s="140">
        <f t="shared" si="8"/>
        <v>0</v>
      </c>
      <c r="BJ155" s="17" t="s">
        <v>84</v>
      </c>
      <c r="BK155" s="140">
        <f t="shared" si="9"/>
        <v>0</v>
      </c>
      <c r="BL155" s="17" t="s">
        <v>216</v>
      </c>
      <c r="BM155" s="139" t="s">
        <v>329</v>
      </c>
    </row>
    <row r="156" spans="2:65" s="1" customFormat="1" ht="16.5" customHeight="1">
      <c r="B156" s="32"/>
      <c r="C156" s="127" t="s">
        <v>333</v>
      </c>
      <c r="D156" s="127" t="s">
        <v>212</v>
      </c>
      <c r="E156" s="128" t="s">
        <v>1196</v>
      </c>
      <c r="F156" s="129" t="s">
        <v>1197</v>
      </c>
      <c r="G156" s="130" t="s">
        <v>313</v>
      </c>
      <c r="H156" s="131">
        <v>3</v>
      </c>
      <c r="I156" s="132"/>
      <c r="J156" s="133">
        <f t="shared" si="0"/>
        <v>0</v>
      </c>
      <c r="K156" s="134"/>
      <c r="L156" s="32"/>
      <c r="M156" s="135" t="s">
        <v>1</v>
      </c>
      <c r="N156" s="136" t="s">
        <v>42</v>
      </c>
      <c r="P156" s="137">
        <f t="shared" si="1"/>
        <v>0</v>
      </c>
      <c r="Q156" s="137">
        <v>0</v>
      </c>
      <c r="R156" s="137">
        <f t="shared" si="2"/>
        <v>0</v>
      </c>
      <c r="S156" s="137">
        <v>0</v>
      </c>
      <c r="T156" s="138">
        <f t="shared" si="3"/>
        <v>0</v>
      </c>
      <c r="AR156" s="139" t="s">
        <v>216</v>
      </c>
      <c r="AT156" s="139" t="s">
        <v>212</v>
      </c>
      <c r="AU156" s="139" t="s">
        <v>86</v>
      </c>
      <c r="AY156" s="17" t="s">
        <v>211</v>
      </c>
      <c r="BE156" s="140">
        <f t="shared" si="4"/>
        <v>0</v>
      </c>
      <c r="BF156" s="140">
        <f t="shared" si="5"/>
        <v>0</v>
      </c>
      <c r="BG156" s="140">
        <f t="shared" si="6"/>
        <v>0</v>
      </c>
      <c r="BH156" s="140">
        <f t="shared" si="7"/>
        <v>0</v>
      </c>
      <c r="BI156" s="140">
        <f t="shared" si="8"/>
        <v>0</v>
      </c>
      <c r="BJ156" s="17" t="s">
        <v>84</v>
      </c>
      <c r="BK156" s="140">
        <f t="shared" si="9"/>
        <v>0</v>
      </c>
      <c r="BL156" s="17" t="s">
        <v>216</v>
      </c>
      <c r="BM156" s="139" t="s">
        <v>336</v>
      </c>
    </row>
    <row r="157" spans="2:65" s="1" customFormat="1" ht="16.5" customHeight="1">
      <c r="B157" s="32"/>
      <c r="C157" s="127" t="s">
        <v>269</v>
      </c>
      <c r="D157" s="127" t="s">
        <v>212</v>
      </c>
      <c r="E157" s="128" t="s">
        <v>1198</v>
      </c>
      <c r="F157" s="129" t="s">
        <v>1199</v>
      </c>
      <c r="G157" s="130" t="s">
        <v>313</v>
      </c>
      <c r="H157" s="131">
        <v>1</v>
      </c>
      <c r="I157" s="132"/>
      <c r="J157" s="133">
        <f t="shared" si="0"/>
        <v>0</v>
      </c>
      <c r="K157" s="134"/>
      <c r="L157" s="32"/>
      <c r="M157" s="135" t="s">
        <v>1</v>
      </c>
      <c r="N157" s="136" t="s">
        <v>42</v>
      </c>
      <c r="P157" s="137">
        <f t="shared" si="1"/>
        <v>0</v>
      </c>
      <c r="Q157" s="137">
        <v>0</v>
      </c>
      <c r="R157" s="137">
        <f t="shared" si="2"/>
        <v>0</v>
      </c>
      <c r="S157" s="137">
        <v>0</v>
      </c>
      <c r="T157" s="138">
        <f t="shared" si="3"/>
        <v>0</v>
      </c>
      <c r="AR157" s="139" t="s">
        <v>216</v>
      </c>
      <c r="AT157" s="139" t="s">
        <v>212</v>
      </c>
      <c r="AU157" s="139" t="s">
        <v>86</v>
      </c>
      <c r="AY157" s="17" t="s">
        <v>211</v>
      </c>
      <c r="BE157" s="140">
        <f t="shared" si="4"/>
        <v>0</v>
      </c>
      <c r="BF157" s="140">
        <f t="shared" si="5"/>
        <v>0</v>
      </c>
      <c r="BG157" s="140">
        <f t="shared" si="6"/>
        <v>0</v>
      </c>
      <c r="BH157" s="140">
        <f t="shared" si="7"/>
        <v>0</v>
      </c>
      <c r="BI157" s="140">
        <f t="shared" si="8"/>
        <v>0</v>
      </c>
      <c r="BJ157" s="17" t="s">
        <v>84</v>
      </c>
      <c r="BK157" s="140">
        <f t="shared" si="9"/>
        <v>0</v>
      </c>
      <c r="BL157" s="17" t="s">
        <v>216</v>
      </c>
      <c r="BM157" s="139" t="s">
        <v>339</v>
      </c>
    </row>
    <row r="158" spans="2:65" s="10" customFormat="1" ht="22.9" customHeight="1">
      <c r="B158" s="117"/>
      <c r="D158" s="118" t="s">
        <v>76</v>
      </c>
      <c r="E158" s="193" t="s">
        <v>1034</v>
      </c>
      <c r="F158" s="193" t="s">
        <v>1200</v>
      </c>
      <c r="I158" s="120"/>
      <c r="J158" s="194">
        <f>BK158</f>
        <v>0</v>
      </c>
      <c r="L158" s="117"/>
      <c r="M158" s="122"/>
      <c r="P158" s="123">
        <f>SUM(P159:P164)</f>
        <v>0</v>
      </c>
      <c r="R158" s="123">
        <f>SUM(R159:R164)</f>
        <v>0</v>
      </c>
      <c r="T158" s="124">
        <f>SUM(T159:T164)</f>
        <v>0</v>
      </c>
      <c r="AR158" s="118" t="s">
        <v>84</v>
      </c>
      <c r="AT158" s="125" t="s">
        <v>76</v>
      </c>
      <c r="AU158" s="125" t="s">
        <v>84</v>
      </c>
      <c r="AY158" s="118" t="s">
        <v>211</v>
      </c>
      <c r="BK158" s="126">
        <f>SUM(BK159:BK164)</f>
        <v>0</v>
      </c>
    </row>
    <row r="159" spans="2:65" s="1" customFormat="1" ht="49.15" customHeight="1">
      <c r="B159" s="32"/>
      <c r="C159" s="127" t="s">
        <v>346</v>
      </c>
      <c r="D159" s="127" t="s">
        <v>212</v>
      </c>
      <c r="E159" s="128" t="s">
        <v>1201</v>
      </c>
      <c r="F159" s="129" t="s">
        <v>1202</v>
      </c>
      <c r="G159" s="130" t="s">
        <v>313</v>
      </c>
      <c r="H159" s="131">
        <v>1</v>
      </c>
      <c r="I159" s="132"/>
      <c r="J159" s="133">
        <f t="shared" ref="J159:J164" si="10">ROUND(I159*H159,2)</f>
        <v>0</v>
      </c>
      <c r="K159" s="134"/>
      <c r="L159" s="32"/>
      <c r="M159" s="135" t="s">
        <v>1</v>
      </c>
      <c r="N159" s="136" t="s">
        <v>42</v>
      </c>
      <c r="P159" s="137">
        <f t="shared" ref="P159:P164" si="11">O159*H159</f>
        <v>0</v>
      </c>
      <c r="Q159" s="137">
        <v>0</v>
      </c>
      <c r="R159" s="137">
        <f t="shared" ref="R159:R164" si="12">Q159*H159</f>
        <v>0</v>
      </c>
      <c r="S159" s="137">
        <v>0</v>
      </c>
      <c r="T159" s="138">
        <f t="shared" ref="T159:T164" si="13">S159*H159</f>
        <v>0</v>
      </c>
      <c r="AR159" s="139" t="s">
        <v>216</v>
      </c>
      <c r="AT159" s="139" t="s">
        <v>212</v>
      </c>
      <c r="AU159" s="139" t="s">
        <v>86</v>
      </c>
      <c r="AY159" s="17" t="s">
        <v>211</v>
      </c>
      <c r="BE159" s="140">
        <f t="shared" ref="BE159:BE164" si="14">IF(N159="základní",J159,0)</f>
        <v>0</v>
      </c>
      <c r="BF159" s="140">
        <f t="shared" ref="BF159:BF164" si="15">IF(N159="snížená",J159,0)</f>
        <v>0</v>
      </c>
      <c r="BG159" s="140">
        <f t="shared" ref="BG159:BG164" si="16">IF(N159="zákl. přenesená",J159,0)</f>
        <v>0</v>
      </c>
      <c r="BH159" s="140">
        <f t="shared" ref="BH159:BH164" si="17">IF(N159="sníž. přenesená",J159,0)</f>
        <v>0</v>
      </c>
      <c r="BI159" s="140">
        <f t="shared" ref="BI159:BI164" si="18">IF(N159="nulová",J159,0)</f>
        <v>0</v>
      </c>
      <c r="BJ159" s="17" t="s">
        <v>84</v>
      </c>
      <c r="BK159" s="140">
        <f t="shared" ref="BK159:BK164" si="19">ROUND(I159*H159,2)</f>
        <v>0</v>
      </c>
      <c r="BL159" s="17" t="s">
        <v>216</v>
      </c>
      <c r="BM159" s="139" t="s">
        <v>349</v>
      </c>
    </row>
    <row r="160" spans="2:65" s="1" customFormat="1" ht="16.5" customHeight="1">
      <c r="B160" s="32"/>
      <c r="C160" s="127" t="s">
        <v>279</v>
      </c>
      <c r="D160" s="127" t="s">
        <v>212</v>
      </c>
      <c r="E160" s="128" t="s">
        <v>1203</v>
      </c>
      <c r="F160" s="129" t="s">
        <v>1204</v>
      </c>
      <c r="G160" s="130" t="s">
        <v>313</v>
      </c>
      <c r="H160" s="131">
        <v>3</v>
      </c>
      <c r="I160" s="132"/>
      <c r="J160" s="133">
        <f t="shared" si="10"/>
        <v>0</v>
      </c>
      <c r="K160" s="134"/>
      <c r="L160" s="32"/>
      <c r="M160" s="135" t="s">
        <v>1</v>
      </c>
      <c r="N160" s="136" t="s">
        <v>42</v>
      </c>
      <c r="P160" s="137">
        <f t="shared" si="11"/>
        <v>0</v>
      </c>
      <c r="Q160" s="137">
        <v>0</v>
      </c>
      <c r="R160" s="137">
        <f t="shared" si="12"/>
        <v>0</v>
      </c>
      <c r="S160" s="137">
        <v>0</v>
      </c>
      <c r="T160" s="138">
        <f t="shared" si="13"/>
        <v>0</v>
      </c>
      <c r="AR160" s="139" t="s">
        <v>216</v>
      </c>
      <c r="AT160" s="139" t="s">
        <v>212</v>
      </c>
      <c r="AU160" s="139" t="s">
        <v>86</v>
      </c>
      <c r="AY160" s="17" t="s">
        <v>211</v>
      </c>
      <c r="BE160" s="140">
        <f t="shared" si="14"/>
        <v>0</v>
      </c>
      <c r="BF160" s="140">
        <f t="shared" si="15"/>
        <v>0</v>
      </c>
      <c r="BG160" s="140">
        <f t="shared" si="16"/>
        <v>0</v>
      </c>
      <c r="BH160" s="140">
        <f t="shared" si="17"/>
        <v>0</v>
      </c>
      <c r="BI160" s="140">
        <f t="shared" si="18"/>
        <v>0</v>
      </c>
      <c r="BJ160" s="17" t="s">
        <v>84</v>
      </c>
      <c r="BK160" s="140">
        <f t="shared" si="19"/>
        <v>0</v>
      </c>
      <c r="BL160" s="17" t="s">
        <v>216</v>
      </c>
      <c r="BM160" s="139" t="s">
        <v>355</v>
      </c>
    </row>
    <row r="161" spans="2:65" s="1" customFormat="1" ht="16.5" customHeight="1">
      <c r="B161" s="32"/>
      <c r="C161" s="127" t="s">
        <v>356</v>
      </c>
      <c r="D161" s="127" t="s">
        <v>212</v>
      </c>
      <c r="E161" s="128" t="s">
        <v>1205</v>
      </c>
      <c r="F161" s="129" t="s">
        <v>1206</v>
      </c>
      <c r="G161" s="130" t="s">
        <v>313</v>
      </c>
      <c r="H161" s="131">
        <v>1</v>
      </c>
      <c r="I161" s="132"/>
      <c r="J161" s="133">
        <f t="shared" si="10"/>
        <v>0</v>
      </c>
      <c r="K161" s="134"/>
      <c r="L161" s="32"/>
      <c r="M161" s="135" t="s">
        <v>1</v>
      </c>
      <c r="N161" s="136" t="s">
        <v>42</v>
      </c>
      <c r="P161" s="137">
        <f t="shared" si="11"/>
        <v>0</v>
      </c>
      <c r="Q161" s="137">
        <v>0</v>
      </c>
      <c r="R161" s="137">
        <f t="shared" si="12"/>
        <v>0</v>
      </c>
      <c r="S161" s="137">
        <v>0</v>
      </c>
      <c r="T161" s="138">
        <f t="shared" si="13"/>
        <v>0</v>
      </c>
      <c r="AR161" s="139" t="s">
        <v>216</v>
      </c>
      <c r="AT161" s="139" t="s">
        <v>212</v>
      </c>
      <c r="AU161" s="139" t="s">
        <v>86</v>
      </c>
      <c r="AY161" s="17" t="s">
        <v>211</v>
      </c>
      <c r="BE161" s="140">
        <f t="shared" si="14"/>
        <v>0</v>
      </c>
      <c r="BF161" s="140">
        <f t="shared" si="15"/>
        <v>0</v>
      </c>
      <c r="BG161" s="140">
        <f t="shared" si="16"/>
        <v>0</v>
      </c>
      <c r="BH161" s="140">
        <f t="shared" si="17"/>
        <v>0</v>
      </c>
      <c r="BI161" s="140">
        <f t="shared" si="18"/>
        <v>0</v>
      </c>
      <c r="BJ161" s="17" t="s">
        <v>84</v>
      </c>
      <c r="BK161" s="140">
        <f t="shared" si="19"/>
        <v>0</v>
      </c>
      <c r="BL161" s="17" t="s">
        <v>216</v>
      </c>
      <c r="BM161" s="139" t="s">
        <v>359</v>
      </c>
    </row>
    <row r="162" spans="2:65" s="1" customFormat="1" ht="16.5" customHeight="1">
      <c r="B162" s="32"/>
      <c r="C162" s="127" t="s">
        <v>290</v>
      </c>
      <c r="D162" s="127" t="s">
        <v>212</v>
      </c>
      <c r="E162" s="128" t="s">
        <v>1207</v>
      </c>
      <c r="F162" s="129" t="s">
        <v>1208</v>
      </c>
      <c r="G162" s="130" t="s">
        <v>313</v>
      </c>
      <c r="H162" s="131">
        <v>1</v>
      </c>
      <c r="I162" s="132"/>
      <c r="J162" s="133">
        <f t="shared" si="10"/>
        <v>0</v>
      </c>
      <c r="K162" s="134"/>
      <c r="L162" s="32"/>
      <c r="M162" s="135" t="s">
        <v>1</v>
      </c>
      <c r="N162" s="136" t="s">
        <v>42</v>
      </c>
      <c r="P162" s="137">
        <f t="shared" si="11"/>
        <v>0</v>
      </c>
      <c r="Q162" s="137">
        <v>0</v>
      </c>
      <c r="R162" s="137">
        <f t="shared" si="12"/>
        <v>0</v>
      </c>
      <c r="S162" s="137">
        <v>0</v>
      </c>
      <c r="T162" s="138">
        <f t="shared" si="13"/>
        <v>0</v>
      </c>
      <c r="AR162" s="139" t="s">
        <v>216</v>
      </c>
      <c r="AT162" s="139" t="s">
        <v>212</v>
      </c>
      <c r="AU162" s="139" t="s">
        <v>86</v>
      </c>
      <c r="AY162" s="17" t="s">
        <v>211</v>
      </c>
      <c r="BE162" s="140">
        <f t="shared" si="14"/>
        <v>0</v>
      </c>
      <c r="BF162" s="140">
        <f t="shared" si="15"/>
        <v>0</v>
      </c>
      <c r="BG162" s="140">
        <f t="shared" si="16"/>
        <v>0</v>
      </c>
      <c r="BH162" s="140">
        <f t="shared" si="17"/>
        <v>0</v>
      </c>
      <c r="BI162" s="140">
        <f t="shared" si="18"/>
        <v>0</v>
      </c>
      <c r="BJ162" s="17" t="s">
        <v>84</v>
      </c>
      <c r="BK162" s="140">
        <f t="shared" si="19"/>
        <v>0</v>
      </c>
      <c r="BL162" s="17" t="s">
        <v>216</v>
      </c>
      <c r="BM162" s="139" t="s">
        <v>365</v>
      </c>
    </row>
    <row r="163" spans="2:65" s="1" customFormat="1" ht="16.5" customHeight="1">
      <c r="B163" s="32"/>
      <c r="C163" s="127" t="s">
        <v>370</v>
      </c>
      <c r="D163" s="127" t="s">
        <v>212</v>
      </c>
      <c r="E163" s="128" t="s">
        <v>1209</v>
      </c>
      <c r="F163" s="129" t="s">
        <v>1210</v>
      </c>
      <c r="G163" s="130" t="s">
        <v>313</v>
      </c>
      <c r="H163" s="131">
        <v>1</v>
      </c>
      <c r="I163" s="132"/>
      <c r="J163" s="133">
        <f t="shared" si="10"/>
        <v>0</v>
      </c>
      <c r="K163" s="134"/>
      <c r="L163" s="32"/>
      <c r="M163" s="135" t="s">
        <v>1</v>
      </c>
      <c r="N163" s="136" t="s">
        <v>42</v>
      </c>
      <c r="P163" s="137">
        <f t="shared" si="11"/>
        <v>0</v>
      </c>
      <c r="Q163" s="137">
        <v>0</v>
      </c>
      <c r="R163" s="137">
        <f t="shared" si="12"/>
        <v>0</v>
      </c>
      <c r="S163" s="137">
        <v>0</v>
      </c>
      <c r="T163" s="138">
        <f t="shared" si="13"/>
        <v>0</v>
      </c>
      <c r="AR163" s="139" t="s">
        <v>216</v>
      </c>
      <c r="AT163" s="139" t="s">
        <v>212</v>
      </c>
      <c r="AU163" s="139" t="s">
        <v>86</v>
      </c>
      <c r="AY163" s="17" t="s">
        <v>211</v>
      </c>
      <c r="BE163" s="140">
        <f t="shared" si="14"/>
        <v>0</v>
      </c>
      <c r="BF163" s="140">
        <f t="shared" si="15"/>
        <v>0</v>
      </c>
      <c r="BG163" s="140">
        <f t="shared" si="16"/>
        <v>0</v>
      </c>
      <c r="BH163" s="140">
        <f t="shared" si="17"/>
        <v>0</v>
      </c>
      <c r="BI163" s="140">
        <f t="shared" si="18"/>
        <v>0</v>
      </c>
      <c r="BJ163" s="17" t="s">
        <v>84</v>
      </c>
      <c r="BK163" s="140">
        <f t="shared" si="19"/>
        <v>0</v>
      </c>
      <c r="BL163" s="17" t="s">
        <v>216</v>
      </c>
      <c r="BM163" s="139" t="s">
        <v>373</v>
      </c>
    </row>
    <row r="164" spans="2:65" s="1" customFormat="1" ht="16.5" customHeight="1">
      <c r="B164" s="32"/>
      <c r="C164" s="127" t="s">
        <v>294</v>
      </c>
      <c r="D164" s="127" t="s">
        <v>212</v>
      </c>
      <c r="E164" s="128" t="s">
        <v>1211</v>
      </c>
      <c r="F164" s="129" t="s">
        <v>1212</v>
      </c>
      <c r="G164" s="130" t="s">
        <v>313</v>
      </c>
      <c r="H164" s="131">
        <v>1</v>
      </c>
      <c r="I164" s="132"/>
      <c r="J164" s="133">
        <f t="shared" si="10"/>
        <v>0</v>
      </c>
      <c r="K164" s="134"/>
      <c r="L164" s="32"/>
      <c r="M164" s="135" t="s">
        <v>1</v>
      </c>
      <c r="N164" s="136" t="s">
        <v>42</v>
      </c>
      <c r="P164" s="137">
        <f t="shared" si="11"/>
        <v>0</v>
      </c>
      <c r="Q164" s="137">
        <v>0</v>
      </c>
      <c r="R164" s="137">
        <f t="shared" si="12"/>
        <v>0</v>
      </c>
      <c r="S164" s="137">
        <v>0</v>
      </c>
      <c r="T164" s="138">
        <f t="shared" si="13"/>
        <v>0</v>
      </c>
      <c r="AR164" s="139" t="s">
        <v>216</v>
      </c>
      <c r="AT164" s="139" t="s">
        <v>212</v>
      </c>
      <c r="AU164" s="139" t="s">
        <v>86</v>
      </c>
      <c r="AY164" s="17" t="s">
        <v>211</v>
      </c>
      <c r="BE164" s="140">
        <f t="shared" si="14"/>
        <v>0</v>
      </c>
      <c r="BF164" s="140">
        <f t="shared" si="15"/>
        <v>0</v>
      </c>
      <c r="BG164" s="140">
        <f t="shared" si="16"/>
        <v>0</v>
      </c>
      <c r="BH164" s="140">
        <f t="shared" si="17"/>
        <v>0</v>
      </c>
      <c r="BI164" s="140">
        <f t="shared" si="18"/>
        <v>0</v>
      </c>
      <c r="BJ164" s="17" t="s">
        <v>84</v>
      </c>
      <c r="BK164" s="140">
        <f t="shared" si="19"/>
        <v>0</v>
      </c>
      <c r="BL164" s="17" t="s">
        <v>216</v>
      </c>
      <c r="BM164" s="139" t="s">
        <v>389</v>
      </c>
    </row>
    <row r="165" spans="2:65" s="10" customFormat="1" ht="22.9" customHeight="1">
      <c r="B165" s="117"/>
      <c r="D165" s="118" t="s">
        <v>76</v>
      </c>
      <c r="E165" s="193" t="s">
        <v>1038</v>
      </c>
      <c r="F165" s="193" t="s">
        <v>1213</v>
      </c>
      <c r="I165" s="120"/>
      <c r="J165" s="194">
        <f>BK165</f>
        <v>0</v>
      </c>
      <c r="L165" s="117"/>
      <c r="M165" s="122"/>
      <c r="P165" s="123">
        <f>SUM(P166:P173)</f>
        <v>0</v>
      </c>
      <c r="R165" s="123">
        <f>SUM(R166:R173)</f>
        <v>0</v>
      </c>
      <c r="T165" s="124">
        <f>SUM(T166:T173)</f>
        <v>0</v>
      </c>
      <c r="AR165" s="118" t="s">
        <v>84</v>
      </c>
      <c r="AT165" s="125" t="s">
        <v>76</v>
      </c>
      <c r="AU165" s="125" t="s">
        <v>84</v>
      </c>
      <c r="AY165" s="118" t="s">
        <v>211</v>
      </c>
      <c r="BK165" s="126">
        <f>SUM(BK166:BK173)</f>
        <v>0</v>
      </c>
    </row>
    <row r="166" spans="2:65" s="1" customFormat="1" ht="33" customHeight="1">
      <c r="B166" s="32"/>
      <c r="C166" s="127" t="s">
        <v>391</v>
      </c>
      <c r="D166" s="127" t="s">
        <v>212</v>
      </c>
      <c r="E166" s="128" t="s">
        <v>1214</v>
      </c>
      <c r="F166" s="129" t="s">
        <v>1215</v>
      </c>
      <c r="G166" s="130" t="s">
        <v>313</v>
      </c>
      <c r="H166" s="131">
        <v>12</v>
      </c>
      <c r="I166" s="132"/>
      <c r="J166" s="133">
        <f t="shared" ref="J166:J173" si="20">ROUND(I166*H166,2)</f>
        <v>0</v>
      </c>
      <c r="K166" s="134"/>
      <c r="L166" s="32"/>
      <c r="M166" s="135" t="s">
        <v>1</v>
      </c>
      <c r="N166" s="136" t="s">
        <v>42</v>
      </c>
      <c r="P166" s="137">
        <f t="shared" ref="P166:P173" si="21">O166*H166</f>
        <v>0</v>
      </c>
      <c r="Q166" s="137">
        <v>0</v>
      </c>
      <c r="R166" s="137">
        <f t="shared" ref="R166:R173" si="22">Q166*H166</f>
        <v>0</v>
      </c>
      <c r="S166" s="137">
        <v>0</v>
      </c>
      <c r="T166" s="138">
        <f t="shared" ref="T166:T173" si="23">S166*H166</f>
        <v>0</v>
      </c>
      <c r="AR166" s="139" t="s">
        <v>216</v>
      </c>
      <c r="AT166" s="139" t="s">
        <v>212</v>
      </c>
      <c r="AU166" s="139" t="s">
        <v>86</v>
      </c>
      <c r="AY166" s="17" t="s">
        <v>211</v>
      </c>
      <c r="BE166" s="140">
        <f t="shared" ref="BE166:BE173" si="24">IF(N166="základní",J166,0)</f>
        <v>0</v>
      </c>
      <c r="BF166" s="140">
        <f t="shared" ref="BF166:BF173" si="25">IF(N166="snížená",J166,0)</f>
        <v>0</v>
      </c>
      <c r="BG166" s="140">
        <f t="shared" ref="BG166:BG173" si="26">IF(N166="zákl. přenesená",J166,0)</f>
        <v>0</v>
      </c>
      <c r="BH166" s="140">
        <f t="shared" ref="BH166:BH173" si="27">IF(N166="sníž. přenesená",J166,0)</f>
        <v>0</v>
      </c>
      <c r="BI166" s="140">
        <f t="shared" ref="BI166:BI173" si="28">IF(N166="nulová",J166,0)</f>
        <v>0</v>
      </c>
      <c r="BJ166" s="17" t="s">
        <v>84</v>
      </c>
      <c r="BK166" s="140">
        <f t="shared" ref="BK166:BK173" si="29">ROUND(I166*H166,2)</f>
        <v>0</v>
      </c>
      <c r="BL166" s="17" t="s">
        <v>216</v>
      </c>
      <c r="BM166" s="139" t="s">
        <v>394</v>
      </c>
    </row>
    <row r="167" spans="2:65" s="1" customFormat="1" ht="33" customHeight="1">
      <c r="B167" s="32"/>
      <c r="C167" s="127" t="s">
        <v>298</v>
      </c>
      <c r="D167" s="127" t="s">
        <v>212</v>
      </c>
      <c r="E167" s="128" t="s">
        <v>1216</v>
      </c>
      <c r="F167" s="129" t="s">
        <v>1217</v>
      </c>
      <c r="G167" s="130" t="s">
        <v>313</v>
      </c>
      <c r="H167" s="131">
        <v>2</v>
      </c>
      <c r="I167" s="132"/>
      <c r="J167" s="133">
        <f t="shared" si="20"/>
        <v>0</v>
      </c>
      <c r="K167" s="134"/>
      <c r="L167" s="32"/>
      <c r="M167" s="135" t="s">
        <v>1</v>
      </c>
      <c r="N167" s="136" t="s">
        <v>42</v>
      </c>
      <c r="P167" s="137">
        <f t="shared" si="21"/>
        <v>0</v>
      </c>
      <c r="Q167" s="137">
        <v>0</v>
      </c>
      <c r="R167" s="137">
        <f t="shared" si="22"/>
        <v>0</v>
      </c>
      <c r="S167" s="137">
        <v>0</v>
      </c>
      <c r="T167" s="138">
        <f t="shared" si="23"/>
        <v>0</v>
      </c>
      <c r="AR167" s="139" t="s">
        <v>216</v>
      </c>
      <c r="AT167" s="139" t="s">
        <v>212</v>
      </c>
      <c r="AU167" s="139" t="s">
        <v>86</v>
      </c>
      <c r="AY167" s="17" t="s">
        <v>211</v>
      </c>
      <c r="BE167" s="140">
        <f t="shared" si="24"/>
        <v>0</v>
      </c>
      <c r="BF167" s="140">
        <f t="shared" si="25"/>
        <v>0</v>
      </c>
      <c r="BG167" s="140">
        <f t="shared" si="26"/>
        <v>0</v>
      </c>
      <c r="BH167" s="140">
        <f t="shared" si="27"/>
        <v>0</v>
      </c>
      <c r="BI167" s="140">
        <f t="shared" si="28"/>
        <v>0</v>
      </c>
      <c r="BJ167" s="17" t="s">
        <v>84</v>
      </c>
      <c r="BK167" s="140">
        <f t="shared" si="29"/>
        <v>0</v>
      </c>
      <c r="BL167" s="17" t="s">
        <v>216</v>
      </c>
      <c r="BM167" s="139" t="s">
        <v>399</v>
      </c>
    </row>
    <row r="168" spans="2:65" s="1" customFormat="1" ht="33" customHeight="1">
      <c r="B168" s="32"/>
      <c r="C168" s="127" t="s">
        <v>401</v>
      </c>
      <c r="D168" s="127" t="s">
        <v>212</v>
      </c>
      <c r="E168" s="128" t="s">
        <v>1218</v>
      </c>
      <c r="F168" s="129" t="s">
        <v>1219</v>
      </c>
      <c r="G168" s="130" t="s">
        <v>313</v>
      </c>
      <c r="H168" s="131">
        <v>1</v>
      </c>
      <c r="I168" s="132"/>
      <c r="J168" s="133">
        <f t="shared" si="20"/>
        <v>0</v>
      </c>
      <c r="K168" s="134"/>
      <c r="L168" s="32"/>
      <c r="M168" s="135" t="s">
        <v>1</v>
      </c>
      <c r="N168" s="136" t="s">
        <v>42</v>
      </c>
      <c r="P168" s="137">
        <f t="shared" si="21"/>
        <v>0</v>
      </c>
      <c r="Q168" s="137">
        <v>0</v>
      </c>
      <c r="R168" s="137">
        <f t="shared" si="22"/>
        <v>0</v>
      </c>
      <c r="S168" s="137">
        <v>0</v>
      </c>
      <c r="T168" s="138">
        <f t="shared" si="23"/>
        <v>0</v>
      </c>
      <c r="AR168" s="139" t="s">
        <v>216</v>
      </c>
      <c r="AT168" s="139" t="s">
        <v>212</v>
      </c>
      <c r="AU168" s="139" t="s">
        <v>86</v>
      </c>
      <c r="AY168" s="17" t="s">
        <v>211</v>
      </c>
      <c r="BE168" s="140">
        <f t="shared" si="24"/>
        <v>0</v>
      </c>
      <c r="BF168" s="140">
        <f t="shared" si="25"/>
        <v>0</v>
      </c>
      <c r="BG168" s="140">
        <f t="shared" si="26"/>
        <v>0</v>
      </c>
      <c r="BH168" s="140">
        <f t="shared" si="27"/>
        <v>0</v>
      </c>
      <c r="BI168" s="140">
        <f t="shared" si="28"/>
        <v>0</v>
      </c>
      <c r="BJ168" s="17" t="s">
        <v>84</v>
      </c>
      <c r="BK168" s="140">
        <f t="shared" si="29"/>
        <v>0</v>
      </c>
      <c r="BL168" s="17" t="s">
        <v>216</v>
      </c>
      <c r="BM168" s="139" t="s">
        <v>404</v>
      </c>
    </row>
    <row r="169" spans="2:65" s="1" customFormat="1" ht="33" customHeight="1">
      <c r="B169" s="32"/>
      <c r="C169" s="127" t="s">
        <v>303</v>
      </c>
      <c r="D169" s="127" t="s">
        <v>212</v>
      </c>
      <c r="E169" s="128" t="s">
        <v>1220</v>
      </c>
      <c r="F169" s="129" t="s">
        <v>1221</v>
      </c>
      <c r="G169" s="130" t="s">
        <v>313</v>
      </c>
      <c r="H169" s="131">
        <v>3</v>
      </c>
      <c r="I169" s="132"/>
      <c r="J169" s="133">
        <f t="shared" si="20"/>
        <v>0</v>
      </c>
      <c r="K169" s="134"/>
      <c r="L169" s="32"/>
      <c r="M169" s="135" t="s">
        <v>1</v>
      </c>
      <c r="N169" s="136" t="s">
        <v>42</v>
      </c>
      <c r="P169" s="137">
        <f t="shared" si="21"/>
        <v>0</v>
      </c>
      <c r="Q169" s="137">
        <v>0</v>
      </c>
      <c r="R169" s="137">
        <f t="shared" si="22"/>
        <v>0</v>
      </c>
      <c r="S169" s="137">
        <v>0</v>
      </c>
      <c r="T169" s="138">
        <f t="shared" si="23"/>
        <v>0</v>
      </c>
      <c r="AR169" s="139" t="s">
        <v>216</v>
      </c>
      <c r="AT169" s="139" t="s">
        <v>212</v>
      </c>
      <c r="AU169" s="139" t="s">
        <v>86</v>
      </c>
      <c r="AY169" s="17" t="s">
        <v>211</v>
      </c>
      <c r="BE169" s="140">
        <f t="shared" si="24"/>
        <v>0</v>
      </c>
      <c r="BF169" s="140">
        <f t="shared" si="25"/>
        <v>0</v>
      </c>
      <c r="BG169" s="140">
        <f t="shared" si="26"/>
        <v>0</v>
      </c>
      <c r="BH169" s="140">
        <f t="shared" si="27"/>
        <v>0</v>
      </c>
      <c r="BI169" s="140">
        <f t="shared" si="28"/>
        <v>0</v>
      </c>
      <c r="BJ169" s="17" t="s">
        <v>84</v>
      </c>
      <c r="BK169" s="140">
        <f t="shared" si="29"/>
        <v>0</v>
      </c>
      <c r="BL169" s="17" t="s">
        <v>216</v>
      </c>
      <c r="BM169" s="139" t="s">
        <v>407</v>
      </c>
    </row>
    <row r="170" spans="2:65" s="1" customFormat="1" ht="33" customHeight="1">
      <c r="B170" s="32"/>
      <c r="C170" s="127" t="s">
        <v>409</v>
      </c>
      <c r="D170" s="127" t="s">
        <v>212</v>
      </c>
      <c r="E170" s="128" t="s">
        <v>1222</v>
      </c>
      <c r="F170" s="129" t="s">
        <v>1223</v>
      </c>
      <c r="G170" s="130" t="s">
        <v>313</v>
      </c>
      <c r="H170" s="131">
        <v>2</v>
      </c>
      <c r="I170" s="132"/>
      <c r="J170" s="133">
        <f t="shared" si="20"/>
        <v>0</v>
      </c>
      <c r="K170" s="134"/>
      <c r="L170" s="32"/>
      <c r="M170" s="135" t="s">
        <v>1</v>
      </c>
      <c r="N170" s="136" t="s">
        <v>42</v>
      </c>
      <c r="P170" s="137">
        <f t="shared" si="21"/>
        <v>0</v>
      </c>
      <c r="Q170" s="137">
        <v>0</v>
      </c>
      <c r="R170" s="137">
        <f t="shared" si="22"/>
        <v>0</v>
      </c>
      <c r="S170" s="137">
        <v>0</v>
      </c>
      <c r="T170" s="138">
        <f t="shared" si="23"/>
        <v>0</v>
      </c>
      <c r="AR170" s="139" t="s">
        <v>216</v>
      </c>
      <c r="AT170" s="139" t="s">
        <v>212</v>
      </c>
      <c r="AU170" s="139" t="s">
        <v>86</v>
      </c>
      <c r="AY170" s="17" t="s">
        <v>211</v>
      </c>
      <c r="BE170" s="140">
        <f t="shared" si="24"/>
        <v>0</v>
      </c>
      <c r="BF170" s="140">
        <f t="shared" si="25"/>
        <v>0</v>
      </c>
      <c r="BG170" s="140">
        <f t="shared" si="26"/>
        <v>0</v>
      </c>
      <c r="BH170" s="140">
        <f t="shared" si="27"/>
        <v>0</v>
      </c>
      <c r="BI170" s="140">
        <f t="shared" si="28"/>
        <v>0</v>
      </c>
      <c r="BJ170" s="17" t="s">
        <v>84</v>
      </c>
      <c r="BK170" s="140">
        <f t="shared" si="29"/>
        <v>0</v>
      </c>
      <c r="BL170" s="17" t="s">
        <v>216</v>
      </c>
      <c r="BM170" s="139" t="s">
        <v>413</v>
      </c>
    </row>
    <row r="171" spans="2:65" s="1" customFormat="1" ht="16.5" customHeight="1">
      <c r="B171" s="32"/>
      <c r="C171" s="127" t="s">
        <v>308</v>
      </c>
      <c r="D171" s="127" t="s">
        <v>212</v>
      </c>
      <c r="E171" s="128" t="s">
        <v>1224</v>
      </c>
      <c r="F171" s="129" t="s">
        <v>1225</v>
      </c>
      <c r="G171" s="130" t="s">
        <v>313</v>
      </c>
      <c r="H171" s="131">
        <v>2</v>
      </c>
      <c r="I171" s="132"/>
      <c r="J171" s="133">
        <f t="shared" si="20"/>
        <v>0</v>
      </c>
      <c r="K171" s="134"/>
      <c r="L171" s="32"/>
      <c r="M171" s="135" t="s">
        <v>1</v>
      </c>
      <c r="N171" s="136" t="s">
        <v>42</v>
      </c>
      <c r="P171" s="137">
        <f t="shared" si="21"/>
        <v>0</v>
      </c>
      <c r="Q171" s="137">
        <v>0</v>
      </c>
      <c r="R171" s="137">
        <f t="shared" si="22"/>
        <v>0</v>
      </c>
      <c r="S171" s="137">
        <v>0</v>
      </c>
      <c r="T171" s="138">
        <f t="shared" si="23"/>
        <v>0</v>
      </c>
      <c r="AR171" s="139" t="s">
        <v>216</v>
      </c>
      <c r="AT171" s="139" t="s">
        <v>212</v>
      </c>
      <c r="AU171" s="139" t="s">
        <v>86</v>
      </c>
      <c r="AY171" s="17" t="s">
        <v>211</v>
      </c>
      <c r="BE171" s="140">
        <f t="shared" si="24"/>
        <v>0</v>
      </c>
      <c r="BF171" s="140">
        <f t="shared" si="25"/>
        <v>0</v>
      </c>
      <c r="BG171" s="140">
        <f t="shared" si="26"/>
        <v>0</v>
      </c>
      <c r="BH171" s="140">
        <f t="shared" si="27"/>
        <v>0</v>
      </c>
      <c r="BI171" s="140">
        <f t="shared" si="28"/>
        <v>0</v>
      </c>
      <c r="BJ171" s="17" t="s">
        <v>84</v>
      </c>
      <c r="BK171" s="140">
        <f t="shared" si="29"/>
        <v>0</v>
      </c>
      <c r="BL171" s="17" t="s">
        <v>216</v>
      </c>
      <c r="BM171" s="139" t="s">
        <v>422</v>
      </c>
    </row>
    <row r="172" spans="2:65" s="1" customFormat="1" ht="16.5" customHeight="1">
      <c r="B172" s="32"/>
      <c r="C172" s="127" t="s">
        <v>425</v>
      </c>
      <c r="D172" s="127" t="s">
        <v>212</v>
      </c>
      <c r="E172" s="128" t="s">
        <v>1226</v>
      </c>
      <c r="F172" s="129" t="s">
        <v>1227</v>
      </c>
      <c r="G172" s="130" t="s">
        <v>313</v>
      </c>
      <c r="H172" s="131">
        <v>3</v>
      </c>
      <c r="I172" s="132"/>
      <c r="J172" s="133">
        <f t="shared" si="20"/>
        <v>0</v>
      </c>
      <c r="K172" s="134"/>
      <c r="L172" s="32"/>
      <c r="M172" s="135" t="s">
        <v>1</v>
      </c>
      <c r="N172" s="136" t="s">
        <v>42</v>
      </c>
      <c r="P172" s="137">
        <f t="shared" si="21"/>
        <v>0</v>
      </c>
      <c r="Q172" s="137">
        <v>0</v>
      </c>
      <c r="R172" s="137">
        <f t="shared" si="22"/>
        <v>0</v>
      </c>
      <c r="S172" s="137">
        <v>0</v>
      </c>
      <c r="T172" s="138">
        <f t="shared" si="23"/>
        <v>0</v>
      </c>
      <c r="AR172" s="139" t="s">
        <v>216</v>
      </c>
      <c r="AT172" s="139" t="s">
        <v>212</v>
      </c>
      <c r="AU172" s="139" t="s">
        <v>86</v>
      </c>
      <c r="AY172" s="17" t="s">
        <v>211</v>
      </c>
      <c r="BE172" s="140">
        <f t="shared" si="24"/>
        <v>0</v>
      </c>
      <c r="BF172" s="140">
        <f t="shared" si="25"/>
        <v>0</v>
      </c>
      <c r="BG172" s="140">
        <f t="shared" si="26"/>
        <v>0</v>
      </c>
      <c r="BH172" s="140">
        <f t="shared" si="27"/>
        <v>0</v>
      </c>
      <c r="BI172" s="140">
        <f t="shared" si="28"/>
        <v>0</v>
      </c>
      <c r="BJ172" s="17" t="s">
        <v>84</v>
      </c>
      <c r="BK172" s="140">
        <f t="shared" si="29"/>
        <v>0</v>
      </c>
      <c r="BL172" s="17" t="s">
        <v>216</v>
      </c>
      <c r="BM172" s="139" t="s">
        <v>428</v>
      </c>
    </row>
    <row r="173" spans="2:65" s="1" customFormat="1" ht="16.5" customHeight="1">
      <c r="B173" s="32"/>
      <c r="C173" s="127" t="s">
        <v>314</v>
      </c>
      <c r="D173" s="127" t="s">
        <v>212</v>
      </c>
      <c r="E173" s="128" t="s">
        <v>1228</v>
      </c>
      <c r="F173" s="129" t="s">
        <v>1229</v>
      </c>
      <c r="G173" s="130" t="s">
        <v>313</v>
      </c>
      <c r="H173" s="131">
        <v>5</v>
      </c>
      <c r="I173" s="132"/>
      <c r="J173" s="133">
        <f t="shared" si="20"/>
        <v>0</v>
      </c>
      <c r="K173" s="134"/>
      <c r="L173" s="32"/>
      <c r="M173" s="135" t="s">
        <v>1</v>
      </c>
      <c r="N173" s="136" t="s">
        <v>42</v>
      </c>
      <c r="P173" s="137">
        <f t="shared" si="21"/>
        <v>0</v>
      </c>
      <c r="Q173" s="137">
        <v>0</v>
      </c>
      <c r="R173" s="137">
        <f t="shared" si="22"/>
        <v>0</v>
      </c>
      <c r="S173" s="137">
        <v>0</v>
      </c>
      <c r="T173" s="138">
        <f t="shared" si="23"/>
        <v>0</v>
      </c>
      <c r="AR173" s="139" t="s">
        <v>216</v>
      </c>
      <c r="AT173" s="139" t="s">
        <v>212</v>
      </c>
      <c r="AU173" s="139" t="s">
        <v>86</v>
      </c>
      <c r="AY173" s="17" t="s">
        <v>211</v>
      </c>
      <c r="BE173" s="140">
        <f t="shared" si="24"/>
        <v>0</v>
      </c>
      <c r="BF173" s="140">
        <f t="shared" si="25"/>
        <v>0</v>
      </c>
      <c r="BG173" s="140">
        <f t="shared" si="26"/>
        <v>0</v>
      </c>
      <c r="BH173" s="140">
        <f t="shared" si="27"/>
        <v>0</v>
      </c>
      <c r="BI173" s="140">
        <f t="shared" si="28"/>
        <v>0</v>
      </c>
      <c r="BJ173" s="17" t="s">
        <v>84</v>
      </c>
      <c r="BK173" s="140">
        <f t="shared" si="29"/>
        <v>0</v>
      </c>
      <c r="BL173" s="17" t="s">
        <v>216</v>
      </c>
      <c r="BM173" s="139" t="s">
        <v>437</v>
      </c>
    </row>
    <row r="174" spans="2:65" s="10" customFormat="1" ht="22.9" customHeight="1">
      <c r="B174" s="117"/>
      <c r="D174" s="118" t="s">
        <v>76</v>
      </c>
      <c r="E174" s="193" t="s">
        <v>1058</v>
      </c>
      <c r="F174" s="193" t="s">
        <v>1230</v>
      </c>
      <c r="I174" s="120"/>
      <c r="J174" s="194">
        <f>BK174</f>
        <v>0</v>
      </c>
      <c r="L174" s="117"/>
      <c r="M174" s="122"/>
      <c r="P174" s="123">
        <f>SUM(P175:P186)</f>
        <v>0</v>
      </c>
      <c r="R174" s="123">
        <f>SUM(R175:R186)</f>
        <v>0</v>
      </c>
      <c r="T174" s="124">
        <f>SUM(T175:T186)</f>
        <v>0</v>
      </c>
      <c r="AR174" s="118" t="s">
        <v>84</v>
      </c>
      <c r="AT174" s="125" t="s">
        <v>76</v>
      </c>
      <c r="AU174" s="125" t="s">
        <v>84</v>
      </c>
      <c r="AY174" s="118" t="s">
        <v>211</v>
      </c>
      <c r="BK174" s="126">
        <f>SUM(BK175:BK186)</f>
        <v>0</v>
      </c>
    </row>
    <row r="175" spans="2:65" s="1" customFormat="1" ht="24.2" customHeight="1">
      <c r="B175" s="32"/>
      <c r="C175" s="127" t="s">
        <v>442</v>
      </c>
      <c r="D175" s="127" t="s">
        <v>212</v>
      </c>
      <c r="E175" s="128" t="s">
        <v>1231</v>
      </c>
      <c r="F175" s="129" t="s">
        <v>1232</v>
      </c>
      <c r="G175" s="130" t="s">
        <v>313</v>
      </c>
      <c r="H175" s="131">
        <v>7</v>
      </c>
      <c r="I175" s="132"/>
      <c r="J175" s="133">
        <f t="shared" ref="J175:J186" si="30">ROUND(I175*H175,2)</f>
        <v>0</v>
      </c>
      <c r="K175" s="134"/>
      <c r="L175" s="32"/>
      <c r="M175" s="135" t="s">
        <v>1</v>
      </c>
      <c r="N175" s="136" t="s">
        <v>42</v>
      </c>
      <c r="P175" s="137">
        <f t="shared" ref="P175:P186" si="31">O175*H175</f>
        <v>0</v>
      </c>
      <c r="Q175" s="137">
        <v>0</v>
      </c>
      <c r="R175" s="137">
        <f t="shared" ref="R175:R186" si="32">Q175*H175</f>
        <v>0</v>
      </c>
      <c r="S175" s="137">
        <v>0</v>
      </c>
      <c r="T175" s="138">
        <f t="shared" ref="T175:T186" si="33">S175*H175</f>
        <v>0</v>
      </c>
      <c r="AR175" s="139" t="s">
        <v>216</v>
      </c>
      <c r="AT175" s="139" t="s">
        <v>212</v>
      </c>
      <c r="AU175" s="139" t="s">
        <v>86</v>
      </c>
      <c r="AY175" s="17" t="s">
        <v>211</v>
      </c>
      <c r="BE175" s="140">
        <f t="shared" ref="BE175:BE186" si="34">IF(N175="základní",J175,0)</f>
        <v>0</v>
      </c>
      <c r="BF175" s="140">
        <f t="shared" ref="BF175:BF186" si="35">IF(N175="snížená",J175,0)</f>
        <v>0</v>
      </c>
      <c r="BG175" s="140">
        <f t="shared" ref="BG175:BG186" si="36">IF(N175="zákl. přenesená",J175,0)</f>
        <v>0</v>
      </c>
      <c r="BH175" s="140">
        <f t="shared" ref="BH175:BH186" si="37">IF(N175="sníž. přenesená",J175,0)</f>
        <v>0</v>
      </c>
      <c r="BI175" s="140">
        <f t="shared" ref="BI175:BI186" si="38">IF(N175="nulová",J175,0)</f>
        <v>0</v>
      </c>
      <c r="BJ175" s="17" t="s">
        <v>84</v>
      </c>
      <c r="BK175" s="140">
        <f t="shared" ref="BK175:BK186" si="39">ROUND(I175*H175,2)</f>
        <v>0</v>
      </c>
      <c r="BL175" s="17" t="s">
        <v>216</v>
      </c>
      <c r="BM175" s="139" t="s">
        <v>445</v>
      </c>
    </row>
    <row r="176" spans="2:65" s="1" customFormat="1" ht="21.75" customHeight="1">
      <c r="B176" s="32"/>
      <c r="C176" s="127" t="s">
        <v>318</v>
      </c>
      <c r="D176" s="127" t="s">
        <v>212</v>
      </c>
      <c r="E176" s="128" t="s">
        <v>1233</v>
      </c>
      <c r="F176" s="129" t="s">
        <v>1234</v>
      </c>
      <c r="G176" s="130" t="s">
        <v>313</v>
      </c>
      <c r="H176" s="131">
        <v>1</v>
      </c>
      <c r="I176" s="132"/>
      <c r="J176" s="133">
        <f t="shared" si="30"/>
        <v>0</v>
      </c>
      <c r="K176" s="134"/>
      <c r="L176" s="32"/>
      <c r="M176" s="135" t="s">
        <v>1</v>
      </c>
      <c r="N176" s="136" t="s">
        <v>42</v>
      </c>
      <c r="P176" s="137">
        <f t="shared" si="31"/>
        <v>0</v>
      </c>
      <c r="Q176" s="137">
        <v>0</v>
      </c>
      <c r="R176" s="137">
        <f t="shared" si="32"/>
        <v>0</v>
      </c>
      <c r="S176" s="137">
        <v>0</v>
      </c>
      <c r="T176" s="138">
        <f t="shared" si="33"/>
        <v>0</v>
      </c>
      <c r="AR176" s="139" t="s">
        <v>216</v>
      </c>
      <c r="AT176" s="139" t="s">
        <v>212</v>
      </c>
      <c r="AU176" s="139" t="s">
        <v>86</v>
      </c>
      <c r="AY176" s="17" t="s">
        <v>211</v>
      </c>
      <c r="BE176" s="140">
        <f t="shared" si="34"/>
        <v>0</v>
      </c>
      <c r="BF176" s="140">
        <f t="shared" si="35"/>
        <v>0</v>
      </c>
      <c r="BG176" s="140">
        <f t="shared" si="36"/>
        <v>0</v>
      </c>
      <c r="BH176" s="140">
        <f t="shared" si="37"/>
        <v>0</v>
      </c>
      <c r="BI176" s="140">
        <f t="shared" si="38"/>
        <v>0</v>
      </c>
      <c r="BJ176" s="17" t="s">
        <v>84</v>
      </c>
      <c r="BK176" s="140">
        <f t="shared" si="39"/>
        <v>0</v>
      </c>
      <c r="BL176" s="17" t="s">
        <v>216</v>
      </c>
      <c r="BM176" s="139" t="s">
        <v>448</v>
      </c>
    </row>
    <row r="177" spans="2:65" s="1" customFormat="1" ht="21.75" customHeight="1">
      <c r="B177" s="32"/>
      <c r="C177" s="127" t="s">
        <v>450</v>
      </c>
      <c r="D177" s="127" t="s">
        <v>212</v>
      </c>
      <c r="E177" s="128" t="s">
        <v>1235</v>
      </c>
      <c r="F177" s="129" t="s">
        <v>1236</v>
      </c>
      <c r="G177" s="130" t="s">
        <v>313</v>
      </c>
      <c r="H177" s="131">
        <v>2</v>
      </c>
      <c r="I177" s="132"/>
      <c r="J177" s="133">
        <f t="shared" si="30"/>
        <v>0</v>
      </c>
      <c r="K177" s="134"/>
      <c r="L177" s="32"/>
      <c r="M177" s="135" t="s">
        <v>1</v>
      </c>
      <c r="N177" s="136" t="s">
        <v>42</v>
      </c>
      <c r="P177" s="137">
        <f t="shared" si="31"/>
        <v>0</v>
      </c>
      <c r="Q177" s="137">
        <v>0</v>
      </c>
      <c r="R177" s="137">
        <f t="shared" si="32"/>
        <v>0</v>
      </c>
      <c r="S177" s="137">
        <v>0</v>
      </c>
      <c r="T177" s="138">
        <f t="shared" si="33"/>
        <v>0</v>
      </c>
      <c r="AR177" s="139" t="s">
        <v>216</v>
      </c>
      <c r="AT177" s="139" t="s">
        <v>212</v>
      </c>
      <c r="AU177" s="139" t="s">
        <v>86</v>
      </c>
      <c r="AY177" s="17" t="s">
        <v>211</v>
      </c>
      <c r="BE177" s="140">
        <f t="shared" si="34"/>
        <v>0</v>
      </c>
      <c r="BF177" s="140">
        <f t="shared" si="35"/>
        <v>0</v>
      </c>
      <c r="BG177" s="140">
        <f t="shared" si="36"/>
        <v>0</v>
      </c>
      <c r="BH177" s="140">
        <f t="shared" si="37"/>
        <v>0</v>
      </c>
      <c r="BI177" s="140">
        <f t="shared" si="38"/>
        <v>0</v>
      </c>
      <c r="BJ177" s="17" t="s">
        <v>84</v>
      </c>
      <c r="BK177" s="140">
        <f t="shared" si="39"/>
        <v>0</v>
      </c>
      <c r="BL177" s="17" t="s">
        <v>216</v>
      </c>
      <c r="BM177" s="139" t="s">
        <v>453</v>
      </c>
    </row>
    <row r="178" spans="2:65" s="1" customFormat="1" ht="21.75" customHeight="1">
      <c r="B178" s="32"/>
      <c r="C178" s="127" t="s">
        <v>323</v>
      </c>
      <c r="D178" s="127" t="s">
        <v>212</v>
      </c>
      <c r="E178" s="128" t="s">
        <v>1237</v>
      </c>
      <c r="F178" s="129" t="s">
        <v>1238</v>
      </c>
      <c r="G178" s="130" t="s">
        <v>313</v>
      </c>
      <c r="H178" s="131">
        <v>3</v>
      </c>
      <c r="I178" s="132"/>
      <c r="J178" s="133">
        <f t="shared" si="30"/>
        <v>0</v>
      </c>
      <c r="K178" s="134"/>
      <c r="L178" s="32"/>
      <c r="M178" s="135" t="s">
        <v>1</v>
      </c>
      <c r="N178" s="136" t="s">
        <v>42</v>
      </c>
      <c r="P178" s="137">
        <f t="shared" si="31"/>
        <v>0</v>
      </c>
      <c r="Q178" s="137">
        <v>0</v>
      </c>
      <c r="R178" s="137">
        <f t="shared" si="32"/>
        <v>0</v>
      </c>
      <c r="S178" s="137">
        <v>0</v>
      </c>
      <c r="T178" s="138">
        <f t="shared" si="33"/>
        <v>0</v>
      </c>
      <c r="AR178" s="139" t="s">
        <v>216</v>
      </c>
      <c r="AT178" s="139" t="s">
        <v>212</v>
      </c>
      <c r="AU178" s="139" t="s">
        <v>86</v>
      </c>
      <c r="AY178" s="17" t="s">
        <v>211</v>
      </c>
      <c r="BE178" s="140">
        <f t="shared" si="34"/>
        <v>0</v>
      </c>
      <c r="BF178" s="140">
        <f t="shared" si="35"/>
        <v>0</v>
      </c>
      <c r="BG178" s="140">
        <f t="shared" si="36"/>
        <v>0</v>
      </c>
      <c r="BH178" s="140">
        <f t="shared" si="37"/>
        <v>0</v>
      </c>
      <c r="BI178" s="140">
        <f t="shared" si="38"/>
        <v>0</v>
      </c>
      <c r="BJ178" s="17" t="s">
        <v>84</v>
      </c>
      <c r="BK178" s="140">
        <f t="shared" si="39"/>
        <v>0</v>
      </c>
      <c r="BL178" s="17" t="s">
        <v>216</v>
      </c>
      <c r="BM178" s="139" t="s">
        <v>457</v>
      </c>
    </row>
    <row r="179" spans="2:65" s="1" customFormat="1" ht="21.75" customHeight="1">
      <c r="B179" s="32"/>
      <c r="C179" s="127" t="s">
        <v>458</v>
      </c>
      <c r="D179" s="127" t="s">
        <v>212</v>
      </c>
      <c r="E179" s="128" t="s">
        <v>1239</v>
      </c>
      <c r="F179" s="129" t="s">
        <v>1240</v>
      </c>
      <c r="G179" s="130" t="s">
        <v>313</v>
      </c>
      <c r="H179" s="131">
        <v>1</v>
      </c>
      <c r="I179" s="132"/>
      <c r="J179" s="133">
        <f t="shared" si="30"/>
        <v>0</v>
      </c>
      <c r="K179" s="134"/>
      <c r="L179" s="32"/>
      <c r="M179" s="135" t="s">
        <v>1</v>
      </c>
      <c r="N179" s="136" t="s">
        <v>42</v>
      </c>
      <c r="P179" s="137">
        <f t="shared" si="31"/>
        <v>0</v>
      </c>
      <c r="Q179" s="137">
        <v>0</v>
      </c>
      <c r="R179" s="137">
        <f t="shared" si="32"/>
        <v>0</v>
      </c>
      <c r="S179" s="137">
        <v>0</v>
      </c>
      <c r="T179" s="138">
        <f t="shared" si="33"/>
        <v>0</v>
      </c>
      <c r="AR179" s="139" t="s">
        <v>216</v>
      </c>
      <c r="AT179" s="139" t="s">
        <v>212</v>
      </c>
      <c r="AU179" s="139" t="s">
        <v>86</v>
      </c>
      <c r="AY179" s="17" t="s">
        <v>211</v>
      </c>
      <c r="BE179" s="140">
        <f t="shared" si="34"/>
        <v>0</v>
      </c>
      <c r="BF179" s="140">
        <f t="shared" si="35"/>
        <v>0</v>
      </c>
      <c r="BG179" s="140">
        <f t="shared" si="36"/>
        <v>0</v>
      </c>
      <c r="BH179" s="140">
        <f t="shared" si="37"/>
        <v>0</v>
      </c>
      <c r="BI179" s="140">
        <f t="shared" si="38"/>
        <v>0</v>
      </c>
      <c r="BJ179" s="17" t="s">
        <v>84</v>
      </c>
      <c r="BK179" s="140">
        <f t="shared" si="39"/>
        <v>0</v>
      </c>
      <c r="BL179" s="17" t="s">
        <v>216</v>
      </c>
      <c r="BM179" s="139" t="s">
        <v>461</v>
      </c>
    </row>
    <row r="180" spans="2:65" s="1" customFormat="1" ht="21.75" customHeight="1">
      <c r="B180" s="32"/>
      <c r="C180" s="127" t="s">
        <v>329</v>
      </c>
      <c r="D180" s="127" t="s">
        <v>212</v>
      </c>
      <c r="E180" s="128" t="s">
        <v>1241</v>
      </c>
      <c r="F180" s="129" t="s">
        <v>1242</v>
      </c>
      <c r="G180" s="130" t="s">
        <v>313</v>
      </c>
      <c r="H180" s="131">
        <v>7</v>
      </c>
      <c r="I180" s="132"/>
      <c r="J180" s="133">
        <f t="shared" si="30"/>
        <v>0</v>
      </c>
      <c r="K180" s="134"/>
      <c r="L180" s="32"/>
      <c r="M180" s="135" t="s">
        <v>1</v>
      </c>
      <c r="N180" s="136" t="s">
        <v>42</v>
      </c>
      <c r="P180" s="137">
        <f t="shared" si="31"/>
        <v>0</v>
      </c>
      <c r="Q180" s="137">
        <v>0</v>
      </c>
      <c r="R180" s="137">
        <f t="shared" si="32"/>
        <v>0</v>
      </c>
      <c r="S180" s="137">
        <v>0</v>
      </c>
      <c r="T180" s="138">
        <f t="shared" si="33"/>
        <v>0</v>
      </c>
      <c r="AR180" s="139" t="s">
        <v>216</v>
      </c>
      <c r="AT180" s="139" t="s">
        <v>212</v>
      </c>
      <c r="AU180" s="139" t="s">
        <v>86</v>
      </c>
      <c r="AY180" s="17" t="s">
        <v>211</v>
      </c>
      <c r="BE180" s="140">
        <f t="shared" si="34"/>
        <v>0</v>
      </c>
      <c r="BF180" s="140">
        <f t="shared" si="35"/>
        <v>0</v>
      </c>
      <c r="BG180" s="140">
        <f t="shared" si="36"/>
        <v>0</v>
      </c>
      <c r="BH180" s="140">
        <f t="shared" si="37"/>
        <v>0</v>
      </c>
      <c r="BI180" s="140">
        <f t="shared" si="38"/>
        <v>0</v>
      </c>
      <c r="BJ180" s="17" t="s">
        <v>84</v>
      </c>
      <c r="BK180" s="140">
        <f t="shared" si="39"/>
        <v>0</v>
      </c>
      <c r="BL180" s="17" t="s">
        <v>216</v>
      </c>
      <c r="BM180" s="139" t="s">
        <v>465</v>
      </c>
    </row>
    <row r="181" spans="2:65" s="1" customFormat="1" ht="37.9" customHeight="1">
      <c r="B181" s="32"/>
      <c r="C181" s="127" t="s">
        <v>467</v>
      </c>
      <c r="D181" s="127" t="s">
        <v>212</v>
      </c>
      <c r="E181" s="128" t="s">
        <v>1243</v>
      </c>
      <c r="F181" s="129" t="s">
        <v>1244</v>
      </c>
      <c r="G181" s="130" t="s">
        <v>313</v>
      </c>
      <c r="H181" s="131">
        <v>23</v>
      </c>
      <c r="I181" s="132"/>
      <c r="J181" s="133">
        <f t="shared" si="30"/>
        <v>0</v>
      </c>
      <c r="K181" s="134"/>
      <c r="L181" s="32"/>
      <c r="M181" s="135" t="s">
        <v>1</v>
      </c>
      <c r="N181" s="136" t="s">
        <v>42</v>
      </c>
      <c r="P181" s="137">
        <f t="shared" si="31"/>
        <v>0</v>
      </c>
      <c r="Q181" s="137">
        <v>0</v>
      </c>
      <c r="R181" s="137">
        <f t="shared" si="32"/>
        <v>0</v>
      </c>
      <c r="S181" s="137">
        <v>0</v>
      </c>
      <c r="T181" s="138">
        <f t="shared" si="33"/>
        <v>0</v>
      </c>
      <c r="AR181" s="139" t="s">
        <v>216</v>
      </c>
      <c r="AT181" s="139" t="s">
        <v>212</v>
      </c>
      <c r="AU181" s="139" t="s">
        <v>86</v>
      </c>
      <c r="AY181" s="17" t="s">
        <v>211</v>
      </c>
      <c r="BE181" s="140">
        <f t="shared" si="34"/>
        <v>0</v>
      </c>
      <c r="BF181" s="140">
        <f t="shared" si="35"/>
        <v>0</v>
      </c>
      <c r="BG181" s="140">
        <f t="shared" si="36"/>
        <v>0</v>
      </c>
      <c r="BH181" s="140">
        <f t="shared" si="37"/>
        <v>0</v>
      </c>
      <c r="BI181" s="140">
        <f t="shared" si="38"/>
        <v>0</v>
      </c>
      <c r="BJ181" s="17" t="s">
        <v>84</v>
      </c>
      <c r="BK181" s="140">
        <f t="shared" si="39"/>
        <v>0</v>
      </c>
      <c r="BL181" s="17" t="s">
        <v>216</v>
      </c>
      <c r="BM181" s="139" t="s">
        <v>470</v>
      </c>
    </row>
    <row r="182" spans="2:65" s="1" customFormat="1" ht="24.2" customHeight="1">
      <c r="B182" s="32"/>
      <c r="C182" s="127" t="s">
        <v>336</v>
      </c>
      <c r="D182" s="127" t="s">
        <v>212</v>
      </c>
      <c r="E182" s="128" t="s">
        <v>1245</v>
      </c>
      <c r="F182" s="129" t="s">
        <v>1246</v>
      </c>
      <c r="G182" s="130" t="s">
        <v>313</v>
      </c>
      <c r="H182" s="131">
        <v>1</v>
      </c>
      <c r="I182" s="132"/>
      <c r="J182" s="133">
        <f t="shared" si="30"/>
        <v>0</v>
      </c>
      <c r="K182" s="134"/>
      <c r="L182" s="32"/>
      <c r="M182" s="135" t="s">
        <v>1</v>
      </c>
      <c r="N182" s="136" t="s">
        <v>42</v>
      </c>
      <c r="P182" s="137">
        <f t="shared" si="31"/>
        <v>0</v>
      </c>
      <c r="Q182" s="137">
        <v>0</v>
      </c>
      <c r="R182" s="137">
        <f t="shared" si="32"/>
        <v>0</v>
      </c>
      <c r="S182" s="137">
        <v>0</v>
      </c>
      <c r="T182" s="138">
        <f t="shared" si="33"/>
        <v>0</v>
      </c>
      <c r="AR182" s="139" t="s">
        <v>216</v>
      </c>
      <c r="AT182" s="139" t="s">
        <v>212</v>
      </c>
      <c r="AU182" s="139" t="s">
        <v>86</v>
      </c>
      <c r="AY182" s="17" t="s">
        <v>211</v>
      </c>
      <c r="BE182" s="140">
        <f t="shared" si="34"/>
        <v>0</v>
      </c>
      <c r="BF182" s="140">
        <f t="shared" si="35"/>
        <v>0</v>
      </c>
      <c r="BG182" s="140">
        <f t="shared" si="36"/>
        <v>0</v>
      </c>
      <c r="BH182" s="140">
        <f t="shared" si="37"/>
        <v>0</v>
      </c>
      <c r="BI182" s="140">
        <f t="shared" si="38"/>
        <v>0</v>
      </c>
      <c r="BJ182" s="17" t="s">
        <v>84</v>
      </c>
      <c r="BK182" s="140">
        <f t="shared" si="39"/>
        <v>0</v>
      </c>
      <c r="BL182" s="17" t="s">
        <v>216</v>
      </c>
      <c r="BM182" s="139" t="s">
        <v>474</v>
      </c>
    </row>
    <row r="183" spans="2:65" s="1" customFormat="1" ht="37.9" customHeight="1">
      <c r="B183" s="32"/>
      <c r="C183" s="127" t="s">
        <v>475</v>
      </c>
      <c r="D183" s="127" t="s">
        <v>212</v>
      </c>
      <c r="E183" s="128" t="s">
        <v>1247</v>
      </c>
      <c r="F183" s="129" t="s">
        <v>1248</v>
      </c>
      <c r="G183" s="130" t="s">
        <v>313</v>
      </c>
      <c r="H183" s="131">
        <v>30</v>
      </c>
      <c r="I183" s="132"/>
      <c r="J183" s="133">
        <f t="shared" si="30"/>
        <v>0</v>
      </c>
      <c r="K183" s="134"/>
      <c r="L183" s="32"/>
      <c r="M183" s="135" t="s">
        <v>1</v>
      </c>
      <c r="N183" s="136" t="s">
        <v>42</v>
      </c>
      <c r="P183" s="137">
        <f t="shared" si="31"/>
        <v>0</v>
      </c>
      <c r="Q183" s="137">
        <v>0</v>
      </c>
      <c r="R183" s="137">
        <f t="shared" si="32"/>
        <v>0</v>
      </c>
      <c r="S183" s="137">
        <v>0</v>
      </c>
      <c r="T183" s="138">
        <f t="shared" si="33"/>
        <v>0</v>
      </c>
      <c r="AR183" s="139" t="s">
        <v>216</v>
      </c>
      <c r="AT183" s="139" t="s">
        <v>212</v>
      </c>
      <c r="AU183" s="139" t="s">
        <v>86</v>
      </c>
      <c r="AY183" s="17" t="s">
        <v>211</v>
      </c>
      <c r="BE183" s="140">
        <f t="shared" si="34"/>
        <v>0</v>
      </c>
      <c r="BF183" s="140">
        <f t="shared" si="35"/>
        <v>0</v>
      </c>
      <c r="BG183" s="140">
        <f t="shared" si="36"/>
        <v>0</v>
      </c>
      <c r="BH183" s="140">
        <f t="shared" si="37"/>
        <v>0</v>
      </c>
      <c r="BI183" s="140">
        <f t="shared" si="38"/>
        <v>0</v>
      </c>
      <c r="BJ183" s="17" t="s">
        <v>84</v>
      </c>
      <c r="BK183" s="140">
        <f t="shared" si="39"/>
        <v>0</v>
      </c>
      <c r="BL183" s="17" t="s">
        <v>216</v>
      </c>
      <c r="BM183" s="139" t="s">
        <v>478</v>
      </c>
    </row>
    <row r="184" spans="2:65" s="1" customFormat="1" ht="16.5" customHeight="1">
      <c r="B184" s="32"/>
      <c r="C184" s="127" t="s">
        <v>339</v>
      </c>
      <c r="D184" s="127" t="s">
        <v>212</v>
      </c>
      <c r="E184" s="128" t="s">
        <v>1249</v>
      </c>
      <c r="F184" s="129" t="s">
        <v>1250</v>
      </c>
      <c r="G184" s="130" t="s">
        <v>313</v>
      </c>
      <c r="H184" s="131">
        <v>5</v>
      </c>
      <c r="I184" s="132"/>
      <c r="J184" s="133">
        <f t="shared" si="30"/>
        <v>0</v>
      </c>
      <c r="K184" s="134"/>
      <c r="L184" s="32"/>
      <c r="M184" s="135" t="s">
        <v>1</v>
      </c>
      <c r="N184" s="136" t="s">
        <v>42</v>
      </c>
      <c r="P184" s="137">
        <f t="shared" si="31"/>
        <v>0</v>
      </c>
      <c r="Q184" s="137">
        <v>0</v>
      </c>
      <c r="R184" s="137">
        <f t="shared" si="32"/>
        <v>0</v>
      </c>
      <c r="S184" s="137">
        <v>0</v>
      </c>
      <c r="T184" s="138">
        <f t="shared" si="33"/>
        <v>0</v>
      </c>
      <c r="AR184" s="139" t="s">
        <v>216</v>
      </c>
      <c r="AT184" s="139" t="s">
        <v>212</v>
      </c>
      <c r="AU184" s="139" t="s">
        <v>86</v>
      </c>
      <c r="AY184" s="17" t="s">
        <v>211</v>
      </c>
      <c r="BE184" s="140">
        <f t="shared" si="34"/>
        <v>0</v>
      </c>
      <c r="BF184" s="140">
        <f t="shared" si="35"/>
        <v>0</v>
      </c>
      <c r="BG184" s="140">
        <f t="shared" si="36"/>
        <v>0</v>
      </c>
      <c r="BH184" s="140">
        <f t="shared" si="37"/>
        <v>0</v>
      </c>
      <c r="BI184" s="140">
        <f t="shared" si="38"/>
        <v>0</v>
      </c>
      <c r="BJ184" s="17" t="s">
        <v>84</v>
      </c>
      <c r="BK184" s="140">
        <f t="shared" si="39"/>
        <v>0</v>
      </c>
      <c r="BL184" s="17" t="s">
        <v>216</v>
      </c>
      <c r="BM184" s="139" t="s">
        <v>481</v>
      </c>
    </row>
    <row r="185" spans="2:65" s="1" customFormat="1" ht="16.5" customHeight="1">
      <c r="B185" s="32"/>
      <c r="C185" s="127" t="s">
        <v>482</v>
      </c>
      <c r="D185" s="127" t="s">
        <v>212</v>
      </c>
      <c r="E185" s="128" t="s">
        <v>1251</v>
      </c>
      <c r="F185" s="129" t="s">
        <v>1252</v>
      </c>
      <c r="G185" s="130" t="s">
        <v>313</v>
      </c>
      <c r="H185" s="131">
        <v>1</v>
      </c>
      <c r="I185" s="132"/>
      <c r="J185" s="133">
        <f t="shared" si="30"/>
        <v>0</v>
      </c>
      <c r="K185" s="134"/>
      <c r="L185" s="32"/>
      <c r="M185" s="135" t="s">
        <v>1</v>
      </c>
      <c r="N185" s="136" t="s">
        <v>42</v>
      </c>
      <c r="P185" s="137">
        <f t="shared" si="31"/>
        <v>0</v>
      </c>
      <c r="Q185" s="137">
        <v>0</v>
      </c>
      <c r="R185" s="137">
        <f t="shared" si="32"/>
        <v>0</v>
      </c>
      <c r="S185" s="137">
        <v>0</v>
      </c>
      <c r="T185" s="138">
        <f t="shared" si="33"/>
        <v>0</v>
      </c>
      <c r="AR185" s="139" t="s">
        <v>216</v>
      </c>
      <c r="AT185" s="139" t="s">
        <v>212</v>
      </c>
      <c r="AU185" s="139" t="s">
        <v>86</v>
      </c>
      <c r="AY185" s="17" t="s">
        <v>211</v>
      </c>
      <c r="BE185" s="140">
        <f t="shared" si="34"/>
        <v>0</v>
      </c>
      <c r="BF185" s="140">
        <f t="shared" si="35"/>
        <v>0</v>
      </c>
      <c r="BG185" s="140">
        <f t="shared" si="36"/>
        <v>0</v>
      </c>
      <c r="BH185" s="140">
        <f t="shared" si="37"/>
        <v>0</v>
      </c>
      <c r="BI185" s="140">
        <f t="shared" si="38"/>
        <v>0</v>
      </c>
      <c r="BJ185" s="17" t="s">
        <v>84</v>
      </c>
      <c r="BK185" s="140">
        <f t="shared" si="39"/>
        <v>0</v>
      </c>
      <c r="BL185" s="17" t="s">
        <v>216</v>
      </c>
      <c r="BM185" s="139" t="s">
        <v>485</v>
      </c>
    </row>
    <row r="186" spans="2:65" s="1" customFormat="1" ht="21.75" customHeight="1">
      <c r="B186" s="32"/>
      <c r="C186" s="127" t="s">
        <v>349</v>
      </c>
      <c r="D186" s="127" t="s">
        <v>212</v>
      </c>
      <c r="E186" s="128" t="s">
        <v>1253</v>
      </c>
      <c r="F186" s="129" t="s">
        <v>1254</v>
      </c>
      <c r="G186" s="130" t="s">
        <v>313</v>
      </c>
      <c r="H186" s="131">
        <v>1</v>
      </c>
      <c r="I186" s="132"/>
      <c r="J186" s="133">
        <f t="shared" si="30"/>
        <v>0</v>
      </c>
      <c r="K186" s="134"/>
      <c r="L186" s="32"/>
      <c r="M186" s="135" t="s">
        <v>1</v>
      </c>
      <c r="N186" s="136" t="s">
        <v>42</v>
      </c>
      <c r="P186" s="137">
        <f t="shared" si="31"/>
        <v>0</v>
      </c>
      <c r="Q186" s="137">
        <v>0</v>
      </c>
      <c r="R186" s="137">
        <f t="shared" si="32"/>
        <v>0</v>
      </c>
      <c r="S186" s="137">
        <v>0</v>
      </c>
      <c r="T186" s="138">
        <f t="shared" si="33"/>
        <v>0</v>
      </c>
      <c r="AR186" s="139" t="s">
        <v>216</v>
      </c>
      <c r="AT186" s="139" t="s">
        <v>212</v>
      </c>
      <c r="AU186" s="139" t="s">
        <v>86</v>
      </c>
      <c r="AY186" s="17" t="s">
        <v>211</v>
      </c>
      <c r="BE186" s="140">
        <f t="shared" si="34"/>
        <v>0</v>
      </c>
      <c r="BF186" s="140">
        <f t="shared" si="35"/>
        <v>0</v>
      </c>
      <c r="BG186" s="140">
        <f t="shared" si="36"/>
        <v>0</v>
      </c>
      <c r="BH186" s="140">
        <f t="shared" si="37"/>
        <v>0</v>
      </c>
      <c r="BI186" s="140">
        <f t="shared" si="38"/>
        <v>0</v>
      </c>
      <c r="BJ186" s="17" t="s">
        <v>84</v>
      </c>
      <c r="BK186" s="140">
        <f t="shared" si="39"/>
        <v>0</v>
      </c>
      <c r="BL186" s="17" t="s">
        <v>216</v>
      </c>
      <c r="BM186" s="139" t="s">
        <v>489</v>
      </c>
    </row>
    <row r="187" spans="2:65" s="10" customFormat="1" ht="22.9" customHeight="1">
      <c r="B187" s="117"/>
      <c r="D187" s="118" t="s">
        <v>76</v>
      </c>
      <c r="E187" s="193" t="s">
        <v>1066</v>
      </c>
      <c r="F187" s="193" t="s">
        <v>1255</v>
      </c>
      <c r="I187" s="120"/>
      <c r="J187" s="194">
        <f>BK187</f>
        <v>0</v>
      </c>
      <c r="L187" s="117"/>
      <c r="M187" s="122"/>
      <c r="P187" s="123">
        <f>SUM(P188:P193)</f>
        <v>0</v>
      </c>
      <c r="R187" s="123">
        <f>SUM(R188:R193)</f>
        <v>0</v>
      </c>
      <c r="T187" s="124">
        <f>SUM(T188:T193)</f>
        <v>0</v>
      </c>
      <c r="AR187" s="118" t="s">
        <v>84</v>
      </c>
      <c r="AT187" s="125" t="s">
        <v>76</v>
      </c>
      <c r="AU187" s="125" t="s">
        <v>84</v>
      </c>
      <c r="AY187" s="118" t="s">
        <v>211</v>
      </c>
      <c r="BK187" s="126">
        <f>SUM(BK188:BK193)</f>
        <v>0</v>
      </c>
    </row>
    <row r="188" spans="2:65" s="1" customFormat="1" ht="21.75" customHeight="1">
      <c r="B188" s="32"/>
      <c r="C188" s="127" t="s">
        <v>492</v>
      </c>
      <c r="D188" s="127" t="s">
        <v>212</v>
      </c>
      <c r="E188" s="128" t="s">
        <v>1256</v>
      </c>
      <c r="F188" s="129" t="s">
        <v>1257</v>
      </c>
      <c r="G188" s="130" t="s">
        <v>313</v>
      </c>
      <c r="H188" s="131">
        <v>1</v>
      </c>
      <c r="I188" s="132"/>
      <c r="J188" s="133">
        <f t="shared" ref="J188:J193" si="40">ROUND(I188*H188,2)</f>
        <v>0</v>
      </c>
      <c r="K188" s="134"/>
      <c r="L188" s="32"/>
      <c r="M188" s="135" t="s">
        <v>1</v>
      </c>
      <c r="N188" s="136" t="s">
        <v>42</v>
      </c>
      <c r="P188" s="137">
        <f t="shared" ref="P188:P193" si="41">O188*H188</f>
        <v>0</v>
      </c>
      <c r="Q188" s="137">
        <v>0</v>
      </c>
      <c r="R188" s="137">
        <f t="shared" ref="R188:R193" si="42">Q188*H188</f>
        <v>0</v>
      </c>
      <c r="S188" s="137">
        <v>0</v>
      </c>
      <c r="T188" s="138">
        <f t="shared" ref="T188:T193" si="43">S188*H188</f>
        <v>0</v>
      </c>
      <c r="AR188" s="139" t="s">
        <v>216</v>
      </c>
      <c r="AT188" s="139" t="s">
        <v>212</v>
      </c>
      <c r="AU188" s="139" t="s">
        <v>86</v>
      </c>
      <c r="AY188" s="17" t="s">
        <v>211</v>
      </c>
      <c r="BE188" s="140">
        <f t="shared" ref="BE188:BE193" si="44">IF(N188="základní",J188,0)</f>
        <v>0</v>
      </c>
      <c r="BF188" s="140">
        <f t="shared" ref="BF188:BF193" si="45">IF(N188="snížená",J188,0)</f>
        <v>0</v>
      </c>
      <c r="BG188" s="140">
        <f t="shared" ref="BG188:BG193" si="46">IF(N188="zákl. přenesená",J188,0)</f>
        <v>0</v>
      </c>
      <c r="BH188" s="140">
        <f t="shared" ref="BH188:BH193" si="47">IF(N188="sníž. přenesená",J188,0)</f>
        <v>0</v>
      </c>
      <c r="BI188" s="140">
        <f t="shared" ref="BI188:BI193" si="48">IF(N188="nulová",J188,0)</f>
        <v>0</v>
      </c>
      <c r="BJ188" s="17" t="s">
        <v>84</v>
      </c>
      <c r="BK188" s="140">
        <f t="shared" ref="BK188:BK193" si="49">ROUND(I188*H188,2)</f>
        <v>0</v>
      </c>
      <c r="BL188" s="17" t="s">
        <v>216</v>
      </c>
      <c r="BM188" s="139" t="s">
        <v>495</v>
      </c>
    </row>
    <row r="189" spans="2:65" s="1" customFormat="1" ht="21.75" customHeight="1">
      <c r="B189" s="32"/>
      <c r="C189" s="127" t="s">
        <v>355</v>
      </c>
      <c r="D189" s="127" t="s">
        <v>212</v>
      </c>
      <c r="E189" s="128" t="s">
        <v>1258</v>
      </c>
      <c r="F189" s="129" t="s">
        <v>1259</v>
      </c>
      <c r="G189" s="130" t="s">
        <v>313</v>
      </c>
      <c r="H189" s="131">
        <v>1</v>
      </c>
      <c r="I189" s="132"/>
      <c r="J189" s="133">
        <f t="shared" si="40"/>
        <v>0</v>
      </c>
      <c r="K189" s="134"/>
      <c r="L189" s="32"/>
      <c r="M189" s="135" t="s">
        <v>1</v>
      </c>
      <c r="N189" s="136" t="s">
        <v>42</v>
      </c>
      <c r="P189" s="137">
        <f t="shared" si="41"/>
        <v>0</v>
      </c>
      <c r="Q189" s="137">
        <v>0</v>
      </c>
      <c r="R189" s="137">
        <f t="shared" si="42"/>
        <v>0</v>
      </c>
      <c r="S189" s="137">
        <v>0</v>
      </c>
      <c r="T189" s="138">
        <f t="shared" si="43"/>
        <v>0</v>
      </c>
      <c r="AR189" s="139" t="s">
        <v>216</v>
      </c>
      <c r="AT189" s="139" t="s">
        <v>212</v>
      </c>
      <c r="AU189" s="139" t="s">
        <v>86</v>
      </c>
      <c r="AY189" s="17" t="s">
        <v>211</v>
      </c>
      <c r="BE189" s="140">
        <f t="shared" si="44"/>
        <v>0</v>
      </c>
      <c r="BF189" s="140">
        <f t="shared" si="45"/>
        <v>0</v>
      </c>
      <c r="BG189" s="140">
        <f t="shared" si="46"/>
        <v>0</v>
      </c>
      <c r="BH189" s="140">
        <f t="shared" si="47"/>
        <v>0</v>
      </c>
      <c r="BI189" s="140">
        <f t="shared" si="48"/>
        <v>0</v>
      </c>
      <c r="BJ189" s="17" t="s">
        <v>84</v>
      </c>
      <c r="BK189" s="140">
        <f t="shared" si="49"/>
        <v>0</v>
      </c>
      <c r="BL189" s="17" t="s">
        <v>216</v>
      </c>
      <c r="BM189" s="139" t="s">
        <v>506</v>
      </c>
    </row>
    <row r="190" spans="2:65" s="1" customFormat="1" ht="16.5" customHeight="1">
      <c r="B190" s="32"/>
      <c r="C190" s="127" t="s">
        <v>507</v>
      </c>
      <c r="D190" s="127" t="s">
        <v>212</v>
      </c>
      <c r="E190" s="128" t="s">
        <v>1260</v>
      </c>
      <c r="F190" s="129" t="s">
        <v>1261</v>
      </c>
      <c r="G190" s="130" t="s">
        <v>313</v>
      </c>
      <c r="H190" s="131">
        <v>2</v>
      </c>
      <c r="I190" s="132"/>
      <c r="J190" s="133">
        <f t="shared" si="40"/>
        <v>0</v>
      </c>
      <c r="K190" s="134"/>
      <c r="L190" s="32"/>
      <c r="M190" s="135" t="s">
        <v>1</v>
      </c>
      <c r="N190" s="136" t="s">
        <v>42</v>
      </c>
      <c r="P190" s="137">
        <f t="shared" si="41"/>
        <v>0</v>
      </c>
      <c r="Q190" s="137">
        <v>0</v>
      </c>
      <c r="R190" s="137">
        <f t="shared" si="42"/>
        <v>0</v>
      </c>
      <c r="S190" s="137">
        <v>0</v>
      </c>
      <c r="T190" s="138">
        <f t="shared" si="43"/>
        <v>0</v>
      </c>
      <c r="AR190" s="139" t="s">
        <v>216</v>
      </c>
      <c r="AT190" s="139" t="s">
        <v>212</v>
      </c>
      <c r="AU190" s="139" t="s">
        <v>86</v>
      </c>
      <c r="AY190" s="17" t="s">
        <v>211</v>
      </c>
      <c r="BE190" s="140">
        <f t="shared" si="44"/>
        <v>0</v>
      </c>
      <c r="BF190" s="140">
        <f t="shared" si="45"/>
        <v>0</v>
      </c>
      <c r="BG190" s="140">
        <f t="shared" si="46"/>
        <v>0</v>
      </c>
      <c r="BH190" s="140">
        <f t="shared" si="47"/>
        <v>0</v>
      </c>
      <c r="BI190" s="140">
        <f t="shared" si="48"/>
        <v>0</v>
      </c>
      <c r="BJ190" s="17" t="s">
        <v>84</v>
      </c>
      <c r="BK190" s="140">
        <f t="shared" si="49"/>
        <v>0</v>
      </c>
      <c r="BL190" s="17" t="s">
        <v>216</v>
      </c>
      <c r="BM190" s="139" t="s">
        <v>510</v>
      </c>
    </row>
    <row r="191" spans="2:65" s="1" customFormat="1" ht="24.2" customHeight="1">
      <c r="B191" s="32"/>
      <c r="C191" s="127" t="s">
        <v>359</v>
      </c>
      <c r="D191" s="127" t="s">
        <v>212</v>
      </c>
      <c r="E191" s="128" t="s">
        <v>1262</v>
      </c>
      <c r="F191" s="129" t="s">
        <v>1263</v>
      </c>
      <c r="G191" s="130" t="s">
        <v>313</v>
      </c>
      <c r="H191" s="131">
        <v>1</v>
      </c>
      <c r="I191" s="132"/>
      <c r="J191" s="133">
        <f t="shared" si="40"/>
        <v>0</v>
      </c>
      <c r="K191" s="134"/>
      <c r="L191" s="32"/>
      <c r="M191" s="135" t="s">
        <v>1</v>
      </c>
      <c r="N191" s="136" t="s">
        <v>42</v>
      </c>
      <c r="P191" s="137">
        <f t="shared" si="41"/>
        <v>0</v>
      </c>
      <c r="Q191" s="137">
        <v>0</v>
      </c>
      <c r="R191" s="137">
        <f t="shared" si="42"/>
        <v>0</v>
      </c>
      <c r="S191" s="137">
        <v>0</v>
      </c>
      <c r="T191" s="138">
        <f t="shared" si="43"/>
        <v>0</v>
      </c>
      <c r="AR191" s="139" t="s">
        <v>216</v>
      </c>
      <c r="AT191" s="139" t="s">
        <v>212</v>
      </c>
      <c r="AU191" s="139" t="s">
        <v>86</v>
      </c>
      <c r="AY191" s="17" t="s">
        <v>211</v>
      </c>
      <c r="BE191" s="140">
        <f t="shared" si="44"/>
        <v>0</v>
      </c>
      <c r="BF191" s="140">
        <f t="shared" si="45"/>
        <v>0</v>
      </c>
      <c r="BG191" s="140">
        <f t="shared" si="46"/>
        <v>0</v>
      </c>
      <c r="BH191" s="140">
        <f t="shared" si="47"/>
        <v>0</v>
      </c>
      <c r="BI191" s="140">
        <f t="shared" si="48"/>
        <v>0</v>
      </c>
      <c r="BJ191" s="17" t="s">
        <v>84</v>
      </c>
      <c r="BK191" s="140">
        <f t="shared" si="49"/>
        <v>0</v>
      </c>
      <c r="BL191" s="17" t="s">
        <v>216</v>
      </c>
      <c r="BM191" s="139" t="s">
        <v>516</v>
      </c>
    </row>
    <row r="192" spans="2:65" s="1" customFormat="1" ht="16.5" customHeight="1">
      <c r="B192" s="32"/>
      <c r="C192" s="127" t="s">
        <v>518</v>
      </c>
      <c r="D192" s="127" t="s">
        <v>212</v>
      </c>
      <c r="E192" s="128" t="s">
        <v>1264</v>
      </c>
      <c r="F192" s="129" t="s">
        <v>1265</v>
      </c>
      <c r="G192" s="130" t="s">
        <v>313</v>
      </c>
      <c r="H192" s="131">
        <v>1</v>
      </c>
      <c r="I192" s="132"/>
      <c r="J192" s="133">
        <f t="shared" si="40"/>
        <v>0</v>
      </c>
      <c r="K192" s="134"/>
      <c r="L192" s="32"/>
      <c r="M192" s="135" t="s">
        <v>1</v>
      </c>
      <c r="N192" s="136" t="s">
        <v>42</v>
      </c>
      <c r="P192" s="137">
        <f t="shared" si="41"/>
        <v>0</v>
      </c>
      <c r="Q192" s="137">
        <v>0</v>
      </c>
      <c r="R192" s="137">
        <f t="shared" si="42"/>
        <v>0</v>
      </c>
      <c r="S192" s="137">
        <v>0</v>
      </c>
      <c r="T192" s="138">
        <f t="shared" si="43"/>
        <v>0</v>
      </c>
      <c r="AR192" s="139" t="s">
        <v>216</v>
      </c>
      <c r="AT192" s="139" t="s">
        <v>212</v>
      </c>
      <c r="AU192" s="139" t="s">
        <v>86</v>
      </c>
      <c r="AY192" s="17" t="s">
        <v>211</v>
      </c>
      <c r="BE192" s="140">
        <f t="shared" si="44"/>
        <v>0</v>
      </c>
      <c r="BF192" s="140">
        <f t="shared" si="45"/>
        <v>0</v>
      </c>
      <c r="BG192" s="140">
        <f t="shared" si="46"/>
        <v>0</v>
      </c>
      <c r="BH192" s="140">
        <f t="shared" si="47"/>
        <v>0</v>
      </c>
      <c r="BI192" s="140">
        <f t="shared" si="48"/>
        <v>0</v>
      </c>
      <c r="BJ192" s="17" t="s">
        <v>84</v>
      </c>
      <c r="BK192" s="140">
        <f t="shared" si="49"/>
        <v>0</v>
      </c>
      <c r="BL192" s="17" t="s">
        <v>216</v>
      </c>
      <c r="BM192" s="139" t="s">
        <v>521</v>
      </c>
    </row>
    <row r="193" spans="2:65" s="1" customFormat="1" ht="16.5" customHeight="1">
      <c r="B193" s="32"/>
      <c r="C193" s="127" t="s">
        <v>365</v>
      </c>
      <c r="D193" s="127" t="s">
        <v>212</v>
      </c>
      <c r="E193" s="128" t="s">
        <v>1264</v>
      </c>
      <c r="F193" s="129" t="s">
        <v>1265</v>
      </c>
      <c r="G193" s="130" t="s">
        <v>313</v>
      </c>
      <c r="H193" s="131">
        <v>1</v>
      </c>
      <c r="I193" s="132"/>
      <c r="J193" s="133">
        <f t="shared" si="40"/>
        <v>0</v>
      </c>
      <c r="K193" s="134"/>
      <c r="L193" s="32"/>
      <c r="M193" s="135" t="s">
        <v>1</v>
      </c>
      <c r="N193" s="136" t="s">
        <v>42</v>
      </c>
      <c r="P193" s="137">
        <f t="shared" si="41"/>
        <v>0</v>
      </c>
      <c r="Q193" s="137">
        <v>0</v>
      </c>
      <c r="R193" s="137">
        <f t="shared" si="42"/>
        <v>0</v>
      </c>
      <c r="S193" s="137">
        <v>0</v>
      </c>
      <c r="T193" s="138">
        <f t="shared" si="43"/>
        <v>0</v>
      </c>
      <c r="AR193" s="139" t="s">
        <v>216</v>
      </c>
      <c r="AT193" s="139" t="s">
        <v>212</v>
      </c>
      <c r="AU193" s="139" t="s">
        <v>86</v>
      </c>
      <c r="AY193" s="17" t="s">
        <v>211</v>
      </c>
      <c r="BE193" s="140">
        <f t="shared" si="44"/>
        <v>0</v>
      </c>
      <c r="BF193" s="140">
        <f t="shared" si="45"/>
        <v>0</v>
      </c>
      <c r="BG193" s="140">
        <f t="shared" si="46"/>
        <v>0</v>
      </c>
      <c r="BH193" s="140">
        <f t="shared" si="47"/>
        <v>0</v>
      </c>
      <c r="BI193" s="140">
        <f t="shared" si="48"/>
        <v>0</v>
      </c>
      <c r="BJ193" s="17" t="s">
        <v>84</v>
      </c>
      <c r="BK193" s="140">
        <f t="shared" si="49"/>
        <v>0</v>
      </c>
      <c r="BL193" s="17" t="s">
        <v>216</v>
      </c>
      <c r="BM193" s="139" t="s">
        <v>527</v>
      </c>
    </row>
    <row r="194" spans="2:65" s="10" customFormat="1" ht="22.9" customHeight="1">
      <c r="B194" s="117"/>
      <c r="D194" s="118" t="s">
        <v>76</v>
      </c>
      <c r="E194" s="193" t="s">
        <v>1266</v>
      </c>
      <c r="F194" s="193" t="s">
        <v>1267</v>
      </c>
      <c r="I194" s="120"/>
      <c r="J194" s="194">
        <f>BK194</f>
        <v>0</v>
      </c>
      <c r="L194" s="117"/>
      <c r="M194" s="122"/>
      <c r="P194" s="123">
        <f>SUM(P195:P208)</f>
        <v>0</v>
      </c>
      <c r="R194" s="123">
        <f>SUM(R195:R208)</f>
        <v>0</v>
      </c>
      <c r="T194" s="124">
        <f>SUM(T195:T208)</f>
        <v>0</v>
      </c>
      <c r="AR194" s="118" t="s">
        <v>84</v>
      </c>
      <c r="AT194" s="125" t="s">
        <v>76</v>
      </c>
      <c r="AU194" s="125" t="s">
        <v>84</v>
      </c>
      <c r="AY194" s="118" t="s">
        <v>211</v>
      </c>
      <c r="BK194" s="126">
        <f>SUM(BK195:BK208)</f>
        <v>0</v>
      </c>
    </row>
    <row r="195" spans="2:65" s="1" customFormat="1" ht="33" customHeight="1">
      <c r="B195" s="32"/>
      <c r="C195" s="127" t="s">
        <v>531</v>
      </c>
      <c r="D195" s="127" t="s">
        <v>212</v>
      </c>
      <c r="E195" s="128" t="s">
        <v>1268</v>
      </c>
      <c r="F195" s="129" t="s">
        <v>1269</v>
      </c>
      <c r="G195" s="130" t="s">
        <v>313</v>
      </c>
      <c r="H195" s="131">
        <v>1</v>
      </c>
      <c r="I195" s="132"/>
      <c r="J195" s="133">
        <f t="shared" ref="J195:J208" si="50">ROUND(I195*H195,2)</f>
        <v>0</v>
      </c>
      <c r="K195" s="134"/>
      <c r="L195" s="32"/>
      <c r="M195" s="135" t="s">
        <v>1</v>
      </c>
      <c r="N195" s="136" t="s">
        <v>42</v>
      </c>
      <c r="P195" s="137">
        <f t="shared" ref="P195:P208" si="51">O195*H195</f>
        <v>0</v>
      </c>
      <c r="Q195" s="137">
        <v>0</v>
      </c>
      <c r="R195" s="137">
        <f t="shared" ref="R195:R208" si="52">Q195*H195</f>
        <v>0</v>
      </c>
      <c r="S195" s="137">
        <v>0</v>
      </c>
      <c r="T195" s="138">
        <f t="shared" ref="T195:T208" si="53">S195*H195</f>
        <v>0</v>
      </c>
      <c r="AR195" s="139" t="s">
        <v>216</v>
      </c>
      <c r="AT195" s="139" t="s">
        <v>212</v>
      </c>
      <c r="AU195" s="139" t="s">
        <v>86</v>
      </c>
      <c r="AY195" s="17" t="s">
        <v>211</v>
      </c>
      <c r="BE195" s="140">
        <f t="shared" ref="BE195:BE208" si="54">IF(N195="základní",J195,0)</f>
        <v>0</v>
      </c>
      <c r="BF195" s="140">
        <f t="shared" ref="BF195:BF208" si="55">IF(N195="snížená",J195,0)</f>
        <v>0</v>
      </c>
      <c r="BG195" s="140">
        <f t="shared" ref="BG195:BG208" si="56">IF(N195="zákl. přenesená",J195,0)</f>
        <v>0</v>
      </c>
      <c r="BH195" s="140">
        <f t="shared" ref="BH195:BH208" si="57">IF(N195="sníž. přenesená",J195,0)</f>
        <v>0</v>
      </c>
      <c r="BI195" s="140">
        <f t="shared" ref="BI195:BI208" si="58">IF(N195="nulová",J195,0)</f>
        <v>0</v>
      </c>
      <c r="BJ195" s="17" t="s">
        <v>84</v>
      </c>
      <c r="BK195" s="140">
        <f t="shared" ref="BK195:BK208" si="59">ROUND(I195*H195,2)</f>
        <v>0</v>
      </c>
      <c r="BL195" s="17" t="s">
        <v>216</v>
      </c>
      <c r="BM195" s="139" t="s">
        <v>534</v>
      </c>
    </row>
    <row r="196" spans="2:65" s="1" customFormat="1" ht="16.5" customHeight="1">
      <c r="B196" s="32"/>
      <c r="C196" s="127" t="s">
        <v>373</v>
      </c>
      <c r="D196" s="127" t="s">
        <v>212</v>
      </c>
      <c r="E196" s="128" t="s">
        <v>1270</v>
      </c>
      <c r="F196" s="129" t="s">
        <v>1271</v>
      </c>
      <c r="G196" s="130" t="s">
        <v>421</v>
      </c>
      <c r="H196" s="131">
        <v>20</v>
      </c>
      <c r="I196" s="132"/>
      <c r="J196" s="133">
        <f t="shared" si="50"/>
        <v>0</v>
      </c>
      <c r="K196" s="134"/>
      <c r="L196" s="32"/>
      <c r="M196" s="135" t="s">
        <v>1</v>
      </c>
      <c r="N196" s="136" t="s">
        <v>42</v>
      </c>
      <c r="P196" s="137">
        <f t="shared" si="51"/>
        <v>0</v>
      </c>
      <c r="Q196" s="137">
        <v>0</v>
      </c>
      <c r="R196" s="137">
        <f t="shared" si="52"/>
        <v>0</v>
      </c>
      <c r="S196" s="137">
        <v>0</v>
      </c>
      <c r="T196" s="138">
        <f t="shared" si="53"/>
        <v>0</v>
      </c>
      <c r="AR196" s="139" t="s">
        <v>216</v>
      </c>
      <c r="AT196" s="139" t="s">
        <v>212</v>
      </c>
      <c r="AU196" s="139" t="s">
        <v>86</v>
      </c>
      <c r="AY196" s="17" t="s">
        <v>211</v>
      </c>
      <c r="BE196" s="140">
        <f t="shared" si="54"/>
        <v>0</v>
      </c>
      <c r="BF196" s="140">
        <f t="shared" si="55"/>
        <v>0</v>
      </c>
      <c r="BG196" s="140">
        <f t="shared" si="56"/>
        <v>0</v>
      </c>
      <c r="BH196" s="140">
        <f t="shared" si="57"/>
        <v>0</v>
      </c>
      <c r="BI196" s="140">
        <f t="shared" si="58"/>
        <v>0</v>
      </c>
      <c r="BJ196" s="17" t="s">
        <v>84</v>
      </c>
      <c r="BK196" s="140">
        <f t="shared" si="59"/>
        <v>0</v>
      </c>
      <c r="BL196" s="17" t="s">
        <v>216</v>
      </c>
      <c r="BM196" s="139" t="s">
        <v>537</v>
      </c>
    </row>
    <row r="197" spans="2:65" s="1" customFormat="1" ht="21.75" customHeight="1">
      <c r="B197" s="32"/>
      <c r="C197" s="127" t="s">
        <v>538</v>
      </c>
      <c r="D197" s="127" t="s">
        <v>212</v>
      </c>
      <c r="E197" s="128" t="s">
        <v>1272</v>
      </c>
      <c r="F197" s="129" t="s">
        <v>1273</v>
      </c>
      <c r="G197" s="130" t="s">
        <v>313</v>
      </c>
      <c r="H197" s="131">
        <v>1</v>
      </c>
      <c r="I197" s="132"/>
      <c r="J197" s="133">
        <f t="shared" si="50"/>
        <v>0</v>
      </c>
      <c r="K197" s="134"/>
      <c r="L197" s="32"/>
      <c r="M197" s="135" t="s">
        <v>1</v>
      </c>
      <c r="N197" s="136" t="s">
        <v>42</v>
      </c>
      <c r="P197" s="137">
        <f t="shared" si="51"/>
        <v>0</v>
      </c>
      <c r="Q197" s="137">
        <v>0</v>
      </c>
      <c r="R197" s="137">
        <f t="shared" si="52"/>
        <v>0</v>
      </c>
      <c r="S197" s="137">
        <v>0</v>
      </c>
      <c r="T197" s="138">
        <f t="shared" si="53"/>
        <v>0</v>
      </c>
      <c r="AR197" s="139" t="s">
        <v>216</v>
      </c>
      <c r="AT197" s="139" t="s">
        <v>212</v>
      </c>
      <c r="AU197" s="139" t="s">
        <v>86</v>
      </c>
      <c r="AY197" s="17" t="s">
        <v>211</v>
      </c>
      <c r="BE197" s="140">
        <f t="shared" si="54"/>
        <v>0</v>
      </c>
      <c r="BF197" s="140">
        <f t="shared" si="55"/>
        <v>0</v>
      </c>
      <c r="BG197" s="140">
        <f t="shared" si="56"/>
        <v>0</v>
      </c>
      <c r="BH197" s="140">
        <f t="shared" si="57"/>
        <v>0</v>
      </c>
      <c r="BI197" s="140">
        <f t="shared" si="58"/>
        <v>0</v>
      </c>
      <c r="BJ197" s="17" t="s">
        <v>84</v>
      </c>
      <c r="BK197" s="140">
        <f t="shared" si="59"/>
        <v>0</v>
      </c>
      <c r="BL197" s="17" t="s">
        <v>216</v>
      </c>
      <c r="BM197" s="139" t="s">
        <v>541</v>
      </c>
    </row>
    <row r="198" spans="2:65" s="1" customFormat="1" ht="16.5" customHeight="1">
      <c r="B198" s="32"/>
      <c r="C198" s="127" t="s">
        <v>389</v>
      </c>
      <c r="D198" s="127" t="s">
        <v>212</v>
      </c>
      <c r="E198" s="128" t="s">
        <v>1274</v>
      </c>
      <c r="F198" s="129" t="s">
        <v>1275</v>
      </c>
      <c r="G198" s="130" t="s">
        <v>313</v>
      </c>
      <c r="H198" s="131">
        <v>1</v>
      </c>
      <c r="I198" s="132"/>
      <c r="J198" s="133">
        <f t="shared" si="50"/>
        <v>0</v>
      </c>
      <c r="K198" s="134"/>
      <c r="L198" s="32"/>
      <c r="M198" s="135" t="s">
        <v>1</v>
      </c>
      <c r="N198" s="136" t="s">
        <v>42</v>
      </c>
      <c r="P198" s="137">
        <f t="shared" si="51"/>
        <v>0</v>
      </c>
      <c r="Q198" s="137">
        <v>0</v>
      </c>
      <c r="R198" s="137">
        <f t="shared" si="52"/>
        <v>0</v>
      </c>
      <c r="S198" s="137">
        <v>0</v>
      </c>
      <c r="T198" s="138">
        <f t="shared" si="53"/>
        <v>0</v>
      </c>
      <c r="AR198" s="139" t="s">
        <v>216</v>
      </c>
      <c r="AT198" s="139" t="s">
        <v>212</v>
      </c>
      <c r="AU198" s="139" t="s">
        <v>86</v>
      </c>
      <c r="AY198" s="17" t="s">
        <v>211</v>
      </c>
      <c r="BE198" s="140">
        <f t="shared" si="54"/>
        <v>0</v>
      </c>
      <c r="BF198" s="140">
        <f t="shared" si="55"/>
        <v>0</v>
      </c>
      <c r="BG198" s="140">
        <f t="shared" si="56"/>
        <v>0</v>
      </c>
      <c r="BH198" s="140">
        <f t="shared" si="57"/>
        <v>0</v>
      </c>
      <c r="BI198" s="140">
        <f t="shared" si="58"/>
        <v>0</v>
      </c>
      <c r="BJ198" s="17" t="s">
        <v>84</v>
      </c>
      <c r="BK198" s="140">
        <f t="shared" si="59"/>
        <v>0</v>
      </c>
      <c r="BL198" s="17" t="s">
        <v>216</v>
      </c>
      <c r="BM198" s="139" t="s">
        <v>544</v>
      </c>
    </row>
    <row r="199" spans="2:65" s="1" customFormat="1" ht="21.75" customHeight="1">
      <c r="B199" s="32"/>
      <c r="C199" s="127" t="s">
        <v>545</v>
      </c>
      <c r="D199" s="127" t="s">
        <v>212</v>
      </c>
      <c r="E199" s="128" t="s">
        <v>1276</v>
      </c>
      <c r="F199" s="129" t="s">
        <v>1277</v>
      </c>
      <c r="G199" s="130" t="s">
        <v>313</v>
      </c>
      <c r="H199" s="131">
        <v>1</v>
      </c>
      <c r="I199" s="132"/>
      <c r="J199" s="133">
        <f t="shared" si="50"/>
        <v>0</v>
      </c>
      <c r="K199" s="134"/>
      <c r="L199" s="32"/>
      <c r="M199" s="135" t="s">
        <v>1</v>
      </c>
      <c r="N199" s="136" t="s">
        <v>42</v>
      </c>
      <c r="P199" s="137">
        <f t="shared" si="51"/>
        <v>0</v>
      </c>
      <c r="Q199" s="137">
        <v>0</v>
      </c>
      <c r="R199" s="137">
        <f t="shared" si="52"/>
        <v>0</v>
      </c>
      <c r="S199" s="137">
        <v>0</v>
      </c>
      <c r="T199" s="138">
        <f t="shared" si="53"/>
        <v>0</v>
      </c>
      <c r="AR199" s="139" t="s">
        <v>216</v>
      </c>
      <c r="AT199" s="139" t="s">
        <v>212</v>
      </c>
      <c r="AU199" s="139" t="s">
        <v>86</v>
      </c>
      <c r="AY199" s="17" t="s">
        <v>211</v>
      </c>
      <c r="BE199" s="140">
        <f t="shared" si="54"/>
        <v>0</v>
      </c>
      <c r="BF199" s="140">
        <f t="shared" si="55"/>
        <v>0</v>
      </c>
      <c r="BG199" s="140">
        <f t="shared" si="56"/>
        <v>0</v>
      </c>
      <c r="BH199" s="140">
        <f t="shared" si="57"/>
        <v>0</v>
      </c>
      <c r="BI199" s="140">
        <f t="shared" si="58"/>
        <v>0</v>
      </c>
      <c r="BJ199" s="17" t="s">
        <v>84</v>
      </c>
      <c r="BK199" s="140">
        <f t="shared" si="59"/>
        <v>0</v>
      </c>
      <c r="BL199" s="17" t="s">
        <v>216</v>
      </c>
      <c r="BM199" s="139" t="s">
        <v>548</v>
      </c>
    </row>
    <row r="200" spans="2:65" s="1" customFormat="1" ht="16.5" customHeight="1">
      <c r="B200" s="32"/>
      <c r="C200" s="127" t="s">
        <v>394</v>
      </c>
      <c r="D200" s="127" t="s">
        <v>212</v>
      </c>
      <c r="E200" s="128" t="s">
        <v>1278</v>
      </c>
      <c r="F200" s="129" t="s">
        <v>1279</v>
      </c>
      <c r="G200" s="130" t="s">
        <v>313</v>
      </c>
      <c r="H200" s="131">
        <v>1</v>
      </c>
      <c r="I200" s="132"/>
      <c r="J200" s="133">
        <f t="shared" si="50"/>
        <v>0</v>
      </c>
      <c r="K200" s="134"/>
      <c r="L200" s="32"/>
      <c r="M200" s="135" t="s">
        <v>1</v>
      </c>
      <c r="N200" s="136" t="s">
        <v>42</v>
      </c>
      <c r="P200" s="137">
        <f t="shared" si="51"/>
        <v>0</v>
      </c>
      <c r="Q200" s="137">
        <v>0</v>
      </c>
      <c r="R200" s="137">
        <f t="shared" si="52"/>
        <v>0</v>
      </c>
      <c r="S200" s="137">
        <v>0</v>
      </c>
      <c r="T200" s="138">
        <f t="shared" si="53"/>
        <v>0</v>
      </c>
      <c r="AR200" s="139" t="s">
        <v>216</v>
      </c>
      <c r="AT200" s="139" t="s">
        <v>212</v>
      </c>
      <c r="AU200" s="139" t="s">
        <v>86</v>
      </c>
      <c r="AY200" s="17" t="s">
        <v>211</v>
      </c>
      <c r="BE200" s="140">
        <f t="shared" si="54"/>
        <v>0</v>
      </c>
      <c r="BF200" s="140">
        <f t="shared" si="55"/>
        <v>0</v>
      </c>
      <c r="BG200" s="140">
        <f t="shared" si="56"/>
        <v>0</v>
      </c>
      <c r="BH200" s="140">
        <f t="shared" si="57"/>
        <v>0</v>
      </c>
      <c r="BI200" s="140">
        <f t="shared" si="58"/>
        <v>0</v>
      </c>
      <c r="BJ200" s="17" t="s">
        <v>84</v>
      </c>
      <c r="BK200" s="140">
        <f t="shared" si="59"/>
        <v>0</v>
      </c>
      <c r="BL200" s="17" t="s">
        <v>216</v>
      </c>
      <c r="BM200" s="139" t="s">
        <v>551</v>
      </c>
    </row>
    <row r="201" spans="2:65" s="1" customFormat="1" ht="16.5" customHeight="1">
      <c r="B201" s="32"/>
      <c r="C201" s="127" t="s">
        <v>523</v>
      </c>
      <c r="D201" s="127" t="s">
        <v>212</v>
      </c>
      <c r="E201" s="128" t="s">
        <v>1280</v>
      </c>
      <c r="F201" s="129" t="s">
        <v>1281</v>
      </c>
      <c r="G201" s="130" t="s">
        <v>313</v>
      </c>
      <c r="H201" s="131">
        <v>1</v>
      </c>
      <c r="I201" s="132"/>
      <c r="J201" s="133">
        <f t="shared" si="50"/>
        <v>0</v>
      </c>
      <c r="K201" s="134"/>
      <c r="L201" s="32"/>
      <c r="M201" s="135" t="s">
        <v>1</v>
      </c>
      <c r="N201" s="136" t="s">
        <v>42</v>
      </c>
      <c r="P201" s="137">
        <f t="shared" si="51"/>
        <v>0</v>
      </c>
      <c r="Q201" s="137">
        <v>0</v>
      </c>
      <c r="R201" s="137">
        <f t="shared" si="52"/>
        <v>0</v>
      </c>
      <c r="S201" s="137">
        <v>0</v>
      </c>
      <c r="T201" s="138">
        <f t="shared" si="53"/>
        <v>0</v>
      </c>
      <c r="AR201" s="139" t="s">
        <v>216</v>
      </c>
      <c r="AT201" s="139" t="s">
        <v>212</v>
      </c>
      <c r="AU201" s="139" t="s">
        <v>86</v>
      </c>
      <c r="AY201" s="17" t="s">
        <v>211</v>
      </c>
      <c r="BE201" s="140">
        <f t="shared" si="54"/>
        <v>0</v>
      </c>
      <c r="BF201" s="140">
        <f t="shared" si="55"/>
        <v>0</v>
      </c>
      <c r="BG201" s="140">
        <f t="shared" si="56"/>
        <v>0</v>
      </c>
      <c r="BH201" s="140">
        <f t="shared" si="57"/>
        <v>0</v>
      </c>
      <c r="BI201" s="140">
        <f t="shared" si="58"/>
        <v>0</v>
      </c>
      <c r="BJ201" s="17" t="s">
        <v>84</v>
      </c>
      <c r="BK201" s="140">
        <f t="shared" si="59"/>
        <v>0</v>
      </c>
      <c r="BL201" s="17" t="s">
        <v>216</v>
      </c>
      <c r="BM201" s="139" t="s">
        <v>554</v>
      </c>
    </row>
    <row r="202" spans="2:65" s="1" customFormat="1" ht="16.5" customHeight="1">
      <c r="B202" s="32"/>
      <c r="C202" s="127" t="s">
        <v>399</v>
      </c>
      <c r="D202" s="127" t="s">
        <v>212</v>
      </c>
      <c r="E202" s="128" t="s">
        <v>1282</v>
      </c>
      <c r="F202" s="129" t="s">
        <v>1283</v>
      </c>
      <c r="G202" s="130" t="s">
        <v>313</v>
      </c>
      <c r="H202" s="131">
        <v>1</v>
      </c>
      <c r="I202" s="132"/>
      <c r="J202" s="133">
        <f t="shared" si="50"/>
        <v>0</v>
      </c>
      <c r="K202" s="134"/>
      <c r="L202" s="32"/>
      <c r="M202" s="135" t="s">
        <v>1</v>
      </c>
      <c r="N202" s="136" t="s">
        <v>42</v>
      </c>
      <c r="P202" s="137">
        <f t="shared" si="51"/>
        <v>0</v>
      </c>
      <c r="Q202" s="137">
        <v>0</v>
      </c>
      <c r="R202" s="137">
        <f t="shared" si="52"/>
        <v>0</v>
      </c>
      <c r="S202" s="137">
        <v>0</v>
      </c>
      <c r="T202" s="138">
        <f t="shared" si="53"/>
        <v>0</v>
      </c>
      <c r="AR202" s="139" t="s">
        <v>216</v>
      </c>
      <c r="AT202" s="139" t="s">
        <v>212</v>
      </c>
      <c r="AU202" s="139" t="s">
        <v>86</v>
      </c>
      <c r="AY202" s="17" t="s">
        <v>211</v>
      </c>
      <c r="BE202" s="140">
        <f t="shared" si="54"/>
        <v>0</v>
      </c>
      <c r="BF202" s="140">
        <f t="shared" si="55"/>
        <v>0</v>
      </c>
      <c r="BG202" s="140">
        <f t="shared" si="56"/>
        <v>0</v>
      </c>
      <c r="BH202" s="140">
        <f t="shared" si="57"/>
        <v>0</v>
      </c>
      <c r="BI202" s="140">
        <f t="shared" si="58"/>
        <v>0</v>
      </c>
      <c r="BJ202" s="17" t="s">
        <v>84</v>
      </c>
      <c r="BK202" s="140">
        <f t="shared" si="59"/>
        <v>0</v>
      </c>
      <c r="BL202" s="17" t="s">
        <v>216</v>
      </c>
      <c r="BM202" s="139" t="s">
        <v>559</v>
      </c>
    </row>
    <row r="203" spans="2:65" s="1" customFormat="1" ht="16.5" customHeight="1">
      <c r="B203" s="32"/>
      <c r="C203" s="127" t="s">
        <v>560</v>
      </c>
      <c r="D203" s="127" t="s">
        <v>212</v>
      </c>
      <c r="E203" s="128" t="s">
        <v>1284</v>
      </c>
      <c r="F203" s="129" t="s">
        <v>1285</v>
      </c>
      <c r="G203" s="130" t="s">
        <v>313</v>
      </c>
      <c r="H203" s="131">
        <v>1</v>
      </c>
      <c r="I203" s="132"/>
      <c r="J203" s="133">
        <f t="shared" si="50"/>
        <v>0</v>
      </c>
      <c r="K203" s="134"/>
      <c r="L203" s="32"/>
      <c r="M203" s="135" t="s">
        <v>1</v>
      </c>
      <c r="N203" s="136" t="s">
        <v>42</v>
      </c>
      <c r="P203" s="137">
        <f t="shared" si="51"/>
        <v>0</v>
      </c>
      <c r="Q203" s="137">
        <v>0</v>
      </c>
      <c r="R203" s="137">
        <f t="shared" si="52"/>
        <v>0</v>
      </c>
      <c r="S203" s="137">
        <v>0</v>
      </c>
      <c r="T203" s="138">
        <f t="shared" si="53"/>
        <v>0</v>
      </c>
      <c r="AR203" s="139" t="s">
        <v>216</v>
      </c>
      <c r="AT203" s="139" t="s">
        <v>212</v>
      </c>
      <c r="AU203" s="139" t="s">
        <v>86</v>
      </c>
      <c r="AY203" s="17" t="s">
        <v>211</v>
      </c>
      <c r="BE203" s="140">
        <f t="shared" si="54"/>
        <v>0</v>
      </c>
      <c r="BF203" s="140">
        <f t="shared" si="55"/>
        <v>0</v>
      </c>
      <c r="BG203" s="140">
        <f t="shared" si="56"/>
        <v>0</v>
      </c>
      <c r="BH203" s="140">
        <f t="shared" si="57"/>
        <v>0</v>
      </c>
      <c r="BI203" s="140">
        <f t="shared" si="58"/>
        <v>0</v>
      </c>
      <c r="BJ203" s="17" t="s">
        <v>84</v>
      </c>
      <c r="BK203" s="140">
        <f t="shared" si="59"/>
        <v>0</v>
      </c>
      <c r="BL203" s="17" t="s">
        <v>216</v>
      </c>
      <c r="BM203" s="139" t="s">
        <v>563</v>
      </c>
    </row>
    <row r="204" spans="2:65" s="1" customFormat="1" ht="24.2" customHeight="1">
      <c r="B204" s="32"/>
      <c r="C204" s="127" t="s">
        <v>404</v>
      </c>
      <c r="D204" s="127" t="s">
        <v>212</v>
      </c>
      <c r="E204" s="128" t="s">
        <v>1286</v>
      </c>
      <c r="F204" s="129" t="s">
        <v>1287</v>
      </c>
      <c r="G204" s="130" t="s">
        <v>313</v>
      </c>
      <c r="H204" s="131">
        <v>1</v>
      </c>
      <c r="I204" s="132"/>
      <c r="J204" s="133">
        <f t="shared" si="50"/>
        <v>0</v>
      </c>
      <c r="K204" s="134"/>
      <c r="L204" s="32"/>
      <c r="M204" s="135" t="s">
        <v>1</v>
      </c>
      <c r="N204" s="136" t="s">
        <v>42</v>
      </c>
      <c r="P204" s="137">
        <f t="shared" si="51"/>
        <v>0</v>
      </c>
      <c r="Q204" s="137">
        <v>0</v>
      </c>
      <c r="R204" s="137">
        <f t="shared" si="52"/>
        <v>0</v>
      </c>
      <c r="S204" s="137">
        <v>0</v>
      </c>
      <c r="T204" s="138">
        <f t="shared" si="53"/>
        <v>0</v>
      </c>
      <c r="AR204" s="139" t="s">
        <v>216</v>
      </c>
      <c r="AT204" s="139" t="s">
        <v>212</v>
      </c>
      <c r="AU204" s="139" t="s">
        <v>86</v>
      </c>
      <c r="AY204" s="17" t="s">
        <v>211</v>
      </c>
      <c r="BE204" s="140">
        <f t="shared" si="54"/>
        <v>0</v>
      </c>
      <c r="BF204" s="140">
        <f t="shared" si="55"/>
        <v>0</v>
      </c>
      <c r="BG204" s="140">
        <f t="shared" si="56"/>
        <v>0</v>
      </c>
      <c r="BH204" s="140">
        <f t="shared" si="57"/>
        <v>0</v>
      </c>
      <c r="BI204" s="140">
        <f t="shared" si="58"/>
        <v>0</v>
      </c>
      <c r="BJ204" s="17" t="s">
        <v>84</v>
      </c>
      <c r="BK204" s="140">
        <f t="shared" si="59"/>
        <v>0</v>
      </c>
      <c r="BL204" s="17" t="s">
        <v>216</v>
      </c>
      <c r="BM204" s="139" t="s">
        <v>566</v>
      </c>
    </row>
    <row r="205" spans="2:65" s="1" customFormat="1" ht="16.5" customHeight="1">
      <c r="B205" s="32"/>
      <c r="C205" s="127" t="s">
        <v>567</v>
      </c>
      <c r="D205" s="127" t="s">
        <v>212</v>
      </c>
      <c r="E205" s="128" t="s">
        <v>1288</v>
      </c>
      <c r="F205" s="129" t="s">
        <v>1289</v>
      </c>
      <c r="G205" s="130" t="s">
        <v>313</v>
      </c>
      <c r="H205" s="131">
        <v>1</v>
      </c>
      <c r="I205" s="132"/>
      <c r="J205" s="133">
        <f t="shared" si="50"/>
        <v>0</v>
      </c>
      <c r="K205" s="134"/>
      <c r="L205" s="32"/>
      <c r="M205" s="135" t="s">
        <v>1</v>
      </c>
      <c r="N205" s="136" t="s">
        <v>42</v>
      </c>
      <c r="P205" s="137">
        <f t="shared" si="51"/>
        <v>0</v>
      </c>
      <c r="Q205" s="137">
        <v>0</v>
      </c>
      <c r="R205" s="137">
        <f t="shared" si="52"/>
        <v>0</v>
      </c>
      <c r="S205" s="137">
        <v>0</v>
      </c>
      <c r="T205" s="138">
        <f t="shared" si="53"/>
        <v>0</v>
      </c>
      <c r="AR205" s="139" t="s">
        <v>216</v>
      </c>
      <c r="AT205" s="139" t="s">
        <v>212</v>
      </c>
      <c r="AU205" s="139" t="s">
        <v>86</v>
      </c>
      <c r="AY205" s="17" t="s">
        <v>211</v>
      </c>
      <c r="BE205" s="140">
        <f t="shared" si="54"/>
        <v>0</v>
      </c>
      <c r="BF205" s="140">
        <f t="shared" si="55"/>
        <v>0</v>
      </c>
      <c r="BG205" s="140">
        <f t="shared" si="56"/>
        <v>0</v>
      </c>
      <c r="BH205" s="140">
        <f t="shared" si="57"/>
        <v>0</v>
      </c>
      <c r="BI205" s="140">
        <f t="shared" si="58"/>
        <v>0</v>
      </c>
      <c r="BJ205" s="17" t="s">
        <v>84</v>
      </c>
      <c r="BK205" s="140">
        <f t="shared" si="59"/>
        <v>0</v>
      </c>
      <c r="BL205" s="17" t="s">
        <v>216</v>
      </c>
      <c r="BM205" s="139" t="s">
        <v>570</v>
      </c>
    </row>
    <row r="206" spans="2:65" s="1" customFormat="1" ht="16.5" customHeight="1">
      <c r="B206" s="32"/>
      <c r="C206" s="127" t="s">
        <v>407</v>
      </c>
      <c r="D206" s="127" t="s">
        <v>212</v>
      </c>
      <c r="E206" s="128" t="s">
        <v>1290</v>
      </c>
      <c r="F206" s="129" t="s">
        <v>1291</v>
      </c>
      <c r="G206" s="130" t="s">
        <v>313</v>
      </c>
      <c r="H206" s="131">
        <v>1</v>
      </c>
      <c r="I206" s="132"/>
      <c r="J206" s="133">
        <f t="shared" si="50"/>
        <v>0</v>
      </c>
      <c r="K206" s="134"/>
      <c r="L206" s="32"/>
      <c r="M206" s="135" t="s">
        <v>1</v>
      </c>
      <c r="N206" s="136" t="s">
        <v>42</v>
      </c>
      <c r="P206" s="137">
        <f t="shared" si="51"/>
        <v>0</v>
      </c>
      <c r="Q206" s="137">
        <v>0</v>
      </c>
      <c r="R206" s="137">
        <f t="shared" si="52"/>
        <v>0</v>
      </c>
      <c r="S206" s="137">
        <v>0</v>
      </c>
      <c r="T206" s="138">
        <f t="shared" si="53"/>
        <v>0</v>
      </c>
      <c r="AR206" s="139" t="s">
        <v>216</v>
      </c>
      <c r="AT206" s="139" t="s">
        <v>212</v>
      </c>
      <c r="AU206" s="139" t="s">
        <v>86</v>
      </c>
      <c r="AY206" s="17" t="s">
        <v>211</v>
      </c>
      <c r="BE206" s="140">
        <f t="shared" si="54"/>
        <v>0</v>
      </c>
      <c r="BF206" s="140">
        <f t="shared" si="55"/>
        <v>0</v>
      </c>
      <c r="BG206" s="140">
        <f t="shared" si="56"/>
        <v>0</v>
      </c>
      <c r="BH206" s="140">
        <f t="shared" si="57"/>
        <v>0</v>
      </c>
      <c r="BI206" s="140">
        <f t="shared" si="58"/>
        <v>0</v>
      </c>
      <c r="BJ206" s="17" t="s">
        <v>84</v>
      </c>
      <c r="BK206" s="140">
        <f t="shared" si="59"/>
        <v>0</v>
      </c>
      <c r="BL206" s="17" t="s">
        <v>216</v>
      </c>
      <c r="BM206" s="139" t="s">
        <v>573</v>
      </c>
    </row>
    <row r="207" spans="2:65" s="1" customFormat="1" ht="16.5" customHeight="1">
      <c r="B207" s="32"/>
      <c r="C207" s="127" t="s">
        <v>574</v>
      </c>
      <c r="D207" s="127" t="s">
        <v>212</v>
      </c>
      <c r="E207" s="128" t="s">
        <v>1292</v>
      </c>
      <c r="F207" s="129" t="s">
        <v>1293</v>
      </c>
      <c r="G207" s="130" t="s">
        <v>313</v>
      </c>
      <c r="H207" s="131">
        <v>1</v>
      </c>
      <c r="I207" s="132"/>
      <c r="J207" s="133">
        <f t="shared" si="50"/>
        <v>0</v>
      </c>
      <c r="K207" s="134"/>
      <c r="L207" s="32"/>
      <c r="M207" s="135" t="s">
        <v>1</v>
      </c>
      <c r="N207" s="136" t="s">
        <v>42</v>
      </c>
      <c r="P207" s="137">
        <f t="shared" si="51"/>
        <v>0</v>
      </c>
      <c r="Q207" s="137">
        <v>0</v>
      </c>
      <c r="R207" s="137">
        <f t="shared" si="52"/>
        <v>0</v>
      </c>
      <c r="S207" s="137">
        <v>0</v>
      </c>
      <c r="T207" s="138">
        <f t="shared" si="53"/>
        <v>0</v>
      </c>
      <c r="AR207" s="139" t="s">
        <v>216</v>
      </c>
      <c r="AT207" s="139" t="s">
        <v>212</v>
      </c>
      <c r="AU207" s="139" t="s">
        <v>86</v>
      </c>
      <c r="AY207" s="17" t="s">
        <v>211</v>
      </c>
      <c r="BE207" s="140">
        <f t="shared" si="54"/>
        <v>0</v>
      </c>
      <c r="BF207" s="140">
        <f t="shared" si="55"/>
        <v>0</v>
      </c>
      <c r="BG207" s="140">
        <f t="shared" si="56"/>
        <v>0</v>
      </c>
      <c r="BH207" s="140">
        <f t="shared" si="57"/>
        <v>0</v>
      </c>
      <c r="BI207" s="140">
        <f t="shared" si="58"/>
        <v>0</v>
      </c>
      <c r="BJ207" s="17" t="s">
        <v>84</v>
      </c>
      <c r="BK207" s="140">
        <f t="shared" si="59"/>
        <v>0</v>
      </c>
      <c r="BL207" s="17" t="s">
        <v>216</v>
      </c>
      <c r="BM207" s="139" t="s">
        <v>578</v>
      </c>
    </row>
    <row r="208" spans="2:65" s="1" customFormat="1" ht="16.5" customHeight="1">
      <c r="B208" s="32"/>
      <c r="C208" s="127" t="s">
        <v>413</v>
      </c>
      <c r="D208" s="127" t="s">
        <v>212</v>
      </c>
      <c r="E208" s="128" t="s">
        <v>1294</v>
      </c>
      <c r="F208" s="129" t="s">
        <v>1295</v>
      </c>
      <c r="G208" s="130" t="s">
        <v>313</v>
      </c>
      <c r="H208" s="131">
        <v>1</v>
      </c>
      <c r="I208" s="132"/>
      <c r="J208" s="133">
        <f t="shared" si="50"/>
        <v>0</v>
      </c>
      <c r="K208" s="134"/>
      <c r="L208" s="32"/>
      <c r="M208" s="135" t="s">
        <v>1</v>
      </c>
      <c r="N208" s="136" t="s">
        <v>42</v>
      </c>
      <c r="P208" s="137">
        <f t="shared" si="51"/>
        <v>0</v>
      </c>
      <c r="Q208" s="137">
        <v>0</v>
      </c>
      <c r="R208" s="137">
        <f t="shared" si="52"/>
        <v>0</v>
      </c>
      <c r="S208" s="137">
        <v>0</v>
      </c>
      <c r="T208" s="138">
        <f t="shared" si="53"/>
        <v>0</v>
      </c>
      <c r="AR208" s="139" t="s">
        <v>216</v>
      </c>
      <c r="AT208" s="139" t="s">
        <v>212</v>
      </c>
      <c r="AU208" s="139" t="s">
        <v>86</v>
      </c>
      <c r="AY208" s="17" t="s">
        <v>211</v>
      </c>
      <c r="BE208" s="140">
        <f t="shared" si="54"/>
        <v>0</v>
      </c>
      <c r="BF208" s="140">
        <f t="shared" si="55"/>
        <v>0</v>
      </c>
      <c r="BG208" s="140">
        <f t="shared" si="56"/>
        <v>0</v>
      </c>
      <c r="BH208" s="140">
        <f t="shared" si="57"/>
        <v>0</v>
      </c>
      <c r="BI208" s="140">
        <f t="shared" si="58"/>
        <v>0</v>
      </c>
      <c r="BJ208" s="17" t="s">
        <v>84</v>
      </c>
      <c r="BK208" s="140">
        <f t="shared" si="59"/>
        <v>0</v>
      </c>
      <c r="BL208" s="17" t="s">
        <v>216</v>
      </c>
      <c r="BM208" s="139" t="s">
        <v>581</v>
      </c>
    </row>
    <row r="209" spans="2:65" s="10" customFormat="1" ht="22.9" customHeight="1">
      <c r="B209" s="117"/>
      <c r="D209" s="118" t="s">
        <v>76</v>
      </c>
      <c r="E209" s="193" t="s">
        <v>1296</v>
      </c>
      <c r="F209" s="193" t="s">
        <v>1297</v>
      </c>
      <c r="I209" s="120"/>
      <c r="J209" s="194">
        <f>BK209</f>
        <v>0</v>
      </c>
      <c r="L209" s="117"/>
      <c r="M209" s="122"/>
      <c r="P209" s="123">
        <f>SUM(P210:P211)</f>
        <v>0</v>
      </c>
      <c r="R209" s="123">
        <f>SUM(R210:R211)</f>
        <v>0</v>
      </c>
      <c r="T209" s="124">
        <f>SUM(T210:T211)</f>
        <v>0</v>
      </c>
      <c r="AR209" s="118" t="s">
        <v>84</v>
      </c>
      <c r="AT209" s="125" t="s">
        <v>76</v>
      </c>
      <c r="AU209" s="125" t="s">
        <v>84</v>
      </c>
      <c r="AY209" s="118" t="s">
        <v>211</v>
      </c>
      <c r="BK209" s="126">
        <f>SUM(BK210:BK211)</f>
        <v>0</v>
      </c>
    </row>
    <row r="210" spans="2:65" s="1" customFormat="1" ht="16.5" customHeight="1">
      <c r="B210" s="32"/>
      <c r="C210" s="127" t="s">
        <v>582</v>
      </c>
      <c r="D210" s="127" t="s">
        <v>212</v>
      </c>
      <c r="E210" s="128" t="s">
        <v>1298</v>
      </c>
      <c r="F210" s="129" t="s">
        <v>1299</v>
      </c>
      <c r="G210" s="130" t="s">
        <v>313</v>
      </c>
      <c r="H210" s="131">
        <v>5</v>
      </c>
      <c r="I210" s="132"/>
      <c r="J210" s="133">
        <f>ROUND(I210*H210,2)</f>
        <v>0</v>
      </c>
      <c r="K210" s="134"/>
      <c r="L210" s="32"/>
      <c r="M210" s="135" t="s">
        <v>1</v>
      </c>
      <c r="N210" s="136" t="s">
        <v>42</v>
      </c>
      <c r="P210" s="137">
        <f>O210*H210</f>
        <v>0</v>
      </c>
      <c r="Q210" s="137">
        <v>0</v>
      </c>
      <c r="R210" s="137">
        <f>Q210*H210</f>
        <v>0</v>
      </c>
      <c r="S210" s="137">
        <v>0</v>
      </c>
      <c r="T210" s="138">
        <f>S210*H210</f>
        <v>0</v>
      </c>
      <c r="AR210" s="139" t="s">
        <v>216</v>
      </c>
      <c r="AT210" s="139" t="s">
        <v>212</v>
      </c>
      <c r="AU210" s="139" t="s">
        <v>86</v>
      </c>
      <c r="AY210" s="17" t="s">
        <v>211</v>
      </c>
      <c r="BE210" s="140">
        <f>IF(N210="základní",J210,0)</f>
        <v>0</v>
      </c>
      <c r="BF210" s="140">
        <f>IF(N210="snížená",J210,0)</f>
        <v>0</v>
      </c>
      <c r="BG210" s="140">
        <f>IF(N210="zákl. přenesená",J210,0)</f>
        <v>0</v>
      </c>
      <c r="BH210" s="140">
        <f>IF(N210="sníž. přenesená",J210,0)</f>
        <v>0</v>
      </c>
      <c r="BI210" s="140">
        <f>IF(N210="nulová",J210,0)</f>
        <v>0</v>
      </c>
      <c r="BJ210" s="17" t="s">
        <v>84</v>
      </c>
      <c r="BK210" s="140">
        <f>ROUND(I210*H210,2)</f>
        <v>0</v>
      </c>
      <c r="BL210" s="17" t="s">
        <v>216</v>
      </c>
      <c r="BM210" s="139" t="s">
        <v>585</v>
      </c>
    </row>
    <row r="211" spans="2:65" s="1" customFormat="1" ht="16.5" customHeight="1">
      <c r="B211" s="32"/>
      <c r="C211" s="127" t="s">
        <v>422</v>
      </c>
      <c r="D211" s="127" t="s">
        <v>212</v>
      </c>
      <c r="E211" s="128" t="s">
        <v>1300</v>
      </c>
      <c r="F211" s="129" t="s">
        <v>1301</v>
      </c>
      <c r="G211" s="130" t="s">
        <v>313</v>
      </c>
      <c r="H211" s="131">
        <v>5</v>
      </c>
      <c r="I211" s="132"/>
      <c r="J211" s="133">
        <f>ROUND(I211*H211,2)</f>
        <v>0</v>
      </c>
      <c r="K211" s="134"/>
      <c r="L211" s="32"/>
      <c r="M211" s="135" t="s">
        <v>1</v>
      </c>
      <c r="N211" s="136" t="s">
        <v>42</v>
      </c>
      <c r="P211" s="137">
        <f>O211*H211</f>
        <v>0</v>
      </c>
      <c r="Q211" s="137">
        <v>0</v>
      </c>
      <c r="R211" s="137">
        <f>Q211*H211</f>
        <v>0</v>
      </c>
      <c r="S211" s="137">
        <v>0</v>
      </c>
      <c r="T211" s="138">
        <f>S211*H211</f>
        <v>0</v>
      </c>
      <c r="AR211" s="139" t="s">
        <v>216</v>
      </c>
      <c r="AT211" s="139" t="s">
        <v>212</v>
      </c>
      <c r="AU211" s="139" t="s">
        <v>86</v>
      </c>
      <c r="AY211" s="17" t="s">
        <v>211</v>
      </c>
      <c r="BE211" s="140">
        <f>IF(N211="základní",J211,0)</f>
        <v>0</v>
      </c>
      <c r="BF211" s="140">
        <f>IF(N211="snížená",J211,0)</f>
        <v>0</v>
      </c>
      <c r="BG211" s="140">
        <f>IF(N211="zákl. přenesená",J211,0)</f>
        <v>0</v>
      </c>
      <c r="BH211" s="140">
        <f>IF(N211="sníž. přenesená",J211,0)</f>
        <v>0</v>
      </c>
      <c r="BI211" s="140">
        <f>IF(N211="nulová",J211,0)</f>
        <v>0</v>
      </c>
      <c r="BJ211" s="17" t="s">
        <v>84</v>
      </c>
      <c r="BK211" s="140">
        <f>ROUND(I211*H211,2)</f>
        <v>0</v>
      </c>
      <c r="BL211" s="17" t="s">
        <v>216</v>
      </c>
      <c r="BM211" s="139" t="s">
        <v>588</v>
      </c>
    </row>
    <row r="212" spans="2:65" s="10" customFormat="1" ht="22.9" customHeight="1">
      <c r="B212" s="117"/>
      <c r="D212" s="118" t="s">
        <v>76</v>
      </c>
      <c r="E212" s="193" t="s">
        <v>1302</v>
      </c>
      <c r="F212" s="193" t="s">
        <v>641</v>
      </c>
      <c r="I212" s="120"/>
      <c r="J212" s="194">
        <f>BK212</f>
        <v>0</v>
      </c>
      <c r="L212" s="117"/>
      <c r="M212" s="122"/>
      <c r="P212" s="123">
        <f>SUM(P213:P216)</f>
        <v>0</v>
      </c>
      <c r="R212" s="123">
        <f>SUM(R213:R216)</f>
        <v>0</v>
      </c>
      <c r="T212" s="124">
        <f>SUM(T213:T216)</f>
        <v>0</v>
      </c>
      <c r="AR212" s="118" t="s">
        <v>84</v>
      </c>
      <c r="AT212" s="125" t="s">
        <v>76</v>
      </c>
      <c r="AU212" s="125" t="s">
        <v>84</v>
      </c>
      <c r="AY212" s="118" t="s">
        <v>211</v>
      </c>
      <c r="BK212" s="126">
        <f>SUM(BK213:BK216)</f>
        <v>0</v>
      </c>
    </row>
    <row r="213" spans="2:65" s="1" customFormat="1" ht="24.2" customHeight="1">
      <c r="B213" s="32"/>
      <c r="C213" s="127" t="s">
        <v>589</v>
      </c>
      <c r="D213" s="127" t="s">
        <v>212</v>
      </c>
      <c r="E213" s="128" t="s">
        <v>1303</v>
      </c>
      <c r="F213" s="129" t="s">
        <v>1304</v>
      </c>
      <c r="G213" s="130" t="s">
        <v>421</v>
      </c>
      <c r="H213" s="131">
        <v>300</v>
      </c>
      <c r="I213" s="132"/>
      <c r="J213" s="133">
        <f>ROUND(I213*H213,2)</f>
        <v>0</v>
      </c>
      <c r="K213" s="134"/>
      <c r="L213" s="32"/>
      <c r="M213" s="135" t="s">
        <v>1</v>
      </c>
      <c r="N213" s="136" t="s">
        <v>42</v>
      </c>
      <c r="P213" s="137">
        <f>O213*H213</f>
        <v>0</v>
      </c>
      <c r="Q213" s="137">
        <v>0</v>
      </c>
      <c r="R213" s="137">
        <f>Q213*H213</f>
        <v>0</v>
      </c>
      <c r="S213" s="137">
        <v>0</v>
      </c>
      <c r="T213" s="138">
        <f>S213*H213</f>
        <v>0</v>
      </c>
      <c r="AR213" s="139" t="s">
        <v>216</v>
      </c>
      <c r="AT213" s="139" t="s">
        <v>212</v>
      </c>
      <c r="AU213" s="139" t="s">
        <v>86</v>
      </c>
      <c r="AY213" s="17" t="s">
        <v>211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7" t="s">
        <v>84</v>
      </c>
      <c r="BK213" s="140">
        <f>ROUND(I213*H213,2)</f>
        <v>0</v>
      </c>
      <c r="BL213" s="17" t="s">
        <v>216</v>
      </c>
      <c r="BM213" s="139" t="s">
        <v>592</v>
      </c>
    </row>
    <row r="214" spans="2:65" s="1" customFormat="1" ht="24.2" customHeight="1">
      <c r="B214" s="32"/>
      <c r="C214" s="127" t="s">
        <v>428</v>
      </c>
      <c r="D214" s="127" t="s">
        <v>212</v>
      </c>
      <c r="E214" s="128" t="s">
        <v>1305</v>
      </c>
      <c r="F214" s="129" t="s">
        <v>1306</v>
      </c>
      <c r="G214" s="130" t="s">
        <v>1173</v>
      </c>
      <c r="H214" s="131">
        <v>1</v>
      </c>
      <c r="I214" s="132"/>
      <c r="J214" s="133">
        <f>ROUND(I214*H214,2)</f>
        <v>0</v>
      </c>
      <c r="K214" s="134"/>
      <c r="L214" s="32"/>
      <c r="M214" s="135" t="s">
        <v>1</v>
      </c>
      <c r="N214" s="136" t="s">
        <v>42</v>
      </c>
      <c r="P214" s="137">
        <f>O214*H214</f>
        <v>0</v>
      </c>
      <c r="Q214" s="137">
        <v>0</v>
      </c>
      <c r="R214" s="137">
        <f>Q214*H214</f>
        <v>0</v>
      </c>
      <c r="S214" s="137">
        <v>0</v>
      </c>
      <c r="T214" s="138">
        <f>S214*H214</f>
        <v>0</v>
      </c>
      <c r="AR214" s="139" t="s">
        <v>216</v>
      </c>
      <c r="AT214" s="139" t="s">
        <v>212</v>
      </c>
      <c r="AU214" s="139" t="s">
        <v>86</v>
      </c>
      <c r="AY214" s="17" t="s">
        <v>211</v>
      </c>
      <c r="BE214" s="140">
        <f>IF(N214="základní",J214,0)</f>
        <v>0</v>
      </c>
      <c r="BF214" s="140">
        <f>IF(N214="snížená",J214,0)</f>
        <v>0</v>
      </c>
      <c r="BG214" s="140">
        <f>IF(N214="zákl. přenesená",J214,0)</f>
        <v>0</v>
      </c>
      <c r="BH214" s="140">
        <f>IF(N214="sníž. přenesená",J214,0)</f>
        <v>0</v>
      </c>
      <c r="BI214" s="140">
        <f>IF(N214="nulová",J214,0)</f>
        <v>0</v>
      </c>
      <c r="BJ214" s="17" t="s">
        <v>84</v>
      </c>
      <c r="BK214" s="140">
        <f>ROUND(I214*H214,2)</f>
        <v>0</v>
      </c>
      <c r="BL214" s="17" t="s">
        <v>216</v>
      </c>
      <c r="BM214" s="139" t="s">
        <v>595</v>
      </c>
    </row>
    <row r="215" spans="2:65" s="1" customFormat="1" ht="16.5" customHeight="1">
      <c r="B215" s="32"/>
      <c r="C215" s="127" t="s">
        <v>596</v>
      </c>
      <c r="D215" s="127" t="s">
        <v>212</v>
      </c>
      <c r="E215" s="128" t="s">
        <v>1307</v>
      </c>
      <c r="F215" s="129" t="s">
        <v>1308</v>
      </c>
      <c r="G215" s="130" t="s">
        <v>1173</v>
      </c>
      <c r="H215" s="131">
        <v>1</v>
      </c>
      <c r="I215" s="132"/>
      <c r="J215" s="133">
        <f>ROUND(I215*H215,2)</f>
        <v>0</v>
      </c>
      <c r="K215" s="134"/>
      <c r="L215" s="32"/>
      <c r="M215" s="135" t="s">
        <v>1</v>
      </c>
      <c r="N215" s="136" t="s">
        <v>42</v>
      </c>
      <c r="P215" s="137">
        <f>O215*H215</f>
        <v>0</v>
      </c>
      <c r="Q215" s="137">
        <v>0</v>
      </c>
      <c r="R215" s="137">
        <f>Q215*H215</f>
        <v>0</v>
      </c>
      <c r="S215" s="137">
        <v>0</v>
      </c>
      <c r="T215" s="138">
        <f>S215*H215</f>
        <v>0</v>
      </c>
      <c r="AR215" s="139" t="s">
        <v>216</v>
      </c>
      <c r="AT215" s="139" t="s">
        <v>212</v>
      </c>
      <c r="AU215" s="139" t="s">
        <v>86</v>
      </c>
      <c r="AY215" s="17" t="s">
        <v>211</v>
      </c>
      <c r="BE215" s="140">
        <f>IF(N215="základní",J215,0)</f>
        <v>0</v>
      </c>
      <c r="BF215" s="140">
        <f>IF(N215="snížená",J215,0)</f>
        <v>0</v>
      </c>
      <c r="BG215" s="140">
        <f>IF(N215="zákl. přenesená",J215,0)</f>
        <v>0</v>
      </c>
      <c r="BH215" s="140">
        <f>IF(N215="sníž. přenesená",J215,0)</f>
        <v>0</v>
      </c>
      <c r="BI215" s="140">
        <f>IF(N215="nulová",J215,0)</f>
        <v>0</v>
      </c>
      <c r="BJ215" s="17" t="s">
        <v>84</v>
      </c>
      <c r="BK215" s="140">
        <f>ROUND(I215*H215,2)</f>
        <v>0</v>
      </c>
      <c r="BL215" s="17" t="s">
        <v>216</v>
      </c>
      <c r="BM215" s="139" t="s">
        <v>599</v>
      </c>
    </row>
    <row r="216" spans="2:65" s="1" customFormat="1" ht="16.5" customHeight="1">
      <c r="B216" s="32"/>
      <c r="C216" s="127" t="s">
        <v>437</v>
      </c>
      <c r="D216" s="127" t="s">
        <v>212</v>
      </c>
      <c r="E216" s="128" t="s">
        <v>1309</v>
      </c>
      <c r="F216" s="129" t="s">
        <v>1310</v>
      </c>
      <c r="G216" s="130" t="s">
        <v>1173</v>
      </c>
      <c r="H216" s="131">
        <v>1</v>
      </c>
      <c r="I216" s="132"/>
      <c r="J216" s="133">
        <f>ROUND(I216*H216,2)</f>
        <v>0</v>
      </c>
      <c r="K216" s="134"/>
      <c r="L216" s="32"/>
      <c r="M216" s="181" t="s">
        <v>1</v>
      </c>
      <c r="N216" s="182" t="s">
        <v>42</v>
      </c>
      <c r="O216" s="183"/>
      <c r="P216" s="184">
        <f>O216*H216</f>
        <v>0</v>
      </c>
      <c r="Q216" s="184">
        <v>0</v>
      </c>
      <c r="R216" s="184">
        <f>Q216*H216</f>
        <v>0</v>
      </c>
      <c r="S216" s="184">
        <v>0</v>
      </c>
      <c r="T216" s="185">
        <f>S216*H216</f>
        <v>0</v>
      </c>
      <c r="AR216" s="139" t="s">
        <v>216</v>
      </c>
      <c r="AT216" s="139" t="s">
        <v>212</v>
      </c>
      <c r="AU216" s="139" t="s">
        <v>86</v>
      </c>
      <c r="AY216" s="17" t="s">
        <v>211</v>
      </c>
      <c r="BE216" s="140">
        <f>IF(N216="základní",J216,0)</f>
        <v>0</v>
      </c>
      <c r="BF216" s="140">
        <f>IF(N216="snížená",J216,0)</f>
        <v>0</v>
      </c>
      <c r="BG216" s="140">
        <f>IF(N216="zákl. přenesená",J216,0)</f>
        <v>0</v>
      </c>
      <c r="BH216" s="140">
        <f>IF(N216="sníž. přenesená",J216,0)</f>
        <v>0</v>
      </c>
      <c r="BI216" s="140">
        <f>IF(N216="nulová",J216,0)</f>
        <v>0</v>
      </c>
      <c r="BJ216" s="17" t="s">
        <v>84</v>
      </c>
      <c r="BK216" s="140">
        <f>ROUND(I216*H216,2)</f>
        <v>0</v>
      </c>
      <c r="BL216" s="17" t="s">
        <v>216</v>
      </c>
      <c r="BM216" s="139" t="s">
        <v>602</v>
      </c>
    </row>
    <row r="217" spans="2:65" s="1" customFormat="1" ht="6.95" customHeight="1">
      <c r="B217" s="44"/>
      <c r="C217" s="45"/>
      <c r="D217" s="45"/>
      <c r="E217" s="45"/>
      <c r="F217" s="45"/>
      <c r="G217" s="45"/>
      <c r="H217" s="45"/>
      <c r="I217" s="45"/>
      <c r="J217" s="45"/>
      <c r="K217" s="45"/>
      <c r="L217" s="32"/>
    </row>
  </sheetData>
  <sheetProtection algorithmName="SHA-512" hashValue="unnO/VBMnABXtG2iL/lJqCAybsFEhu9oFN6LpAX3DYcrRz7ctH8QlAPYcPBpAXAMyGwdzQAv2PMxCO0fHqNvDA==" saltValue="vNZWRynUvVDS0BoFbHpVXiYd5vyrG0EtoK//KK6pxz+k7UhkMAXZXKlKgznulVaXZuEb9+jVWieeLjZ3f/LbPQ==" spinCount="100000" sheet="1" objects="1" scenarios="1" formatColumns="0" formatRows="0" autoFilter="0"/>
  <autoFilter ref="C125:K216" xr:uid="{00000000-0009-0000-0000-000006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7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104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44" t="str">
        <f>'Rekapitulace stavby'!K6</f>
        <v>24005 - Prirodni koupaci biotop Jilemnice (zadani) - uprava vyberove rizeni</v>
      </c>
      <c r="F7" s="245"/>
      <c r="G7" s="245"/>
      <c r="H7" s="245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40" t="s">
        <v>1311</v>
      </c>
      <c r="F9" s="246"/>
      <c r="G9" s="246"/>
      <c r="H9" s="246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47" t="str">
        <f>'Rekapitulace stavby'!E14</f>
        <v>Vyplň údaj</v>
      </c>
      <c r="F18" s="209"/>
      <c r="G18" s="209"/>
      <c r="H18" s="209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14" t="s">
        <v>1</v>
      </c>
      <c r="F27" s="214"/>
      <c r="G27" s="214"/>
      <c r="H27" s="214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ROUND(J124,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ROUND((SUM(BE124:BE175)),  2)</f>
        <v>0</v>
      </c>
      <c r="I33" s="92">
        <v>0.21</v>
      </c>
      <c r="J33" s="91">
        <f>ROUND(((SUM(BE124:BE175))*I33),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ROUND((SUM(BF124:BF175)),  2)</f>
        <v>0</v>
      </c>
      <c r="I34" s="92">
        <v>0.12</v>
      </c>
      <c r="J34" s="91">
        <f>ROUND(((SUM(BF124:BF175))*I34),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ROUND((SUM(BG124:BG175)),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ROUND((SUM(BH124:BH175)),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ROUND((SUM(BI124:BI175)),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44" t="str">
        <f>E7</f>
        <v>24005 - Prirodni koupaci biotop Jilemnice (zadani) - uprava vyberove rizeni</v>
      </c>
      <c r="F85" s="245"/>
      <c r="G85" s="245"/>
      <c r="H85" s="245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40" t="str">
        <f>E9</f>
        <v>SO 05.1 - Areálové vedení...</v>
      </c>
      <c r="F87" s="246"/>
      <c r="G87" s="246"/>
      <c r="H87" s="246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J124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1312</v>
      </c>
      <c r="E97" s="106"/>
      <c r="F97" s="106"/>
      <c r="G97" s="106"/>
      <c r="H97" s="106"/>
      <c r="I97" s="106"/>
      <c r="J97" s="107">
        <f>J125</f>
        <v>0</v>
      </c>
      <c r="L97" s="104"/>
    </row>
    <row r="98" spans="2:12" s="15" customFormat="1" ht="19.899999999999999" hidden="1" customHeight="1">
      <c r="B98" s="189"/>
      <c r="D98" s="190" t="s">
        <v>1313</v>
      </c>
      <c r="E98" s="191"/>
      <c r="F98" s="191"/>
      <c r="G98" s="191"/>
      <c r="H98" s="191"/>
      <c r="I98" s="191"/>
      <c r="J98" s="192">
        <f>J126</f>
        <v>0</v>
      </c>
      <c r="L98" s="189"/>
    </row>
    <row r="99" spans="2:12" s="15" customFormat="1" ht="19.899999999999999" hidden="1" customHeight="1">
      <c r="B99" s="189"/>
      <c r="D99" s="190" t="s">
        <v>1314</v>
      </c>
      <c r="E99" s="191"/>
      <c r="F99" s="191"/>
      <c r="G99" s="191"/>
      <c r="H99" s="191"/>
      <c r="I99" s="191"/>
      <c r="J99" s="192">
        <f>J139</f>
        <v>0</v>
      </c>
      <c r="L99" s="189"/>
    </row>
    <row r="100" spans="2:12" s="8" customFormat="1" ht="24.95" hidden="1" customHeight="1">
      <c r="B100" s="104"/>
      <c r="D100" s="105" t="s">
        <v>1315</v>
      </c>
      <c r="E100" s="106"/>
      <c r="F100" s="106"/>
      <c r="G100" s="106"/>
      <c r="H100" s="106"/>
      <c r="I100" s="106"/>
      <c r="J100" s="107">
        <f>J143</f>
        <v>0</v>
      </c>
      <c r="L100" s="104"/>
    </row>
    <row r="101" spans="2:12" s="15" customFormat="1" ht="19.899999999999999" hidden="1" customHeight="1">
      <c r="B101" s="189"/>
      <c r="D101" s="190" t="s">
        <v>1316</v>
      </c>
      <c r="E101" s="191"/>
      <c r="F101" s="191"/>
      <c r="G101" s="191"/>
      <c r="H101" s="191"/>
      <c r="I101" s="191"/>
      <c r="J101" s="192">
        <f>J144</f>
        <v>0</v>
      </c>
      <c r="L101" s="189"/>
    </row>
    <row r="102" spans="2:12" s="15" customFormat="1" ht="19.899999999999999" hidden="1" customHeight="1">
      <c r="B102" s="189"/>
      <c r="D102" s="190" t="s">
        <v>1317</v>
      </c>
      <c r="E102" s="191"/>
      <c r="F102" s="191"/>
      <c r="G102" s="191"/>
      <c r="H102" s="191"/>
      <c r="I102" s="191"/>
      <c r="J102" s="192">
        <f>J153</f>
        <v>0</v>
      </c>
      <c r="L102" s="189"/>
    </row>
    <row r="103" spans="2:12" s="8" customFormat="1" ht="24.95" hidden="1" customHeight="1">
      <c r="B103" s="104"/>
      <c r="D103" s="105" t="s">
        <v>1318</v>
      </c>
      <c r="E103" s="106"/>
      <c r="F103" s="106"/>
      <c r="G103" s="106"/>
      <c r="H103" s="106"/>
      <c r="I103" s="106"/>
      <c r="J103" s="107">
        <f>J170</f>
        <v>0</v>
      </c>
      <c r="L103" s="104"/>
    </row>
    <row r="104" spans="2:12" s="15" customFormat="1" ht="19.899999999999999" hidden="1" customHeight="1">
      <c r="B104" s="189"/>
      <c r="D104" s="190" t="s">
        <v>1319</v>
      </c>
      <c r="E104" s="191"/>
      <c r="F104" s="191"/>
      <c r="G104" s="191"/>
      <c r="H104" s="191"/>
      <c r="I104" s="191"/>
      <c r="J104" s="192">
        <f>J171</f>
        <v>0</v>
      </c>
      <c r="L104" s="189"/>
    </row>
    <row r="105" spans="2:12" s="1" customFormat="1" ht="21.75" hidden="1" customHeight="1">
      <c r="B105" s="32"/>
      <c r="L105" s="32"/>
    </row>
    <row r="106" spans="2:12" s="1" customFormat="1" ht="6.95" hidden="1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07" spans="2:12" ht="11.25" hidden="1"/>
    <row r="108" spans="2:12" ht="11.25" hidden="1"/>
    <row r="109" spans="2:12" ht="11.25" hidden="1"/>
    <row r="110" spans="2:12" s="1" customFormat="1" ht="6.95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12" s="1" customFormat="1" ht="24.95" customHeight="1">
      <c r="B111" s="32"/>
      <c r="C111" s="21" t="s">
        <v>197</v>
      </c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16</v>
      </c>
      <c r="L113" s="32"/>
    </row>
    <row r="114" spans="2:65" s="1" customFormat="1" ht="26.25" customHeight="1">
      <c r="B114" s="32"/>
      <c r="E114" s="244" t="str">
        <f>E7</f>
        <v>24005 - Prirodni koupaci biotop Jilemnice (zadani) - uprava vyberove rizeni</v>
      </c>
      <c r="F114" s="245"/>
      <c r="G114" s="245"/>
      <c r="H114" s="245"/>
      <c r="L114" s="32"/>
    </row>
    <row r="115" spans="2:65" s="1" customFormat="1" ht="12" customHeight="1">
      <c r="B115" s="32"/>
      <c r="C115" s="27" t="s">
        <v>169</v>
      </c>
      <c r="L115" s="32"/>
    </row>
    <row r="116" spans="2:65" s="1" customFormat="1" ht="16.5" customHeight="1">
      <c r="B116" s="32"/>
      <c r="E116" s="240" t="str">
        <f>E9</f>
        <v>SO 05.1 - Areálové vedení...</v>
      </c>
      <c r="F116" s="246"/>
      <c r="G116" s="246"/>
      <c r="H116" s="246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20</v>
      </c>
      <c r="F118" s="25" t="str">
        <f>F12</f>
        <v xml:space="preserve"> </v>
      </c>
      <c r="I118" s="27" t="s">
        <v>22</v>
      </c>
      <c r="J118" s="52" t="str">
        <f>IF(J12="","",J12)</f>
        <v>12. 2. 2024</v>
      </c>
      <c r="L118" s="32"/>
    </row>
    <row r="119" spans="2:65" s="1" customFormat="1" ht="6.95" customHeight="1">
      <c r="B119" s="32"/>
      <c r="L119" s="32"/>
    </row>
    <row r="120" spans="2:65" s="1" customFormat="1" ht="15.2" customHeight="1">
      <c r="B120" s="32"/>
      <c r="C120" s="27" t="s">
        <v>24</v>
      </c>
      <c r="F120" s="25" t="str">
        <f>E15</f>
        <v>Sportovní centrum Jilemnice</v>
      </c>
      <c r="I120" s="27" t="s">
        <v>31</v>
      </c>
      <c r="J120" s="30" t="str">
        <f>E21</f>
        <v>BAPO s.r.o.</v>
      </c>
      <c r="L120" s="32"/>
    </row>
    <row r="121" spans="2:65" s="1" customFormat="1" ht="15.2" customHeight="1">
      <c r="B121" s="32"/>
      <c r="C121" s="27" t="s">
        <v>29</v>
      </c>
      <c r="F121" s="25" t="str">
        <f>IF(E18="","",E18)</f>
        <v>Vyplň údaj</v>
      </c>
      <c r="I121" s="27" t="s">
        <v>35</v>
      </c>
      <c r="J121" s="30" t="str">
        <f>E24</f>
        <v xml:space="preserve"> </v>
      </c>
      <c r="L121" s="32"/>
    </row>
    <row r="122" spans="2:65" s="1" customFormat="1" ht="10.35" customHeight="1">
      <c r="B122" s="32"/>
      <c r="L122" s="32"/>
    </row>
    <row r="123" spans="2:65" s="9" customFormat="1" ht="29.25" customHeight="1">
      <c r="B123" s="108"/>
      <c r="C123" s="109" t="s">
        <v>198</v>
      </c>
      <c r="D123" s="110" t="s">
        <v>62</v>
      </c>
      <c r="E123" s="110" t="s">
        <v>58</v>
      </c>
      <c r="F123" s="110" t="s">
        <v>59</v>
      </c>
      <c r="G123" s="110" t="s">
        <v>199</v>
      </c>
      <c r="H123" s="110" t="s">
        <v>200</v>
      </c>
      <c r="I123" s="110" t="s">
        <v>201</v>
      </c>
      <c r="J123" s="111" t="s">
        <v>173</v>
      </c>
      <c r="K123" s="112" t="s">
        <v>202</v>
      </c>
      <c r="L123" s="108"/>
      <c r="M123" s="59" t="s">
        <v>1</v>
      </c>
      <c r="N123" s="60" t="s">
        <v>41</v>
      </c>
      <c r="O123" s="60" t="s">
        <v>203</v>
      </c>
      <c r="P123" s="60" t="s">
        <v>204</v>
      </c>
      <c r="Q123" s="60" t="s">
        <v>205</v>
      </c>
      <c r="R123" s="60" t="s">
        <v>206</v>
      </c>
      <c r="S123" s="60" t="s">
        <v>207</v>
      </c>
      <c r="T123" s="61" t="s">
        <v>208</v>
      </c>
    </row>
    <row r="124" spans="2:65" s="1" customFormat="1" ht="22.9" customHeight="1">
      <c r="B124" s="32"/>
      <c r="C124" s="64" t="s">
        <v>209</v>
      </c>
      <c r="J124" s="113">
        <f>BK124</f>
        <v>0</v>
      </c>
      <c r="L124" s="32"/>
      <c r="M124" s="62"/>
      <c r="N124" s="53"/>
      <c r="O124" s="53"/>
      <c r="P124" s="114">
        <f>P125+P143+P170</f>
        <v>0</v>
      </c>
      <c r="Q124" s="53"/>
      <c r="R124" s="114">
        <f>R125+R143+R170</f>
        <v>0</v>
      </c>
      <c r="S124" s="53"/>
      <c r="T124" s="115">
        <f>T125+T143+T170</f>
        <v>0</v>
      </c>
      <c r="AT124" s="17" t="s">
        <v>76</v>
      </c>
      <c r="AU124" s="17" t="s">
        <v>175</v>
      </c>
      <c r="BK124" s="116">
        <f>BK125+BK143+BK170</f>
        <v>0</v>
      </c>
    </row>
    <row r="125" spans="2:65" s="10" customFormat="1" ht="25.9" customHeight="1">
      <c r="B125" s="117"/>
      <c r="D125" s="118" t="s">
        <v>76</v>
      </c>
      <c r="E125" s="119" t="s">
        <v>1320</v>
      </c>
      <c r="F125" s="119" t="s">
        <v>1321</v>
      </c>
      <c r="I125" s="120"/>
      <c r="J125" s="121">
        <f>BK125</f>
        <v>0</v>
      </c>
      <c r="L125" s="117"/>
      <c r="M125" s="122"/>
      <c r="P125" s="123">
        <f>P126+P139</f>
        <v>0</v>
      </c>
      <c r="R125" s="123">
        <f>R126+R139</f>
        <v>0</v>
      </c>
      <c r="T125" s="124">
        <f>T126+T139</f>
        <v>0</v>
      </c>
      <c r="AR125" s="118" t="s">
        <v>84</v>
      </c>
      <c r="AT125" s="125" t="s">
        <v>76</v>
      </c>
      <c r="AU125" s="125" t="s">
        <v>77</v>
      </c>
      <c r="AY125" s="118" t="s">
        <v>211</v>
      </c>
      <c r="BK125" s="126">
        <f>BK126+BK139</f>
        <v>0</v>
      </c>
    </row>
    <row r="126" spans="2:65" s="10" customFormat="1" ht="22.9" customHeight="1">
      <c r="B126" s="117"/>
      <c r="D126" s="118" t="s">
        <v>76</v>
      </c>
      <c r="E126" s="193" t="s">
        <v>84</v>
      </c>
      <c r="F126" s="193" t="s">
        <v>1322</v>
      </c>
      <c r="I126" s="120"/>
      <c r="J126" s="194">
        <f>BK126</f>
        <v>0</v>
      </c>
      <c r="L126" s="117"/>
      <c r="M126" s="122"/>
      <c r="P126" s="123">
        <f>SUM(P127:P138)</f>
        <v>0</v>
      </c>
      <c r="R126" s="123">
        <f>SUM(R127:R138)</f>
        <v>0</v>
      </c>
      <c r="T126" s="124">
        <f>SUM(T127:T138)</f>
        <v>0</v>
      </c>
      <c r="AR126" s="118" t="s">
        <v>84</v>
      </c>
      <c r="AT126" s="125" t="s">
        <v>76</v>
      </c>
      <c r="AU126" s="125" t="s">
        <v>84</v>
      </c>
      <c r="AY126" s="118" t="s">
        <v>211</v>
      </c>
      <c r="BK126" s="126">
        <f>SUM(BK127:BK138)</f>
        <v>0</v>
      </c>
    </row>
    <row r="127" spans="2:65" s="1" customFormat="1" ht="24.2" customHeight="1">
      <c r="B127" s="32"/>
      <c r="C127" s="127" t="s">
        <v>84</v>
      </c>
      <c r="D127" s="127" t="s">
        <v>212</v>
      </c>
      <c r="E127" s="128" t="s">
        <v>1323</v>
      </c>
      <c r="F127" s="129" t="s">
        <v>1324</v>
      </c>
      <c r="G127" s="130" t="s">
        <v>215</v>
      </c>
      <c r="H127" s="131">
        <v>106</v>
      </c>
      <c r="I127" s="132"/>
      <c r="J127" s="133">
        <f t="shared" ref="J127:J138" si="0">ROUND(I127*H127,2)</f>
        <v>0</v>
      </c>
      <c r="K127" s="134"/>
      <c r="L127" s="32"/>
      <c r="M127" s="135" t="s">
        <v>1</v>
      </c>
      <c r="N127" s="136" t="s">
        <v>42</v>
      </c>
      <c r="P127" s="137">
        <f t="shared" ref="P127:P138" si="1">O127*H127</f>
        <v>0</v>
      </c>
      <c r="Q127" s="137">
        <v>0</v>
      </c>
      <c r="R127" s="137">
        <f t="shared" ref="R127:R138" si="2">Q127*H127</f>
        <v>0</v>
      </c>
      <c r="S127" s="137">
        <v>0</v>
      </c>
      <c r="T127" s="138">
        <f t="shared" ref="T127:T138" si="3">S127*H127</f>
        <v>0</v>
      </c>
      <c r="AR127" s="139" t="s">
        <v>216</v>
      </c>
      <c r="AT127" s="139" t="s">
        <v>212</v>
      </c>
      <c r="AU127" s="139" t="s">
        <v>86</v>
      </c>
      <c r="AY127" s="17" t="s">
        <v>211</v>
      </c>
      <c r="BE127" s="140">
        <f t="shared" ref="BE127:BE138" si="4">IF(N127="základní",J127,0)</f>
        <v>0</v>
      </c>
      <c r="BF127" s="140">
        <f t="shared" ref="BF127:BF138" si="5">IF(N127="snížená",J127,0)</f>
        <v>0</v>
      </c>
      <c r="BG127" s="140">
        <f t="shared" ref="BG127:BG138" si="6">IF(N127="zákl. přenesená",J127,0)</f>
        <v>0</v>
      </c>
      <c r="BH127" s="140">
        <f t="shared" ref="BH127:BH138" si="7">IF(N127="sníž. přenesená",J127,0)</f>
        <v>0</v>
      </c>
      <c r="BI127" s="140">
        <f t="shared" ref="BI127:BI138" si="8">IF(N127="nulová",J127,0)</f>
        <v>0</v>
      </c>
      <c r="BJ127" s="17" t="s">
        <v>84</v>
      </c>
      <c r="BK127" s="140">
        <f t="shared" ref="BK127:BK138" si="9">ROUND(I127*H127,2)</f>
        <v>0</v>
      </c>
      <c r="BL127" s="17" t="s">
        <v>216</v>
      </c>
      <c r="BM127" s="139" t="s">
        <v>86</v>
      </c>
    </row>
    <row r="128" spans="2:65" s="1" customFormat="1" ht="21.75" customHeight="1">
      <c r="B128" s="32"/>
      <c r="C128" s="127" t="s">
        <v>86</v>
      </c>
      <c r="D128" s="127" t="s">
        <v>212</v>
      </c>
      <c r="E128" s="128" t="s">
        <v>1325</v>
      </c>
      <c r="F128" s="129" t="s">
        <v>1326</v>
      </c>
      <c r="G128" s="130" t="s">
        <v>215</v>
      </c>
      <c r="H128" s="131">
        <v>648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42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216</v>
      </c>
      <c r="AT128" s="139" t="s">
        <v>212</v>
      </c>
      <c r="AU128" s="139" t="s">
        <v>86</v>
      </c>
      <c r="AY128" s="17" t="s">
        <v>211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84</v>
      </c>
      <c r="BK128" s="140">
        <f t="shared" si="9"/>
        <v>0</v>
      </c>
      <c r="BL128" s="17" t="s">
        <v>216</v>
      </c>
      <c r="BM128" s="139" t="s">
        <v>216</v>
      </c>
    </row>
    <row r="129" spans="2:65" s="1" customFormat="1" ht="24.2" customHeight="1">
      <c r="B129" s="32"/>
      <c r="C129" s="127" t="s">
        <v>226</v>
      </c>
      <c r="D129" s="127" t="s">
        <v>212</v>
      </c>
      <c r="E129" s="128" t="s">
        <v>1327</v>
      </c>
      <c r="F129" s="129" t="s">
        <v>1328</v>
      </c>
      <c r="G129" s="130" t="s">
        <v>215</v>
      </c>
      <c r="H129" s="131">
        <v>754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42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216</v>
      </c>
      <c r="AT129" s="139" t="s">
        <v>212</v>
      </c>
      <c r="AU129" s="139" t="s">
        <v>86</v>
      </c>
      <c r="AY129" s="17" t="s">
        <v>211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84</v>
      </c>
      <c r="BK129" s="140">
        <f t="shared" si="9"/>
        <v>0</v>
      </c>
      <c r="BL129" s="17" t="s">
        <v>216</v>
      </c>
      <c r="BM129" s="139" t="s">
        <v>229</v>
      </c>
    </row>
    <row r="130" spans="2:65" s="1" customFormat="1" ht="24.2" customHeight="1">
      <c r="B130" s="32"/>
      <c r="C130" s="127" t="s">
        <v>216</v>
      </c>
      <c r="D130" s="127" t="s">
        <v>212</v>
      </c>
      <c r="E130" s="128" t="s">
        <v>1329</v>
      </c>
      <c r="F130" s="129" t="s">
        <v>1330</v>
      </c>
      <c r="G130" s="130" t="s">
        <v>215</v>
      </c>
      <c r="H130" s="131">
        <v>251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42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216</v>
      </c>
      <c r="AT130" s="139" t="s">
        <v>212</v>
      </c>
      <c r="AU130" s="139" t="s">
        <v>86</v>
      </c>
      <c r="AY130" s="17" t="s">
        <v>211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84</v>
      </c>
      <c r="BK130" s="140">
        <f t="shared" si="9"/>
        <v>0</v>
      </c>
      <c r="BL130" s="17" t="s">
        <v>216</v>
      </c>
      <c r="BM130" s="139" t="s">
        <v>234</v>
      </c>
    </row>
    <row r="131" spans="2:65" s="1" customFormat="1" ht="21.75" customHeight="1">
      <c r="B131" s="32"/>
      <c r="C131" s="127" t="s">
        <v>235</v>
      </c>
      <c r="D131" s="127" t="s">
        <v>212</v>
      </c>
      <c r="E131" s="128" t="s">
        <v>1331</v>
      </c>
      <c r="F131" s="129" t="s">
        <v>1332</v>
      </c>
      <c r="G131" s="130" t="s">
        <v>215</v>
      </c>
      <c r="H131" s="131">
        <v>251</v>
      </c>
      <c r="I131" s="132"/>
      <c r="J131" s="133">
        <f t="shared" si="0"/>
        <v>0</v>
      </c>
      <c r="K131" s="134"/>
      <c r="L131" s="32"/>
      <c r="M131" s="135" t="s">
        <v>1</v>
      </c>
      <c r="N131" s="136" t="s">
        <v>42</v>
      </c>
      <c r="P131" s="137">
        <f t="shared" si="1"/>
        <v>0</v>
      </c>
      <c r="Q131" s="137">
        <v>0</v>
      </c>
      <c r="R131" s="137">
        <f t="shared" si="2"/>
        <v>0</v>
      </c>
      <c r="S131" s="137">
        <v>0</v>
      </c>
      <c r="T131" s="138">
        <f t="shared" si="3"/>
        <v>0</v>
      </c>
      <c r="AR131" s="139" t="s">
        <v>216</v>
      </c>
      <c r="AT131" s="139" t="s">
        <v>212</v>
      </c>
      <c r="AU131" s="139" t="s">
        <v>86</v>
      </c>
      <c r="AY131" s="17" t="s">
        <v>211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84</v>
      </c>
      <c r="BK131" s="140">
        <f t="shared" si="9"/>
        <v>0</v>
      </c>
      <c r="BL131" s="17" t="s">
        <v>216</v>
      </c>
      <c r="BM131" s="139" t="s">
        <v>238</v>
      </c>
    </row>
    <row r="132" spans="2:65" s="1" customFormat="1" ht="16.5" customHeight="1">
      <c r="B132" s="32"/>
      <c r="C132" s="127" t="s">
        <v>229</v>
      </c>
      <c r="D132" s="127" t="s">
        <v>212</v>
      </c>
      <c r="E132" s="128" t="s">
        <v>1333</v>
      </c>
      <c r="F132" s="129" t="s">
        <v>1334</v>
      </c>
      <c r="G132" s="130" t="s">
        <v>215</v>
      </c>
      <c r="H132" s="131">
        <v>251</v>
      </c>
      <c r="I132" s="132"/>
      <c r="J132" s="133">
        <f t="shared" si="0"/>
        <v>0</v>
      </c>
      <c r="K132" s="134"/>
      <c r="L132" s="32"/>
      <c r="M132" s="135" t="s">
        <v>1</v>
      </c>
      <c r="N132" s="136" t="s">
        <v>42</v>
      </c>
      <c r="P132" s="137">
        <f t="shared" si="1"/>
        <v>0</v>
      </c>
      <c r="Q132" s="137">
        <v>0</v>
      </c>
      <c r="R132" s="137">
        <f t="shared" si="2"/>
        <v>0</v>
      </c>
      <c r="S132" s="137">
        <v>0</v>
      </c>
      <c r="T132" s="138">
        <f t="shared" si="3"/>
        <v>0</v>
      </c>
      <c r="AR132" s="139" t="s">
        <v>216</v>
      </c>
      <c r="AT132" s="139" t="s">
        <v>212</v>
      </c>
      <c r="AU132" s="139" t="s">
        <v>86</v>
      </c>
      <c r="AY132" s="17" t="s">
        <v>211</v>
      </c>
      <c r="BE132" s="140">
        <f t="shared" si="4"/>
        <v>0</v>
      </c>
      <c r="BF132" s="140">
        <f t="shared" si="5"/>
        <v>0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7" t="s">
        <v>84</v>
      </c>
      <c r="BK132" s="140">
        <f t="shared" si="9"/>
        <v>0</v>
      </c>
      <c r="BL132" s="17" t="s">
        <v>216</v>
      </c>
      <c r="BM132" s="139" t="s">
        <v>8</v>
      </c>
    </row>
    <row r="133" spans="2:65" s="1" customFormat="1" ht="16.5" customHeight="1">
      <c r="B133" s="32"/>
      <c r="C133" s="127" t="s">
        <v>241</v>
      </c>
      <c r="D133" s="127" t="s">
        <v>212</v>
      </c>
      <c r="E133" s="128" t="s">
        <v>1335</v>
      </c>
      <c r="F133" s="129" t="s">
        <v>1336</v>
      </c>
      <c r="G133" s="130" t="s">
        <v>215</v>
      </c>
      <c r="H133" s="131">
        <v>251</v>
      </c>
      <c r="I133" s="132"/>
      <c r="J133" s="133">
        <f t="shared" si="0"/>
        <v>0</v>
      </c>
      <c r="K133" s="134"/>
      <c r="L133" s="32"/>
      <c r="M133" s="135" t="s">
        <v>1</v>
      </c>
      <c r="N133" s="136" t="s">
        <v>42</v>
      </c>
      <c r="P133" s="137">
        <f t="shared" si="1"/>
        <v>0</v>
      </c>
      <c r="Q133" s="137">
        <v>0</v>
      </c>
      <c r="R133" s="137">
        <f t="shared" si="2"/>
        <v>0</v>
      </c>
      <c r="S133" s="137">
        <v>0</v>
      </c>
      <c r="T133" s="138">
        <f t="shared" si="3"/>
        <v>0</v>
      </c>
      <c r="AR133" s="139" t="s">
        <v>216</v>
      </c>
      <c r="AT133" s="139" t="s">
        <v>212</v>
      </c>
      <c r="AU133" s="139" t="s">
        <v>86</v>
      </c>
      <c r="AY133" s="17" t="s">
        <v>211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7" t="s">
        <v>84</v>
      </c>
      <c r="BK133" s="140">
        <f t="shared" si="9"/>
        <v>0</v>
      </c>
      <c r="BL133" s="17" t="s">
        <v>216</v>
      </c>
      <c r="BM133" s="139" t="s">
        <v>244</v>
      </c>
    </row>
    <row r="134" spans="2:65" s="1" customFormat="1" ht="24.2" customHeight="1">
      <c r="B134" s="32"/>
      <c r="C134" s="127" t="s">
        <v>234</v>
      </c>
      <c r="D134" s="127" t="s">
        <v>212</v>
      </c>
      <c r="E134" s="128" t="s">
        <v>1337</v>
      </c>
      <c r="F134" s="129" t="s">
        <v>1338</v>
      </c>
      <c r="G134" s="130" t="s">
        <v>215</v>
      </c>
      <c r="H134" s="131">
        <v>503</v>
      </c>
      <c r="I134" s="132"/>
      <c r="J134" s="133">
        <f t="shared" si="0"/>
        <v>0</v>
      </c>
      <c r="K134" s="134"/>
      <c r="L134" s="32"/>
      <c r="M134" s="135" t="s">
        <v>1</v>
      </c>
      <c r="N134" s="136" t="s">
        <v>42</v>
      </c>
      <c r="P134" s="137">
        <f t="shared" si="1"/>
        <v>0</v>
      </c>
      <c r="Q134" s="137">
        <v>0</v>
      </c>
      <c r="R134" s="137">
        <f t="shared" si="2"/>
        <v>0</v>
      </c>
      <c r="S134" s="137">
        <v>0</v>
      </c>
      <c r="T134" s="138">
        <f t="shared" si="3"/>
        <v>0</v>
      </c>
      <c r="AR134" s="139" t="s">
        <v>216</v>
      </c>
      <c r="AT134" s="139" t="s">
        <v>212</v>
      </c>
      <c r="AU134" s="139" t="s">
        <v>86</v>
      </c>
      <c r="AY134" s="17" t="s">
        <v>211</v>
      </c>
      <c r="BE134" s="140">
        <f t="shared" si="4"/>
        <v>0</v>
      </c>
      <c r="BF134" s="140">
        <f t="shared" si="5"/>
        <v>0</v>
      </c>
      <c r="BG134" s="140">
        <f t="shared" si="6"/>
        <v>0</v>
      </c>
      <c r="BH134" s="140">
        <f t="shared" si="7"/>
        <v>0</v>
      </c>
      <c r="BI134" s="140">
        <f t="shared" si="8"/>
        <v>0</v>
      </c>
      <c r="BJ134" s="17" t="s">
        <v>84</v>
      </c>
      <c r="BK134" s="140">
        <f t="shared" si="9"/>
        <v>0</v>
      </c>
      <c r="BL134" s="17" t="s">
        <v>216</v>
      </c>
      <c r="BM134" s="139" t="s">
        <v>253</v>
      </c>
    </row>
    <row r="135" spans="2:65" s="1" customFormat="1" ht="24.2" customHeight="1">
      <c r="B135" s="32"/>
      <c r="C135" s="127" t="s">
        <v>255</v>
      </c>
      <c r="D135" s="127" t="s">
        <v>212</v>
      </c>
      <c r="E135" s="128" t="s">
        <v>1339</v>
      </c>
      <c r="F135" s="129" t="s">
        <v>1340</v>
      </c>
      <c r="G135" s="130" t="s">
        <v>215</v>
      </c>
      <c r="H135" s="131">
        <v>251</v>
      </c>
      <c r="I135" s="132"/>
      <c r="J135" s="133">
        <f t="shared" si="0"/>
        <v>0</v>
      </c>
      <c r="K135" s="134"/>
      <c r="L135" s="32"/>
      <c r="M135" s="135" t="s">
        <v>1</v>
      </c>
      <c r="N135" s="136" t="s">
        <v>42</v>
      </c>
      <c r="P135" s="137">
        <f t="shared" si="1"/>
        <v>0</v>
      </c>
      <c r="Q135" s="137">
        <v>0</v>
      </c>
      <c r="R135" s="137">
        <f t="shared" si="2"/>
        <v>0</v>
      </c>
      <c r="S135" s="137">
        <v>0</v>
      </c>
      <c r="T135" s="138">
        <f t="shared" si="3"/>
        <v>0</v>
      </c>
      <c r="AR135" s="139" t="s">
        <v>216</v>
      </c>
      <c r="AT135" s="139" t="s">
        <v>212</v>
      </c>
      <c r="AU135" s="139" t="s">
        <v>86</v>
      </c>
      <c r="AY135" s="17" t="s">
        <v>211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7" t="s">
        <v>84</v>
      </c>
      <c r="BK135" s="140">
        <f t="shared" si="9"/>
        <v>0</v>
      </c>
      <c r="BL135" s="17" t="s">
        <v>216</v>
      </c>
      <c r="BM135" s="139" t="s">
        <v>258</v>
      </c>
    </row>
    <row r="136" spans="2:65" s="1" customFormat="1" ht="16.5" customHeight="1">
      <c r="B136" s="32"/>
      <c r="C136" s="162" t="s">
        <v>238</v>
      </c>
      <c r="D136" s="162" t="s">
        <v>700</v>
      </c>
      <c r="E136" s="163" t="s">
        <v>1341</v>
      </c>
      <c r="F136" s="164" t="s">
        <v>1342</v>
      </c>
      <c r="G136" s="165" t="s">
        <v>412</v>
      </c>
      <c r="H136" s="166">
        <v>452</v>
      </c>
      <c r="I136" s="167"/>
      <c r="J136" s="168">
        <f t="shared" si="0"/>
        <v>0</v>
      </c>
      <c r="K136" s="169"/>
      <c r="L136" s="170"/>
      <c r="M136" s="171" t="s">
        <v>1</v>
      </c>
      <c r="N136" s="172" t="s">
        <v>42</v>
      </c>
      <c r="P136" s="137">
        <f t="shared" si="1"/>
        <v>0</v>
      </c>
      <c r="Q136" s="137">
        <v>0</v>
      </c>
      <c r="R136" s="137">
        <f t="shared" si="2"/>
        <v>0</v>
      </c>
      <c r="S136" s="137">
        <v>0</v>
      </c>
      <c r="T136" s="138">
        <f t="shared" si="3"/>
        <v>0</v>
      </c>
      <c r="AR136" s="139" t="s">
        <v>234</v>
      </c>
      <c r="AT136" s="139" t="s">
        <v>700</v>
      </c>
      <c r="AU136" s="139" t="s">
        <v>86</v>
      </c>
      <c r="AY136" s="17" t="s">
        <v>211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7" t="s">
        <v>84</v>
      </c>
      <c r="BK136" s="140">
        <f t="shared" si="9"/>
        <v>0</v>
      </c>
      <c r="BL136" s="17" t="s">
        <v>216</v>
      </c>
      <c r="BM136" s="139" t="s">
        <v>262</v>
      </c>
    </row>
    <row r="137" spans="2:65" s="1" customFormat="1" ht="24.2" customHeight="1">
      <c r="B137" s="32"/>
      <c r="C137" s="127" t="s">
        <v>263</v>
      </c>
      <c r="D137" s="127" t="s">
        <v>212</v>
      </c>
      <c r="E137" s="128" t="s">
        <v>1343</v>
      </c>
      <c r="F137" s="129" t="s">
        <v>1344</v>
      </c>
      <c r="G137" s="130" t="s">
        <v>215</v>
      </c>
      <c r="H137" s="131">
        <v>16.8</v>
      </c>
      <c r="I137" s="132"/>
      <c r="J137" s="133">
        <f t="shared" si="0"/>
        <v>0</v>
      </c>
      <c r="K137" s="134"/>
      <c r="L137" s="32"/>
      <c r="M137" s="135" t="s">
        <v>1</v>
      </c>
      <c r="N137" s="136" t="s">
        <v>42</v>
      </c>
      <c r="P137" s="137">
        <f t="shared" si="1"/>
        <v>0</v>
      </c>
      <c r="Q137" s="137">
        <v>0</v>
      </c>
      <c r="R137" s="137">
        <f t="shared" si="2"/>
        <v>0</v>
      </c>
      <c r="S137" s="137">
        <v>0</v>
      </c>
      <c r="T137" s="138">
        <f t="shared" si="3"/>
        <v>0</v>
      </c>
      <c r="AR137" s="139" t="s">
        <v>216</v>
      </c>
      <c r="AT137" s="139" t="s">
        <v>212</v>
      </c>
      <c r="AU137" s="139" t="s">
        <v>86</v>
      </c>
      <c r="AY137" s="17" t="s">
        <v>211</v>
      </c>
      <c r="BE137" s="140">
        <f t="shared" si="4"/>
        <v>0</v>
      </c>
      <c r="BF137" s="140">
        <f t="shared" si="5"/>
        <v>0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7" t="s">
        <v>84</v>
      </c>
      <c r="BK137" s="140">
        <f t="shared" si="9"/>
        <v>0</v>
      </c>
      <c r="BL137" s="17" t="s">
        <v>216</v>
      </c>
      <c r="BM137" s="139" t="s">
        <v>266</v>
      </c>
    </row>
    <row r="138" spans="2:65" s="1" customFormat="1" ht="24.2" customHeight="1">
      <c r="B138" s="32"/>
      <c r="C138" s="127" t="s">
        <v>8</v>
      </c>
      <c r="D138" s="127" t="s">
        <v>212</v>
      </c>
      <c r="E138" s="128" t="s">
        <v>1345</v>
      </c>
      <c r="F138" s="129" t="s">
        <v>1346</v>
      </c>
      <c r="G138" s="130" t="s">
        <v>412</v>
      </c>
      <c r="H138" s="131">
        <v>18</v>
      </c>
      <c r="I138" s="132"/>
      <c r="J138" s="133">
        <f t="shared" si="0"/>
        <v>0</v>
      </c>
      <c r="K138" s="134"/>
      <c r="L138" s="32"/>
      <c r="M138" s="135" t="s">
        <v>1</v>
      </c>
      <c r="N138" s="136" t="s">
        <v>42</v>
      </c>
      <c r="P138" s="137">
        <f t="shared" si="1"/>
        <v>0</v>
      </c>
      <c r="Q138" s="137">
        <v>0</v>
      </c>
      <c r="R138" s="137">
        <f t="shared" si="2"/>
        <v>0</v>
      </c>
      <c r="S138" s="137">
        <v>0</v>
      </c>
      <c r="T138" s="138">
        <f t="shared" si="3"/>
        <v>0</v>
      </c>
      <c r="AR138" s="139" t="s">
        <v>216</v>
      </c>
      <c r="AT138" s="139" t="s">
        <v>212</v>
      </c>
      <c r="AU138" s="139" t="s">
        <v>86</v>
      </c>
      <c r="AY138" s="17" t="s">
        <v>211</v>
      </c>
      <c r="BE138" s="140">
        <f t="shared" si="4"/>
        <v>0</v>
      </c>
      <c r="BF138" s="140">
        <f t="shared" si="5"/>
        <v>0</v>
      </c>
      <c r="BG138" s="140">
        <f t="shared" si="6"/>
        <v>0</v>
      </c>
      <c r="BH138" s="140">
        <f t="shared" si="7"/>
        <v>0</v>
      </c>
      <c r="BI138" s="140">
        <f t="shared" si="8"/>
        <v>0</v>
      </c>
      <c r="BJ138" s="17" t="s">
        <v>84</v>
      </c>
      <c r="BK138" s="140">
        <f t="shared" si="9"/>
        <v>0</v>
      </c>
      <c r="BL138" s="17" t="s">
        <v>216</v>
      </c>
      <c r="BM138" s="139" t="s">
        <v>269</v>
      </c>
    </row>
    <row r="139" spans="2:65" s="10" customFormat="1" ht="22.9" customHeight="1">
      <c r="B139" s="117"/>
      <c r="D139" s="118" t="s">
        <v>76</v>
      </c>
      <c r="E139" s="193" t="s">
        <v>234</v>
      </c>
      <c r="F139" s="193" t="s">
        <v>1347</v>
      </c>
      <c r="I139" s="120"/>
      <c r="J139" s="194">
        <f>BK139</f>
        <v>0</v>
      </c>
      <c r="L139" s="117"/>
      <c r="M139" s="122"/>
      <c r="P139" s="123">
        <f>SUM(P140:P142)</f>
        <v>0</v>
      </c>
      <c r="R139" s="123">
        <f>SUM(R140:R142)</f>
        <v>0</v>
      </c>
      <c r="T139" s="124">
        <f>SUM(T140:T142)</f>
        <v>0</v>
      </c>
      <c r="AR139" s="118" t="s">
        <v>84</v>
      </c>
      <c r="AT139" s="125" t="s">
        <v>76</v>
      </c>
      <c r="AU139" s="125" t="s">
        <v>84</v>
      </c>
      <c r="AY139" s="118" t="s">
        <v>211</v>
      </c>
      <c r="BK139" s="126">
        <f>SUM(BK140:BK142)</f>
        <v>0</v>
      </c>
    </row>
    <row r="140" spans="2:65" s="1" customFormat="1" ht="24.2" customHeight="1">
      <c r="B140" s="32"/>
      <c r="C140" s="127" t="s">
        <v>276</v>
      </c>
      <c r="D140" s="127" t="s">
        <v>212</v>
      </c>
      <c r="E140" s="128" t="s">
        <v>1348</v>
      </c>
      <c r="F140" s="129" t="s">
        <v>1349</v>
      </c>
      <c r="G140" s="130" t="s">
        <v>421</v>
      </c>
      <c r="H140" s="131">
        <v>191</v>
      </c>
      <c r="I140" s="132"/>
      <c r="J140" s="133">
        <f>ROUND(I140*H140,2)</f>
        <v>0</v>
      </c>
      <c r="K140" s="134"/>
      <c r="L140" s="32"/>
      <c r="M140" s="135" t="s">
        <v>1</v>
      </c>
      <c r="N140" s="136" t="s">
        <v>42</v>
      </c>
      <c r="P140" s="137">
        <f>O140*H140</f>
        <v>0</v>
      </c>
      <c r="Q140" s="137">
        <v>0</v>
      </c>
      <c r="R140" s="137">
        <f>Q140*H140</f>
        <v>0</v>
      </c>
      <c r="S140" s="137">
        <v>0</v>
      </c>
      <c r="T140" s="138">
        <f>S140*H140</f>
        <v>0</v>
      </c>
      <c r="AR140" s="139" t="s">
        <v>216</v>
      </c>
      <c r="AT140" s="139" t="s">
        <v>212</v>
      </c>
      <c r="AU140" s="139" t="s">
        <v>86</v>
      </c>
      <c r="AY140" s="17" t="s">
        <v>211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7" t="s">
        <v>84</v>
      </c>
      <c r="BK140" s="140">
        <f>ROUND(I140*H140,2)</f>
        <v>0</v>
      </c>
      <c r="BL140" s="17" t="s">
        <v>216</v>
      </c>
      <c r="BM140" s="139" t="s">
        <v>279</v>
      </c>
    </row>
    <row r="141" spans="2:65" s="1" customFormat="1" ht="24.2" customHeight="1">
      <c r="B141" s="32"/>
      <c r="C141" s="127" t="s">
        <v>244</v>
      </c>
      <c r="D141" s="127" t="s">
        <v>212</v>
      </c>
      <c r="E141" s="128" t="s">
        <v>1350</v>
      </c>
      <c r="F141" s="129" t="s">
        <v>1351</v>
      </c>
      <c r="G141" s="130" t="s">
        <v>421</v>
      </c>
      <c r="H141" s="131">
        <v>66</v>
      </c>
      <c r="I141" s="132"/>
      <c r="J141" s="133">
        <f>ROUND(I141*H141,2)</f>
        <v>0</v>
      </c>
      <c r="K141" s="134"/>
      <c r="L141" s="32"/>
      <c r="M141" s="135" t="s">
        <v>1</v>
      </c>
      <c r="N141" s="136" t="s">
        <v>42</v>
      </c>
      <c r="P141" s="137">
        <f>O141*H141</f>
        <v>0</v>
      </c>
      <c r="Q141" s="137">
        <v>0</v>
      </c>
      <c r="R141" s="137">
        <f>Q141*H141</f>
        <v>0</v>
      </c>
      <c r="S141" s="137">
        <v>0</v>
      </c>
      <c r="T141" s="138">
        <f>S141*H141</f>
        <v>0</v>
      </c>
      <c r="AR141" s="139" t="s">
        <v>216</v>
      </c>
      <c r="AT141" s="139" t="s">
        <v>212</v>
      </c>
      <c r="AU141" s="139" t="s">
        <v>86</v>
      </c>
      <c r="AY141" s="17" t="s">
        <v>211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7" t="s">
        <v>84</v>
      </c>
      <c r="BK141" s="140">
        <f>ROUND(I141*H141,2)</f>
        <v>0</v>
      </c>
      <c r="BL141" s="17" t="s">
        <v>216</v>
      </c>
      <c r="BM141" s="139" t="s">
        <v>290</v>
      </c>
    </row>
    <row r="142" spans="2:65" s="1" customFormat="1" ht="24.2" customHeight="1">
      <c r="B142" s="32"/>
      <c r="C142" s="127" t="s">
        <v>291</v>
      </c>
      <c r="D142" s="127" t="s">
        <v>212</v>
      </c>
      <c r="E142" s="128" t="s">
        <v>1352</v>
      </c>
      <c r="F142" s="129" t="s">
        <v>1353</v>
      </c>
      <c r="G142" s="130" t="s">
        <v>421</v>
      </c>
      <c r="H142" s="131">
        <v>284</v>
      </c>
      <c r="I142" s="132"/>
      <c r="J142" s="133">
        <f>ROUND(I142*H142,2)</f>
        <v>0</v>
      </c>
      <c r="K142" s="134"/>
      <c r="L142" s="32"/>
      <c r="M142" s="135" t="s">
        <v>1</v>
      </c>
      <c r="N142" s="136" t="s">
        <v>42</v>
      </c>
      <c r="P142" s="137">
        <f>O142*H142</f>
        <v>0</v>
      </c>
      <c r="Q142" s="137">
        <v>0</v>
      </c>
      <c r="R142" s="137">
        <f>Q142*H142</f>
        <v>0</v>
      </c>
      <c r="S142" s="137">
        <v>0</v>
      </c>
      <c r="T142" s="138">
        <f>S142*H142</f>
        <v>0</v>
      </c>
      <c r="AR142" s="139" t="s">
        <v>216</v>
      </c>
      <c r="AT142" s="139" t="s">
        <v>212</v>
      </c>
      <c r="AU142" s="139" t="s">
        <v>86</v>
      </c>
      <c r="AY142" s="17" t="s">
        <v>211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7" t="s">
        <v>84</v>
      </c>
      <c r="BK142" s="140">
        <f>ROUND(I142*H142,2)</f>
        <v>0</v>
      </c>
      <c r="BL142" s="17" t="s">
        <v>216</v>
      </c>
      <c r="BM142" s="139" t="s">
        <v>294</v>
      </c>
    </row>
    <row r="143" spans="2:65" s="10" customFormat="1" ht="25.9" customHeight="1">
      <c r="B143" s="117"/>
      <c r="D143" s="118" t="s">
        <v>76</v>
      </c>
      <c r="E143" s="119" t="s">
        <v>1354</v>
      </c>
      <c r="F143" s="119" t="s">
        <v>1355</v>
      </c>
      <c r="I143" s="120"/>
      <c r="J143" s="121">
        <f>BK143</f>
        <v>0</v>
      </c>
      <c r="L143" s="117"/>
      <c r="M143" s="122"/>
      <c r="P143" s="123">
        <f>P144+P153</f>
        <v>0</v>
      </c>
      <c r="R143" s="123">
        <f>R144+R153</f>
        <v>0</v>
      </c>
      <c r="T143" s="124">
        <f>T144+T153</f>
        <v>0</v>
      </c>
      <c r="AR143" s="118" t="s">
        <v>86</v>
      </c>
      <c r="AT143" s="125" t="s">
        <v>76</v>
      </c>
      <c r="AU143" s="125" t="s">
        <v>77</v>
      </c>
      <c r="AY143" s="118" t="s">
        <v>211</v>
      </c>
      <c r="BK143" s="126">
        <f>BK144+BK153</f>
        <v>0</v>
      </c>
    </row>
    <row r="144" spans="2:65" s="10" customFormat="1" ht="22.9" customHeight="1">
      <c r="B144" s="117"/>
      <c r="D144" s="118" t="s">
        <v>76</v>
      </c>
      <c r="E144" s="193" t="s">
        <v>1356</v>
      </c>
      <c r="F144" s="193" t="s">
        <v>1357</v>
      </c>
      <c r="I144" s="120"/>
      <c r="J144" s="194">
        <f>BK144</f>
        <v>0</v>
      </c>
      <c r="L144" s="117"/>
      <c r="M144" s="122"/>
      <c r="P144" s="123">
        <f>SUM(P145:P152)</f>
        <v>0</v>
      </c>
      <c r="R144" s="123">
        <f>SUM(R145:R152)</f>
        <v>0</v>
      </c>
      <c r="T144" s="124">
        <f>SUM(T145:T152)</f>
        <v>0</v>
      </c>
      <c r="AR144" s="118" t="s">
        <v>86</v>
      </c>
      <c r="AT144" s="125" t="s">
        <v>76</v>
      </c>
      <c r="AU144" s="125" t="s">
        <v>84</v>
      </c>
      <c r="AY144" s="118" t="s">
        <v>211</v>
      </c>
      <c r="BK144" s="126">
        <f>SUM(BK145:BK152)</f>
        <v>0</v>
      </c>
    </row>
    <row r="145" spans="2:65" s="1" customFormat="1" ht="44.25" customHeight="1">
      <c r="B145" s="32"/>
      <c r="C145" s="127" t="s">
        <v>253</v>
      </c>
      <c r="D145" s="127" t="s">
        <v>212</v>
      </c>
      <c r="E145" s="128" t="s">
        <v>1358</v>
      </c>
      <c r="F145" s="129" t="s">
        <v>1359</v>
      </c>
      <c r="G145" s="130" t="s">
        <v>289</v>
      </c>
      <c r="H145" s="131">
        <v>2</v>
      </c>
      <c r="I145" s="132"/>
      <c r="J145" s="133">
        <f t="shared" ref="J145:J152" si="10">ROUND(I145*H145,2)</f>
        <v>0</v>
      </c>
      <c r="K145" s="134"/>
      <c r="L145" s="32"/>
      <c r="M145" s="135" t="s">
        <v>1</v>
      </c>
      <c r="N145" s="136" t="s">
        <v>42</v>
      </c>
      <c r="P145" s="137">
        <f t="shared" ref="P145:P152" si="11">O145*H145</f>
        <v>0</v>
      </c>
      <c r="Q145" s="137">
        <v>0</v>
      </c>
      <c r="R145" s="137">
        <f t="shared" ref="R145:R152" si="12">Q145*H145</f>
        <v>0</v>
      </c>
      <c r="S145" s="137">
        <v>0</v>
      </c>
      <c r="T145" s="138">
        <f t="shared" ref="T145:T152" si="13">S145*H145</f>
        <v>0</v>
      </c>
      <c r="AR145" s="139" t="s">
        <v>253</v>
      </c>
      <c r="AT145" s="139" t="s">
        <v>212</v>
      </c>
      <c r="AU145" s="139" t="s">
        <v>86</v>
      </c>
      <c r="AY145" s="17" t="s">
        <v>211</v>
      </c>
      <c r="BE145" s="140">
        <f t="shared" ref="BE145:BE152" si="14">IF(N145="základní",J145,0)</f>
        <v>0</v>
      </c>
      <c r="BF145" s="140">
        <f t="shared" ref="BF145:BF152" si="15">IF(N145="snížená",J145,0)</f>
        <v>0</v>
      </c>
      <c r="BG145" s="140">
        <f t="shared" ref="BG145:BG152" si="16">IF(N145="zákl. přenesená",J145,0)</f>
        <v>0</v>
      </c>
      <c r="BH145" s="140">
        <f t="shared" ref="BH145:BH152" si="17">IF(N145="sníž. přenesená",J145,0)</f>
        <v>0</v>
      </c>
      <c r="BI145" s="140">
        <f t="shared" ref="BI145:BI152" si="18">IF(N145="nulová",J145,0)</f>
        <v>0</v>
      </c>
      <c r="BJ145" s="17" t="s">
        <v>84</v>
      </c>
      <c r="BK145" s="140">
        <f t="shared" ref="BK145:BK152" si="19">ROUND(I145*H145,2)</f>
        <v>0</v>
      </c>
      <c r="BL145" s="17" t="s">
        <v>253</v>
      </c>
      <c r="BM145" s="139" t="s">
        <v>298</v>
      </c>
    </row>
    <row r="146" spans="2:65" s="1" customFormat="1" ht="24.2" customHeight="1">
      <c r="B146" s="32"/>
      <c r="C146" s="162" t="s">
        <v>299</v>
      </c>
      <c r="D146" s="162" t="s">
        <v>700</v>
      </c>
      <c r="E146" s="163" t="s">
        <v>1360</v>
      </c>
      <c r="F146" s="164" t="s">
        <v>1361</v>
      </c>
      <c r="G146" s="165" t="s">
        <v>289</v>
      </c>
      <c r="H146" s="166">
        <v>2</v>
      </c>
      <c r="I146" s="167"/>
      <c r="J146" s="168">
        <f t="shared" si="10"/>
        <v>0</v>
      </c>
      <c r="K146" s="169"/>
      <c r="L146" s="170"/>
      <c r="M146" s="171" t="s">
        <v>1</v>
      </c>
      <c r="N146" s="172" t="s">
        <v>42</v>
      </c>
      <c r="P146" s="137">
        <f t="shared" si="11"/>
        <v>0</v>
      </c>
      <c r="Q146" s="137">
        <v>0</v>
      </c>
      <c r="R146" s="137">
        <f t="shared" si="12"/>
        <v>0</v>
      </c>
      <c r="S146" s="137">
        <v>0</v>
      </c>
      <c r="T146" s="138">
        <f t="shared" si="13"/>
        <v>0</v>
      </c>
      <c r="AR146" s="139" t="s">
        <v>298</v>
      </c>
      <c r="AT146" s="139" t="s">
        <v>700</v>
      </c>
      <c r="AU146" s="139" t="s">
        <v>86</v>
      </c>
      <c r="AY146" s="17" t="s">
        <v>211</v>
      </c>
      <c r="BE146" s="140">
        <f t="shared" si="14"/>
        <v>0</v>
      </c>
      <c r="BF146" s="140">
        <f t="shared" si="15"/>
        <v>0</v>
      </c>
      <c r="BG146" s="140">
        <f t="shared" si="16"/>
        <v>0</v>
      </c>
      <c r="BH146" s="140">
        <f t="shared" si="17"/>
        <v>0</v>
      </c>
      <c r="BI146" s="140">
        <f t="shared" si="18"/>
        <v>0</v>
      </c>
      <c r="BJ146" s="17" t="s">
        <v>84</v>
      </c>
      <c r="BK146" s="140">
        <f t="shared" si="19"/>
        <v>0</v>
      </c>
      <c r="BL146" s="17" t="s">
        <v>253</v>
      </c>
      <c r="BM146" s="139" t="s">
        <v>303</v>
      </c>
    </row>
    <row r="147" spans="2:65" s="1" customFormat="1" ht="16.5" customHeight="1">
      <c r="B147" s="32"/>
      <c r="C147" s="162" t="s">
        <v>258</v>
      </c>
      <c r="D147" s="162" t="s">
        <v>700</v>
      </c>
      <c r="E147" s="163" t="s">
        <v>1362</v>
      </c>
      <c r="F147" s="164" t="s">
        <v>1363</v>
      </c>
      <c r="G147" s="165" t="s">
        <v>289</v>
      </c>
      <c r="H147" s="166">
        <v>14</v>
      </c>
      <c r="I147" s="167"/>
      <c r="J147" s="168">
        <f t="shared" si="10"/>
        <v>0</v>
      </c>
      <c r="K147" s="169"/>
      <c r="L147" s="170"/>
      <c r="M147" s="171" t="s">
        <v>1</v>
      </c>
      <c r="N147" s="172" t="s">
        <v>42</v>
      </c>
      <c r="P147" s="137">
        <f t="shared" si="11"/>
        <v>0</v>
      </c>
      <c r="Q147" s="137">
        <v>0</v>
      </c>
      <c r="R147" s="137">
        <f t="shared" si="12"/>
        <v>0</v>
      </c>
      <c r="S147" s="137">
        <v>0</v>
      </c>
      <c r="T147" s="138">
        <f t="shared" si="13"/>
        <v>0</v>
      </c>
      <c r="AR147" s="139" t="s">
        <v>298</v>
      </c>
      <c r="AT147" s="139" t="s">
        <v>700</v>
      </c>
      <c r="AU147" s="139" t="s">
        <v>86</v>
      </c>
      <c r="AY147" s="17" t="s">
        <v>211</v>
      </c>
      <c r="BE147" s="140">
        <f t="shared" si="14"/>
        <v>0</v>
      </c>
      <c r="BF147" s="140">
        <f t="shared" si="15"/>
        <v>0</v>
      </c>
      <c r="BG147" s="140">
        <f t="shared" si="16"/>
        <v>0</v>
      </c>
      <c r="BH147" s="140">
        <f t="shared" si="17"/>
        <v>0</v>
      </c>
      <c r="BI147" s="140">
        <f t="shared" si="18"/>
        <v>0</v>
      </c>
      <c r="BJ147" s="17" t="s">
        <v>84</v>
      </c>
      <c r="BK147" s="140">
        <f t="shared" si="19"/>
        <v>0</v>
      </c>
      <c r="BL147" s="17" t="s">
        <v>253</v>
      </c>
      <c r="BM147" s="139" t="s">
        <v>308</v>
      </c>
    </row>
    <row r="148" spans="2:65" s="1" customFormat="1" ht="49.15" customHeight="1">
      <c r="B148" s="32"/>
      <c r="C148" s="162" t="s">
        <v>310</v>
      </c>
      <c r="D148" s="162" t="s">
        <v>700</v>
      </c>
      <c r="E148" s="163" t="s">
        <v>1364</v>
      </c>
      <c r="F148" s="164" t="s">
        <v>1365</v>
      </c>
      <c r="G148" s="165" t="s">
        <v>289</v>
      </c>
      <c r="H148" s="166">
        <v>5</v>
      </c>
      <c r="I148" s="167"/>
      <c r="J148" s="168">
        <f t="shared" si="10"/>
        <v>0</v>
      </c>
      <c r="K148" s="169"/>
      <c r="L148" s="170"/>
      <c r="M148" s="171" t="s">
        <v>1</v>
      </c>
      <c r="N148" s="172" t="s">
        <v>42</v>
      </c>
      <c r="P148" s="137">
        <f t="shared" si="11"/>
        <v>0</v>
      </c>
      <c r="Q148" s="137">
        <v>0</v>
      </c>
      <c r="R148" s="137">
        <f t="shared" si="12"/>
        <v>0</v>
      </c>
      <c r="S148" s="137">
        <v>0</v>
      </c>
      <c r="T148" s="138">
        <f t="shared" si="13"/>
        <v>0</v>
      </c>
      <c r="AR148" s="139" t="s">
        <v>298</v>
      </c>
      <c r="AT148" s="139" t="s">
        <v>700</v>
      </c>
      <c r="AU148" s="139" t="s">
        <v>86</v>
      </c>
      <c r="AY148" s="17" t="s">
        <v>211</v>
      </c>
      <c r="BE148" s="140">
        <f t="shared" si="14"/>
        <v>0</v>
      </c>
      <c r="BF148" s="140">
        <f t="shared" si="15"/>
        <v>0</v>
      </c>
      <c r="BG148" s="140">
        <f t="shared" si="16"/>
        <v>0</v>
      </c>
      <c r="BH148" s="140">
        <f t="shared" si="17"/>
        <v>0</v>
      </c>
      <c r="BI148" s="140">
        <f t="shared" si="18"/>
        <v>0</v>
      </c>
      <c r="BJ148" s="17" t="s">
        <v>84</v>
      </c>
      <c r="BK148" s="140">
        <f t="shared" si="19"/>
        <v>0</v>
      </c>
      <c r="BL148" s="17" t="s">
        <v>253</v>
      </c>
      <c r="BM148" s="139" t="s">
        <v>314</v>
      </c>
    </row>
    <row r="149" spans="2:65" s="1" customFormat="1" ht="55.5" customHeight="1">
      <c r="B149" s="32"/>
      <c r="C149" s="162" t="s">
        <v>262</v>
      </c>
      <c r="D149" s="162" t="s">
        <v>700</v>
      </c>
      <c r="E149" s="163" t="s">
        <v>1366</v>
      </c>
      <c r="F149" s="164" t="s">
        <v>1367</v>
      </c>
      <c r="G149" s="165" t="s">
        <v>289</v>
      </c>
      <c r="H149" s="166">
        <v>1</v>
      </c>
      <c r="I149" s="167"/>
      <c r="J149" s="168">
        <f t="shared" si="10"/>
        <v>0</v>
      </c>
      <c r="K149" s="169"/>
      <c r="L149" s="170"/>
      <c r="M149" s="171" t="s">
        <v>1</v>
      </c>
      <c r="N149" s="172" t="s">
        <v>42</v>
      </c>
      <c r="P149" s="137">
        <f t="shared" si="11"/>
        <v>0</v>
      </c>
      <c r="Q149" s="137">
        <v>0</v>
      </c>
      <c r="R149" s="137">
        <f t="shared" si="12"/>
        <v>0</v>
      </c>
      <c r="S149" s="137">
        <v>0</v>
      </c>
      <c r="T149" s="138">
        <f t="shared" si="13"/>
        <v>0</v>
      </c>
      <c r="AR149" s="139" t="s">
        <v>298</v>
      </c>
      <c r="AT149" s="139" t="s">
        <v>700</v>
      </c>
      <c r="AU149" s="139" t="s">
        <v>86</v>
      </c>
      <c r="AY149" s="17" t="s">
        <v>211</v>
      </c>
      <c r="BE149" s="140">
        <f t="shared" si="14"/>
        <v>0</v>
      </c>
      <c r="BF149" s="140">
        <f t="shared" si="15"/>
        <v>0</v>
      </c>
      <c r="BG149" s="140">
        <f t="shared" si="16"/>
        <v>0</v>
      </c>
      <c r="BH149" s="140">
        <f t="shared" si="17"/>
        <v>0</v>
      </c>
      <c r="BI149" s="140">
        <f t="shared" si="18"/>
        <v>0</v>
      </c>
      <c r="BJ149" s="17" t="s">
        <v>84</v>
      </c>
      <c r="BK149" s="140">
        <f t="shared" si="19"/>
        <v>0</v>
      </c>
      <c r="BL149" s="17" t="s">
        <v>253</v>
      </c>
      <c r="BM149" s="139" t="s">
        <v>318</v>
      </c>
    </row>
    <row r="150" spans="2:65" s="1" customFormat="1" ht="24.2" customHeight="1">
      <c r="B150" s="32"/>
      <c r="C150" s="127" t="s">
        <v>7</v>
      </c>
      <c r="D150" s="127" t="s">
        <v>212</v>
      </c>
      <c r="E150" s="128" t="s">
        <v>1368</v>
      </c>
      <c r="F150" s="129" t="s">
        <v>1369</v>
      </c>
      <c r="G150" s="130" t="s">
        <v>289</v>
      </c>
      <c r="H150" s="131">
        <v>8</v>
      </c>
      <c r="I150" s="132"/>
      <c r="J150" s="133">
        <f t="shared" si="10"/>
        <v>0</v>
      </c>
      <c r="K150" s="134"/>
      <c r="L150" s="32"/>
      <c r="M150" s="135" t="s">
        <v>1</v>
      </c>
      <c r="N150" s="136" t="s">
        <v>42</v>
      </c>
      <c r="P150" s="137">
        <f t="shared" si="11"/>
        <v>0</v>
      </c>
      <c r="Q150" s="137">
        <v>0</v>
      </c>
      <c r="R150" s="137">
        <f t="shared" si="12"/>
        <v>0</v>
      </c>
      <c r="S150" s="137">
        <v>0</v>
      </c>
      <c r="T150" s="138">
        <f t="shared" si="13"/>
        <v>0</v>
      </c>
      <c r="AR150" s="139" t="s">
        <v>253</v>
      </c>
      <c r="AT150" s="139" t="s">
        <v>212</v>
      </c>
      <c r="AU150" s="139" t="s">
        <v>86</v>
      </c>
      <c r="AY150" s="17" t="s">
        <v>211</v>
      </c>
      <c r="BE150" s="140">
        <f t="shared" si="14"/>
        <v>0</v>
      </c>
      <c r="BF150" s="140">
        <f t="shared" si="15"/>
        <v>0</v>
      </c>
      <c r="BG150" s="140">
        <f t="shared" si="16"/>
        <v>0</v>
      </c>
      <c r="BH150" s="140">
        <f t="shared" si="17"/>
        <v>0</v>
      </c>
      <c r="BI150" s="140">
        <f t="shared" si="18"/>
        <v>0</v>
      </c>
      <c r="BJ150" s="17" t="s">
        <v>84</v>
      </c>
      <c r="BK150" s="140">
        <f t="shared" si="19"/>
        <v>0</v>
      </c>
      <c r="BL150" s="17" t="s">
        <v>253</v>
      </c>
      <c r="BM150" s="139" t="s">
        <v>323</v>
      </c>
    </row>
    <row r="151" spans="2:65" s="1" customFormat="1" ht="16.5" customHeight="1">
      <c r="B151" s="32"/>
      <c r="C151" s="127" t="s">
        <v>266</v>
      </c>
      <c r="D151" s="127" t="s">
        <v>212</v>
      </c>
      <c r="E151" s="128" t="s">
        <v>1370</v>
      </c>
      <c r="F151" s="129" t="s">
        <v>1371</v>
      </c>
      <c r="G151" s="130" t="s">
        <v>421</v>
      </c>
      <c r="H151" s="131">
        <v>541</v>
      </c>
      <c r="I151" s="132"/>
      <c r="J151" s="133">
        <f t="shared" si="10"/>
        <v>0</v>
      </c>
      <c r="K151" s="134"/>
      <c r="L151" s="32"/>
      <c r="M151" s="135" t="s">
        <v>1</v>
      </c>
      <c r="N151" s="136" t="s">
        <v>42</v>
      </c>
      <c r="P151" s="137">
        <f t="shared" si="11"/>
        <v>0</v>
      </c>
      <c r="Q151" s="137">
        <v>0</v>
      </c>
      <c r="R151" s="137">
        <f t="shared" si="12"/>
        <v>0</v>
      </c>
      <c r="S151" s="137">
        <v>0</v>
      </c>
      <c r="T151" s="138">
        <f t="shared" si="13"/>
        <v>0</v>
      </c>
      <c r="AR151" s="139" t="s">
        <v>253</v>
      </c>
      <c r="AT151" s="139" t="s">
        <v>212</v>
      </c>
      <c r="AU151" s="139" t="s">
        <v>86</v>
      </c>
      <c r="AY151" s="17" t="s">
        <v>211</v>
      </c>
      <c r="BE151" s="140">
        <f t="shared" si="14"/>
        <v>0</v>
      </c>
      <c r="BF151" s="140">
        <f t="shared" si="15"/>
        <v>0</v>
      </c>
      <c r="BG151" s="140">
        <f t="shared" si="16"/>
        <v>0</v>
      </c>
      <c r="BH151" s="140">
        <f t="shared" si="17"/>
        <v>0</v>
      </c>
      <c r="BI151" s="140">
        <f t="shared" si="18"/>
        <v>0</v>
      </c>
      <c r="BJ151" s="17" t="s">
        <v>84</v>
      </c>
      <c r="BK151" s="140">
        <f t="shared" si="19"/>
        <v>0</v>
      </c>
      <c r="BL151" s="17" t="s">
        <v>253</v>
      </c>
      <c r="BM151" s="139" t="s">
        <v>329</v>
      </c>
    </row>
    <row r="152" spans="2:65" s="1" customFormat="1" ht="24.2" customHeight="1">
      <c r="B152" s="32"/>
      <c r="C152" s="127" t="s">
        <v>333</v>
      </c>
      <c r="D152" s="127" t="s">
        <v>212</v>
      </c>
      <c r="E152" s="128" t="s">
        <v>1372</v>
      </c>
      <c r="F152" s="129" t="s">
        <v>1373</v>
      </c>
      <c r="G152" s="130" t="s">
        <v>775</v>
      </c>
      <c r="H152" s="180"/>
      <c r="I152" s="132"/>
      <c r="J152" s="133">
        <f t="shared" si="10"/>
        <v>0</v>
      </c>
      <c r="K152" s="134"/>
      <c r="L152" s="32"/>
      <c r="M152" s="135" t="s">
        <v>1</v>
      </c>
      <c r="N152" s="136" t="s">
        <v>42</v>
      </c>
      <c r="P152" s="137">
        <f t="shared" si="11"/>
        <v>0</v>
      </c>
      <c r="Q152" s="137">
        <v>0</v>
      </c>
      <c r="R152" s="137">
        <f t="shared" si="12"/>
        <v>0</v>
      </c>
      <c r="S152" s="137">
        <v>0</v>
      </c>
      <c r="T152" s="138">
        <f t="shared" si="13"/>
        <v>0</v>
      </c>
      <c r="AR152" s="139" t="s">
        <v>253</v>
      </c>
      <c r="AT152" s="139" t="s">
        <v>212</v>
      </c>
      <c r="AU152" s="139" t="s">
        <v>86</v>
      </c>
      <c r="AY152" s="17" t="s">
        <v>211</v>
      </c>
      <c r="BE152" s="140">
        <f t="shared" si="14"/>
        <v>0</v>
      </c>
      <c r="BF152" s="140">
        <f t="shared" si="15"/>
        <v>0</v>
      </c>
      <c r="BG152" s="140">
        <f t="shared" si="16"/>
        <v>0</v>
      </c>
      <c r="BH152" s="140">
        <f t="shared" si="17"/>
        <v>0</v>
      </c>
      <c r="BI152" s="140">
        <f t="shared" si="18"/>
        <v>0</v>
      </c>
      <c r="BJ152" s="17" t="s">
        <v>84</v>
      </c>
      <c r="BK152" s="140">
        <f t="shared" si="19"/>
        <v>0</v>
      </c>
      <c r="BL152" s="17" t="s">
        <v>253</v>
      </c>
      <c r="BM152" s="139" t="s">
        <v>336</v>
      </c>
    </row>
    <row r="153" spans="2:65" s="10" customFormat="1" ht="22.9" customHeight="1">
      <c r="B153" s="117"/>
      <c r="D153" s="118" t="s">
        <v>76</v>
      </c>
      <c r="E153" s="193" t="s">
        <v>1374</v>
      </c>
      <c r="F153" s="193" t="s">
        <v>1375</v>
      </c>
      <c r="I153" s="120"/>
      <c r="J153" s="194">
        <f>BK153</f>
        <v>0</v>
      </c>
      <c r="L153" s="117"/>
      <c r="M153" s="122"/>
      <c r="P153" s="123">
        <f>SUM(P154:P169)</f>
        <v>0</v>
      </c>
      <c r="R153" s="123">
        <f>SUM(R154:R169)</f>
        <v>0</v>
      </c>
      <c r="T153" s="124">
        <f>SUM(T154:T169)</f>
        <v>0</v>
      </c>
      <c r="AR153" s="118" t="s">
        <v>86</v>
      </c>
      <c r="AT153" s="125" t="s">
        <v>76</v>
      </c>
      <c r="AU153" s="125" t="s">
        <v>84</v>
      </c>
      <c r="AY153" s="118" t="s">
        <v>211</v>
      </c>
      <c r="BK153" s="126">
        <f>SUM(BK154:BK169)</f>
        <v>0</v>
      </c>
    </row>
    <row r="154" spans="2:65" s="1" customFormat="1" ht="24.2" customHeight="1">
      <c r="B154" s="32"/>
      <c r="C154" s="127" t="s">
        <v>269</v>
      </c>
      <c r="D154" s="127" t="s">
        <v>212</v>
      </c>
      <c r="E154" s="128" t="s">
        <v>1376</v>
      </c>
      <c r="F154" s="129" t="s">
        <v>1377</v>
      </c>
      <c r="G154" s="130" t="s">
        <v>421</v>
      </c>
      <c r="H154" s="131">
        <v>666</v>
      </c>
      <c r="I154" s="132"/>
      <c r="J154" s="133">
        <f t="shared" ref="J154:J169" si="20">ROUND(I154*H154,2)</f>
        <v>0</v>
      </c>
      <c r="K154" s="134"/>
      <c r="L154" s="32"/>
      <c r="M154" s="135" t="s">
        <v>1</v>
      </c>
      <c r="N154" s="136" t="s">
        <v>42</v>
      </c>
      <c r="P154" s="137">
        <f t="shared" ref="P154:P169" si="21">O154*H154</f>
        <v>0</v>
      </c>
      <c r="Q154" s="137">
        <v>0</v>
      </c>
      <c r="R154" s="137">
        <f t="shared" ref="R154:R169" si="22">Q154*H154</f>
        <v>0</v>
      </c>
      <c r="S154" s="137">
        <v>0</v>
      </c>
      <c r="T154" s="138">
        <f t="shared" ref="T154:T169" si="23">S154*H154</f>
        <v>0</v>
      </c>
      <c r="AR154" s="139" t="s">
        <v>253</v>
      </c>
      <c r="AT154" s="139" t="s">
        <v>212</v>
      </c>
      <c r="AU154" s="139" t="s">
        <v>86</v>
      </c>
      <c r="AY154" s="17" t="s">
        <v>211</v>
      </c>
      <c r="BE154" s="140">
        <f t="shared" ref="BE154:BE169" si="24">IF(N154="základní",J154,0)</f>
        <v>0</v>
      </c>
      <c r="BF154" s="140">
        <f t="shared" ref="BF154:BF169" si="25">IF(N154="snížená",J154,0)</f>
        <v>0</v>
      </c>
      <c r="BG154" s="140">
        <f t="shared" ref="BG154:BG169" si="26">IF(N154="zákl. přenesená",J154,0)</f>
        <v>0</v>
      </c>
      <c r="BH154" s="140">
        <f t="shared" ref="BH154:BH169" si="27">IF(N154="sníž. přenesená",J154,0)</f>
        <v>0</v>
      </c>
      <c r="BI154" s="140">
        <f t="shared" ref="BI154:BI169" si="28">IF(N154="nulová",J154,0)</f>
        <v>0</v>
      </c>
      <c r="BJ154" s="17" t="s">
        <v>84</v>
      </c>
      <c r="BK154" s="140">
        <f t="shared" ref="BK154:BK169" si="29">ROUND(I154*H154,2)</f>
        <v>0</v>
      </c>
      <c r="BL154" s="17" t="s">
        <v>253</v>
      </c>
      <c r="BM154" s="139" t="s">
        <v>339</v>
      </c>
    </row>
    <row r="155" spans="2:65" s="1" customFormat="1" ht="21.75" customHeight="1">
      <c r="B155" s="32"/>
      <c r="C155" s="127" t="s">
        <v>346</v>
      </c>
      <c r="D155" s="127" t="s">
        <v>212</v>
      </c>
      <c r="E155" s="128" t="s">
        <v>1378</v>
      </c>
      <c r="F155" s="129" t="s">
        <v>1379</v>
      </c>
      <c r="G155" s="130" t="s">
        <v>421</v>
      </c>
      <c r="H155" s="131">
        <v>666</v>
      </c>
      <c r="I155" s="132"/>
      <c r="J155" s="133">
        <f t="shared" si="20"/>
        <v>0</v>
      </c>
      <c r="K155" s="134"/>
      <c r="L155" s="32"/>
      <c r="M155" s="135" t="s">
        <v>1</v>
      </c>
      <c r="N155" s="136" t="s">
        <v>42</v>
      </c>
      <c r="P155" s="137">
        <f t="shared" si="21"/>
        <v>0</v>
      </c>
      <c r="Q155" s="137">
        <v>0</v>
      </c>
      <c r="R155" s="137">
        <f t="shared" si="22"/>
        <v>0</v>
      </c>
      <c r="S155" s="137">
        <v>0</v>
      </c>
      <c r="T155" s="138">
        <f t="shared" si="23"/>
        <v>0</v>
      </c>
      <c r="AR155" s="139" t="s">
        <v>253</v>
      </c>
      <c r="AT155" s="139" t="s">
        <v>212</v>
      </c>
      <c r="AU155" s="139" t="s">
        <v>86</v>
      </c>
      <c r="AY155" s="17" t="s">
        <v>211</v>
      </c>
      <c r="BE155" s="140">
        <f t="shared" si="24"/>
        <v>0</v>
      </c>
      <c r="BF155" s="140">
        <f t="shared" si="25"/>
        <v>0</v>
      </c>
      <c r="BG155" s="140">
        <f t="shared" si="26"/>
        <v>0</v>
      </c>
      <c r="BH155" s="140">
        <f t="shared" si="27"/>
        <v>0</v>
      </c>
      <c r="BI155" s="140">
        <f t="shared" si="28"/>
        <v>0</v>
      </c>
      <c r="BJ155" s="17" t="s">
        <v>84</v>
      </c>
      <c r="BK155" s="140">
        <f t="shared" si="29"/>
        <v>0</v>
      </c>
      <c r="BL155" s="17" t="s">
        <v>253</v>
      </c>
      <c r="BM155" s="139" t="s">
        <v>349</v>
      </c>
    </row>
    <row r="156" spans="2:65" s="1" customFormat="1" ht="24.2" customHeight="1">
      <c r="B156" s="32"/>
      <c r="C156" s="127" t="s">
        <v>279</v>
      </c>
      <c r="D156" s="127" t="s">
        <v>212</v>
      </c>
      <c r="E156" s="128" t="s">
        <v>1380</v>
      </c>
      <c r="F156" s="129" t="s">
        <v>1381</v>
      </c>
      <c r="G156" s="130" t="s">
        <v>421</v>
      </c>
      <c r="H156" s="131">
        <v>78</v>
      </c>
      <c r="I156" s="132"/>
      <c r="J156" s="133">
        <f t="shared" si="20"/>
        <v>0</v>
      </c>
      <c r="K156" s="134"/>
      <c r="L156" s="32"/>
      <c r="M156" s="135" t="s">
        <v>1</v>
      </c>
      <c r="N156" s="136" t="s">
        <v>42</v>
      </c>
      <c r="P156" s="137">
        <f t="shared" si="21"/>
        <v>0</v>
      </c>
      <c r="Q156" s="137">
        <v>0</v>
      </c>
      <c r="R156" s="137">
        <f t="shared" si="22"/>
        <v>0</v>
      </c>
      <c r="S156" s="137">
        <v>0</v>
      </c>
      <c r="T156" s="138">
        <f t="shared" si="23"/>
        <v>0</v>
      </c>
      <c r="AR156" s="139" t="s">
        <v>253</v>
      </c>
      <c r="AT156" s="139" t="s">
        <v>212</v>
      </c>
      <c r="AU156" s="139" t="s">
        <v>86</v>
      </c>
      <c r="AY156" s="17" t="s">
        <v>211</v>
      </c>
      <c r="BE156" s="140">
        <f t="shared" si="24"/>
        <v>0</v>
      </c>
      <c r="BF156" s="140">
        <f t="shared" si="25"/>
        <v>0</v>
      </c>
      <c r="BG156" s="140">
        <f t="shared" si="26"/>
        <v>0</v>
      </c>
      <c r="BH156" s="140">
        <f t="shared" si="27"/>
        <v>0</v>
      </c>
      <c r="BI156" s="140">
        <f t="shared" si="28"/>
        <v>0</v>
      </c>
      <c r="BJ156" s="17" t="s">
        <v>84</v>
      </c>
      <c r="BK156" s="140">
        <f t="shared" si="29"/>
        <v>0</v>
      </c>
      <c r="BL156" s="17" t="s">
        <v>253</v>
      </c>
      <c r="BM156" s="139" t="s">
        <v>355</v>
      </c>
    </row>
    <row r="157" spans="2:65" s="1" customFormat="1" ht="24.2" customHeight="1">
      <c r="B157" s="32"/>
      <c r="C157" s="162" t="s">
        <v>356</v>
      </c>
      <c r="D157" s="162" t="s">
        <v>700</v>
      </c>
      <c r="E157" s="163" t="s">
        <v>1382</v>
      </c>
      <c r="F157" s="164" t="s">
        <v>1383</v>
      </c>
      <c r="G157" s="165" t="s">
        <v>421</v>
      </c>
      <c r="H157" s="166">
        <v>79.17</v>
      </c>
      <c r="I157" s="167"/>
      <c r="J157" s="168">
        <f t="shared" si="20"/>
        <v>0</v>
      </c>
      <c r="K157" s="169"/>
      <c r="L157" s="170"/>
      <c r="M157" s="171" t="s">
        <v>1</v>
      </c>
      <c r="N157" s="172" t="s">
        <v>42</v>
      </c>
      <c r="P157" s="137">
        <f t="shared" si="21"/>
        <v>0</v>
      </c>
      <c r="Q157" s="137">
        <v>0</v>
      </c>
      <c r="R157" s="137">
        <f t="shared" si="22"/>
        <v>0</v>
      </c>
      <c r="S157" s="137">
        <v>0</v>
      </c>
      <c r="T157" s="138">
        <f t="shared" si="23"/>
        <v>0</v>
      </c>
      <c r="AR157" s="139" t="s">
        <v>298</v>
      </c>
      <c r="AT157" s="139" t="s">
        <v>700</v>
      </c>
      <c r="AU157" s="139" t="s">
        <v>86</v>
      </c>
      <c r="AY157" s="17" t="s">
        <v>211</v>
      </c>
      <c r="BE157" s="140">
        <f t="shared" si="24"/>
        <v>0</v>
      </c>
      <c r="BF157" s="140">
        <f t="shared" si="25"/>
        <v>0</v>
      </c>
      <c r="BG157" s="140">
        <f t="shared" si="26"/>
        <v>0</v>
      </c>
      <c r="BH157" s="140">
        <f t="shared" si="27"/>
        <v>0</v>
      </c>
      <c r="BI157" s="140">
        <f t="shared" si="28"/>
        <v>0</v>
      </c>
      <c r="BJ157" s="17" t="s">
        <v>84</v>
      </c>
      <c r="BK157" s="140">
        <f t="shared" si="29"/>
        <v>0</v>
      </c>
      <c r="BL157" s="17" t="s">
        <v>253</v>
      </c>
      <c r="BM157" s="139" t="s">
        <v>359</v>
      </c>
    </row>
    <row r="158" spans="2:65" s="1" customFormat="1" ht="24.2" customHeight="1">
      <c r="B158" s="32"/>
      <c r="C158" s="127" t="s">
        <v>290</v>
      </c>
      <c r="D158" s="127" t="s">
        <v>212</v>
      </c>
      <c r="E158" s="128" t="s">
        <v>1384</v>
      </c>
      <c r="F158" s="129" t="s">
        <v>1385</v>
      </c>
      <c r="G158" s="130" t="s">
        <v>421</v>
      </c>
      <c r="H158" s="131">
        <v>588</v>
      </c>
      <c r="I158" s="132"/>
      <c r="J158" s="133">
        <f t="shared" si="20"/>
        <v>0</v>
      </c>
      <c r="K158" s="134"/>
      <c r="L158" s="32"/>
      <c r="M158" s="135" t="s">
        <v>1</v>
      </c>
      <c r="N158" s="136" t="s">
        <v>42</v>
      </c>
      <c r="P158" s="137">
        <f t="shared" si="21"/>
        <v>0</v>
      </c>
      <c r="Q158" s="137">
        <v>0</v>
      </c>
      <c r="R158" s="137">
        <f t="shared" si="22"/>
        <v>0</v>
      </c>
      <c r="S158" s="137">
        <v>0</v>
      </c>
      <c r="T158" s="138">
        <f t="shared" si="23"/>
        <v>0</v>
      </c>
      <c r="AR158" s="139" t="s">
        <v>253</v>
      </c>
      <c r="AT158" s="139" t="s">
        <v>212</v>
      </c>
      <c r="AU158" s="139" t="s">
        <v>86</v>
      </c>
      <c r="AY158" s="17" t="s">
        <v>211</v>
      </c>
      <c r="BE158" s="140">
        <f t="shared" si="24"/>
        <v>0</v>
      </c>
      <c r="BF158" s="140">
        <f t="shared" si="25"/>
        <v>0</v>
      </c>
      <c r="BG158" s="140">
        <f t="shared" si="26"/>
        <v>0</v>
      </c>
      <c r="BH158" s="140">
        <f t="shared" si="27"/>
        <v>0</v>
      </c>
      <c r="BI158" s="140">
        <f t="shared" si="28"/>
        <v>0</v>
      </c>
      <c r="BJ158" s="17" t="s">
        <v>84</v>
      </c>
      <c r="BK158" s="140">
        <f t="shared" si="29"/>
        <v>0</v>
      </c>
      <c r="BL158" s="17" t="s">
        <v>253</v>
      </c>
      <c r="BM158" s="139" t="s">
        <v>365</v>
      </c>
    </row>
    <row r="159" spans="2:65" s="1" customFormat="1" ht="24.2" customHeight="1">
      <c r="B159" s="32"/>
      <c r="C159" s="162" t="s">
        <v>370</v>
      </c>
      <c r="D159" s="162" t="s">
        <v>700</v>
      </c>
      <c r="E159" s="163" t="s">
        <v>1386</v>
      </c>
      <c r="F159" s="164" t="s">
        <v>1387</v>
      </c>
      <c r="G159" s="165" t="s">
        <v>421</v>
      </c>
      <c r="H159" s="166">
        <v>596.82000000000005</v>
      </c>
      <c r="I159" s="167"/>
      <c r="J159" s="168">
        <f t="shared" si="20"/>
        <v>0</v>
      </c>
      <c r="K159" s="169"/>
      <c r="L159" s="170"/>
      <c r="M159" s="171" t="s">
        <v>1</v>
      </c>
      <c r="N159" s="172" t="s">
        <v>42</v>
      </c>
      <c r="P159" s="137">
        <f t="shared" si="21"/>
        <v>0</v>
      </c>
      <c r="Q159" s="137">
        <v>0</v>
      </c>
      <c r="R159" s="137">
        <f t="shared" si="22"/>
        <v>0</v>
      </c>
      <c r="S159" s="137">
        <v>0</v>
      </c>
      <c r="T159" s="138">
        <f t="shared" si="23"/>
        <v>0</v>
      </c>
      <c r="AR159" s="139" t="s">
        <v>298</v>
      </c>
      <c r="AT159" s="139" t="s">
        <v>700</v>
      </c>
      <c r="AU159" s="139" t="s">
        <v>86</v>
      </c>
      <c r="AY159" s="17" t="s">
        <v>211</v>
      </c>
      <c r="BE159" s="140">
        <f t="shared" si="24"/>
        <v>0</v>
      </c>
      <c r="BF159" s="140">
        <f t="shared" si="25"/>
        <v>0</v>
      </c>
      <c r="BG159" s="140">
        <f t="shared" si="26"/>
        <v>0</v>
      </c>
      <c r="BH159" s="140">
        <f t="shared" si="27"/>
        <v>0</v>
      </c>
      <c r="BI159" s="140">
        <f t="shared" si="28"/>
        <v>0</v>
      </c>
      <c r="BJ159" s="17" t="s">
        <v>84</v>
      </c>
      <c r="BK159" s="140">
        <f t="shared" si="29"/>
        <v>0</v>
      </c>
      <c r="BL159" s="17" t="s">
        <v>253</v>
      </c>
      <c r="BM159" s="139" t="s">
        <v>373</v>
      </c>
    </row>
    <row r="160" spans="2:65" s="1" customFormat="1" ht="16.5" customHeight="1">
      <c r="B160" s="32"/>
      <c r="C160" s="127" t="s">
        <v>294</v>
      </c>
      <c r="D160" s="127" t="s">
        <v>212</v>
      </c>
      <c r="E160" s="128" t="s">
        <v>1388</v>
      </c>
      <c r="F160" s="129" t="s">
        <v>1389</v>
      </c>
      <c r="G160" s="130" t="s">
        <v>289</v>
      </c>
      <c r="H160" s="131">
        <v>5</v>
      </c>
      <c r="I160" s="132"/>
      <c r="J160" s="133">
        <f t="shared" si="20"/>
        <v>0</v>
      </c>
      <c r="K160" s="134"/>
      <c r="L160" s="32"/>
      <c r="M160" s="135" t="s">
        <v>1</v>
      </c>
      <c r="N160" s="136" t="s">
        <v>42</v>
      </c>
      <c r="P160" s="137">
        <f t="shared" si="21"/>
        <v>0</v>
      </c>
      <c r="Q160" s="137">
        <v>0</v>
      </c>
      <c r="R160" s="137">
        <f t="shared" si="22"/>
        <v>0</v>
      </c>
      <c r="S160" s="137">
        <v>0</v>
      </c>
      <c r="T160" s="138">
        <f t="shared" si="23"/>
        <v>0</v>
      </c>
      <c r="AR160" s="139" t="s">
        <v>253</v>
      </c>
      <c r="AT160" s="139" t="s">
        <v>212</v>
      </c>
      <c r="AU160" s="139" t="s">
        <v>86</v>
      </c>
      <c r="AY160" s="17" t="s">
        <v>211</v>
      </c>
      <c r="BE160" s="140">
        <f t="shared" si="24"/>
        <v>0</v>
      </c>
      <c r="BF160" s="140">
        <f t="shared" si="25"/>
        <v>0</v>
      </c>
      <c r="BG160" s="140">
        <f t="shared" si="26"/>
        <v>0</v>
      </c>
      <c r="BH160" s="140">
        <f t="shared" si="27"/>
        <v>0</v>
      </c>
      <c r="BI160" s="140">
        <f t="shared" si="28"/>
        <v>0</v>
      </c>
      <c r="BJ160" s="17" t="s">
        <v>84</v>
      </c>
      <c r="BK160" s="140">
        <f t="shared" si="29"/>
        <v>0</v>
      </c>
      <c r="BL160" s="17" t="s">
        <v>253</v>
      </c>
      <c r="BM160" s="139" t="s">
        <v>389</v>
      </c>
    </row>
    <row r="161" spans="2:65" s="1" customFormat="1" ht="16.5" customHeight="1">
      <c r="B161" s="32"/>
      <c r="C161" s="127" t="s">
        <v>391</v>
      </c>
      <c r="D161" s="127" t="s">
        <v>212</v>
      </c>
      <c r="E161" s="128" t="s">
        <v>1390</v>
      </c>
      <c r="F161" s="129" t="s">
        <v>1391</v>
      </c>
      <c r="G161" s="130" t="s">
        <v>289</v>
      </c>
      <c r="H161" s="131">
        <v>7</v>
      </c>
      <c r="I161" s="132"/>
      <c r="J161" s="133">
        <f t="shared" si="20"/>
        <v>0</v>
      </c>
      <c r="K161" s="134"/>
      <c r="L161" s="32"/>
      <c r="M161" s="135" t="s">
        <v>1</v>
      </c>
      <c r="N161" s="136" t="s">
        <v>42</v>
      </c>
      <c r="P161" s="137">
        <f t="shared" si="21"/>
        <v>0</v>
      </c>
      <c r="Q161" s="137">
        <v>0</v>
      </c>
      <c r="R161" s="137">
        <f t="shared" si="22"/>
        <v>0</v>
      </c>
      <c r="S161" s="137">
        <v>0</v>
      </c>
      <c r="T161" s="138">
        <f t="shared" si="23"/>
        <v>0</v>
      </c>
      <c r="AR161" s="139" t="s">
        <v>253</v>
      </c>
      <c r="AT161" s="139" t="s">
        <v>212</v>
      </c>
      <c r="AU161" s="139" t="s">
        <v>86</v>
      </c>
      <c r="AY161" s="17" t="s">
        <v>211</v>
      </c>
      <c r="BE161" s="140">
        <f t="shared" si="24"/>
        <v>0</v>
      </c>
      <c r="BF161" s="140">
        <f t="shared" si="25"/>
        <v>0</v>
      </c>
      <c r="BG161" s="140">
        <f t="shared" si="26"/>
        <v>0</v>
      </c>
      <c r="BH161" s="140">
        <f t="shared" si="27"/>
        <v>0</v>
      </c>
      <c r="BI161" s="140">
        <f t="shared" si="28"/>
        <v>0</v>
      </c>
      <c r="BJ161" s="17" t="s">
        <v>84</v>
      </c>
      <c r="BK161" s="140">
        <f t="shared" si="29"/>
        <v>0</v>
      </c>
      <c r="BL161" s="17" t="s">
        <v>253</v>
      </c>
      <c r="BM161" s="139" t="s">
        <v>394</v>
      </c>
    </row>
    <row r="162" spans="2:65" s="1" customFormat="1" ht="16.5" customHeight="1">
      <c r="B162" s="32"/>
      <c r="C162" s="162" t="s">
        <v>298</v>
      </c>
      <c r="D162" s="162" t="s">
        <v>700</v>
      </c>
      <c r="E162" s="163" t="s">
        <v>1392</v>
      </c>
      <c r="F162" s="164" t="s">
        <v>1393</v>
      </c>
      <c r="G162" s="165" t="s">
        <v>289</v>
      </c>
      <c r="H162" s="166">
        <v>16</v>
      </c>
      <c r="I162" s="167"/>
      <c r="J162" s="168">
        <f t="shared" si="20"/>
        <v>0</v>
      </c>
      <c r="K162" s="169"/>
      <c r="L162" s="170"/>
      <c r="M162" s="171" t="s">
        <v>1</v>
      </c>
      <c r="N162" s="172" t="s">
        <v>42</v>
      </c>
      <c r="P162" s="137">
        <f t="shared" si="21"/>
        <v>0</v>
      </c>
      <c r="Q162" s="137">
        <v>0</v>
      </c>
      <c r="R162" s="137">
        <f t="shared" si="22"/>
        <v>0</v>
      </c>
      <c r="S162" s="137">
        <v>0</v>
      </c>
      <c r="T162" s="138">
        <f t="shared" si="23"/>
        <v>0</v>
      </c>
      <c r="AR162" s="139" t="s">
        <v>298</v>
      </c>
      <c r="AT162" s="139" t="s">
        <v>700</v>
      </c>
      <c r="AU162" s="139" t="s">
        <v>86</v>
      </c>
      <c r="AY162" s="17" t="s">
        <v>211</v>
      </c>
      <c r="BE162" s="140">
        <f t="shared" si="24"/>
        <v>0</v>
      </c>
      <c r="BF162" s="140">
        <f t="shared" si="25"/>
        <v>0</v>
      </c>
      <c r="BG162" s="140">
        <f t="shared" si="26"/>
        <v>0</v>
      </c>
      <c r="BH162" s="140">
        <f t="shared" si="27"/>
        <v>0</v>
      </c>
      <c r="BI162" s="140">
        <f t="shared" si="28"/>
        <v>0</v>
      </c>
      <c r="BJ162" s="17" t="s">
        <v>84</v>
      </c>
      <c r="BK162" s="140">
        <f t="shared" si="29"/>
        <v>0</v>
      </c>
      <c r="BL162" s="17" t="s">
        <v>253</v>
      </c>
      <c r="BM162" s="139" t="s">
        <v>399</v>
      </c>
    </row>
    <row r="163" spans="2:65" s="1" customFormat="1" ht="16.5" customHeight="1">
      <c r="B163" s="32"/>
      <c r="C163" s="162" t="s">
        <v>401</v>
      </c>
      <c r="D163" s="162" t="s">
        <v>700</v>
      </c>
      <c r="E163" s="163" t="s">
        <v>1394</v>
      </c>
      <c r="F163" s="164" t="s">
        <v>1395</v>
      </c>
      <c r="G163" s="165" t="s">
        <v>289</v>
      </c>
      <c r="H163" s="166">
        <v>56</v>
      </c>
      <c r="I163" s="167"/>
      <c r="J163" s="168">
        <f t="shared" si="20"/>
        <v>0</v>
      </c>
      <c r="K163" s="169"/>
      <c r="L163" s="170"/>
      <c r="M163" s="171" t="s">
        <v>1</v>
      </c>
      <c r="N163" s="172" t="s">
        <v>42</v>
      </c>
      <c r="P163" s="137">
        <f t="shared" si="21"/>
        <v>0</v>
      </c>
      <c r="Q163" s="137">
        <v>0</v>
      </c>
      <c r="R163" s="137">
        <f t="shared" si="22"/>
        <v>0</v>
      </c>
      <c r="S163" s="137">
        <v>0</v>
      </c>
      <c r="T163" s="138">
        <f t="shared" si="23"/>
        <v>0</v>
      </c>
      <c r="AR163" s="139" t="s">
        <v>298</v>
      </c>
      <c r="AT163" s="139" t="s">
        <v>700</v>
      </c>
      <c r="AU163" s="139" t="s">
        <v>86</v>
      </c>
      <c r="AY163" s="17" t="s">
        <v>211</v>
      </c>
      <c r="BE163" s="140">
        <f t="shared" si="24"/>
        <v>0</v>
      </c>
      <c r="BF163" s="140">
        <f t="shared" si="25"/>
        <v>0</v>
      </c>
      <c r="BG163" s="140">
        <f t="shared" si="26"/>
        <v>0</v>
      </c>
      <c r="BH163" s="140">
        <f t="shared" si="27"/>
        <v>0</v>
      </c>
      <c r="BI163" s="140">
        <f t="shared" si="28"/>
        <v>0</v>
      </c>
      <c r="BJ163" s="17" t="s">
        <v>84</v>
      </c>
      <c r="BK163" s="140">
        <f t="shared" si="29"/>
        <v>0</v>
      </c>
      <c r="BL163" s="17" t="s">
        <v>253</v>
      </c>
      <c r="BM163" s="139" t="s">
        <v>404</v>
      </c>
    </row>
    <row r="164" spans="2:65" s="1" customFormat="1" ht="16.5" customHeight="1">
      <c r="B164" s="32"/>
      <c r="C164" s="162" t="s">
        <v>303</v>
      </c>
      <c r="D164" s="162" t="s">
        <v>700</v>
      </c>
      <c r="E164" s="163" t="s">
        <v>1396</v>
      </c>
      <c r="F164" s="164" t="s">
        <v>1397</v>
      </c>
      <c r="G164" s="165" t="s">
        <v>421</v>
      </c>
      <c r="H164" s="166">
        <v>700</v>
      </c>
      <c r="I164" s="167"/>
      <c r="J164" s="168">
        <f t="shared" si="20"/>
        <v>0</v>
      </c>
      <c r="K164" s="169"/>
      <c r="L164" s="170"/>
      <c r="M164" s="171" t="s">
        <v>1</v>
      </c>
      <c r="N164" s="172" t="s">
        <v>42</v>
      </c>
      <c r="P164" s="137">
        <f t="shared" si="21"/>
        <v>0</v>
      </c>
      <c r="Q164" s="137">
        <v>0</v>
      </c>
      <c r="R164" s="137">
        <f t="shared" si="22"/>
        <v>0</v>
      </c>
      <c r="S164" s="137">
        <v>0</v>
      </c>
      <c r="T164" s="138">
        <f t="shared" si="23"/>
        <v>0</v>
      </c>
      <c r="AR164" s="139" t="s">
        <v>298</v>
      </c>
      <c r="AT164" s="139" t="s">
        <v>700</v>
      </c>
      <c r="AU164" s="139" t="s">
        <v>86</v>
      </c>
      <c r="AY164" s="17" t="s">
        <v>211</v>
      </c>
      <c r="BE164" s="140">
        <f t="shared" si="24"/>
        <v>0</v>
      </c>
      <c r="BF164" s="140">
        <f t="shared" si="25"/>
        <v>0</v>
      </c>
      <c r="BG164" s="140">
        <f t="shared" si="26"/>
        <v>0</v>
      </c>
      <c r="BH164" s="140">
        <f t="shared" si="27"/>
        <v>0</v>
      </c>
      <c r="BI164" s="140">
        <f t="shared" si="28"/>
        <v>0</v>
      </c>
      <c r="BJ164" s="17" t="s">
        <v>84</v>
      </c>
      <c r="BK164" s="140">
        <f t="shared" si="29"/>
        <v>0</v>
      </c>
      <c r="BL164" s="17" t="s">
        <v>253</v>
      </c>
      <c r="BM164" s="139" t="s">
        <v>407</v>
      </c>
    </row>
    <row r="165" spans="2:65" s="1" customFormat="1" ht="16.5" customHeight="1">
      <c r="B165" s="32"/>
      <c r="C165" s="162" t="s">
        <v>409</v>
      </c>
      <c r="D165" s="162" t="s">
        <v>700</v>
      </c>
      <c r="E165" s="163" t="s">
        <v>1398</v>
      </c>
      <c r="F165" s="164" t="s">
        <v>1399</v>
      </c>
      <c r="G165" s="165" t="s">
        <v>289</v>
      </c>
      <c r="H165" s="166">
        <v>1</v>
      </c>
      <c r="I165" s="167"/>
      <c r="J165" s="168">
        <f t="shared" si="20"/>
        <v>0</v>
      </c>
      <c r="K165" s="169"/>
      <c r="L165" s="170"/>
      <c r="M165" s="171" t="s">
        <v>1</v>
      </c>
      <c r="N165" s="172" t="s">
        <v>42</v>
      </c>
      <c r="P165" s="137">
        <f t="shared" si="21"/>
        <v>0</v>
      </c>
      <c r="Q165" s="137">
        <v>0</v>
      </c>
      <c r="R165" s="137">
        <f t="shared" si="22"/>
        <v>0</v>
      </c>
      <c r="S165" s="137">
        <v>0</v>
      </c>
      <c r="T165" s="138">
        <f t="shared" si="23"/>
        <v>0</v>
      </c>
      <c r="AR165" s="139" t="s">
        <v>298</v>
      </c>
      <c r="AT165" s="139" t="s">
        <v>700</v>
      </c>
      <c r="AU165" s="139" t="s">
        <v>86</v>
      </c>
      <c r="AY165" s="17" t="s">
        <v>211</v>
      </c>
      <c r="BE165" s="140">
        <f t="shared" si="24"/>
        <v>0</v>
      </c>
      <c r="BF165" s="140">
        <f t="shared" si="25"/>
        <v>0</v>
      </c>
      <c r="BG165" s="140">
        <f t="shared" si="26"/>
        <v>0</v>
      </c>
      <c r="BH165" s="140">
        <f t="shared" si="27"/>
        <v>0</v>
      </c>
      <c r="BI165" s="140">
        <f t="shared" si="28"/>
        <v>0</v>
      </c>
      <c r="BJ165" s="17" t="s">
        <v>84</v>
      </c>
      <c r="BK165" s="140">
        <f t="shared" si="29"/>
        <v>0</v>
      </c>
      <c r="BL165" s="17" t="s">
        <v>253</v>
      </c>
      <c r="BM165" s="139" t="s">
        <v>413</v>
      </c>
    </row>
    <row r="166" spans="2:65" s="1" customFormat="1" ht="37.9" customHeight="1">
      <c r="B166" s="32"/>
      <c r="C166" s="162" t="s">
        <v>308</v>
      </c>
      <c r="D166" s="162" t="s">
        <v>700</v>
      </c>
      <c r="E166" s="163" t="s">
        <v>1400</v>
      </c>
      <c r="F166" s="164" t="s">
        <v>1401</v>
      </c>
      <c r="G166" s="165" t="s">
        <v>289</v>
      </c>
      <c r="H166" s="166">
        <v>1</v>
      </c>
      <c r="I166" s="167"/>
      <c r="J166" s="168">
        <f t="shared" si="20"/>
        <v>0</v>
      </c>
      <c r="K166" s="169"/>
      <c r="L166" s="170"/>
      <c r="M166" s="171" t="s">
        <v>1</v>
      </c>
      <c r="N166" s="172" t="s">
        <v>42</v>
      </c>
      <c r="P166" s="137">
        <f t="shared" si="21"/>
        <v>0</v>
      </c>
      <c r="Q166" s="137">
        <v>0</v>
      </c>
      <c r="R166" s="137">
        <f t="shared" si="22"/>
        <v>0</v>
      </c>
      <c r="S166" s="137">
        <v>0</v>
      </c>
      <c r="T166" s="138">
        <f t="shared" si="23"/>
        <v>0</v>
      </c>
      <c r="AR166" s="139" t="s">
        <v>298</v>
      </c>
      <c r="AT166" s="139" t="s">
        <v>700</v>
      </c>
      <c r="AU166" s="139" t="s">
        <v>86</v>
      </c>
      <c r="AY166" s="17" t="s">
        <v>211</v>
      </c>
      <c r="BE166" s="140">
        <f t="shared" si="24"/>
        <v>0</v>
      </c>
      <c r="BF166" s="140">
        <f t="shared" si="25"/>
        <v>0</v>
      </c>
      <c r="BG166" s="140">
        <f t="shared" si="26"/>
        <v>0</v>
      </c>
      <c r="BH166" s="140">
        <f t="shared" si="27"/>
        <v>0</v>
      </c>
      <c r="BI166" s="140">
        <f t="shared" si="28"/>
        <v>0</v>
      </c>
      <c r="BJ166" s="17" t="s">
        <v>84</v>
      </c>
      <c r="BK166" s="140">
        <f t="shared" si="29"/>
        <v>0</v>
      </c>
      <c r="BL166" s="17" t="s">
        <v>253</v>
      </c>
      <c r="BM166" s="139" t="s">
        <v>422</v>
      </c>
    </row>
    <row r="167" spans="2:65" s="1" customFormat="1" ht="24.2" customHeight="1">
      <c r="B167" s="32"/>
      <c r="C167" s="162" t="s">
        <v>425</v>
      </c>
      <c r="D167" s="162" t="s">
        <v>700</v>
      </c>
      <c r="E167" s="163" t="s">
        <v>1402</v>
      </c>
      <c r="F167" s="164" t="s">
        <v>1403</v>
      </c>
      <c r="G167" s="165" t="s">
        <v>289</v>
      </c>
      <c r="H167" s="166">
        <v>2</v>
      </c>
      <c r="I167" s="167"/>
      <c r="J167" s="168">
        <f t="shared" si="20"/>
        <v>0</v>
      </c>
      <c r="K167" s="169"/>
      <c r="L167" s="170"/>
      <c r="M167" s="171" t="s">
        <v>1</v>
      </c>
      <c r="N167" s="172" t="s">
        <v>42</v>
      </c>
      <c r="P167" s="137">
        <f t="shared" si="21"/>
        <v>0</v>
      </c>
      <c r="Q167" s="137">
        <v>0</v>
      </c>
      <c r="R167" s="137">
        <f t="shared" si="22"/>
        <v>0</v>
      </c>
      <c r="S167" s="137">
        <v>0</v>
      </c>
      <c r="T167" s="138">
        <f t="shared" si="23"/>
        <v>0</v>
      </c>
      <c r="AR167" s="139" t="s">
        <v>298</v>
      </c>
      <c r="AT167" s="139" t="s">
        <v>700</v>
      </c>
      <c r="AU167" s="139" t="s">
        <v>86</v>
      </c>
      <c r="AY167" s="17" t="s">
        <v>211</v>
      </c>
      <c r="BE167" s="140">
        <f t="shared" si="24"/>
        <v>0</v>
      </c>
      <c r="BF167" s="140">
        <f t="shared" si="25"/>
        <v>0</v>
      </c>
      <c r="BG167" s="140">
        <f t="shared" si="26"/>
        <v>0</v>
      </c>
      <c r="BH167" s="140">
        <f t="shared" si="27"/>
        <v>0</v>
      </c>
      <c r="BI167" s="140">
        <f t="shared" si="28"/>
        <v>0</v>
      </c>
      <c r="BJ167" s="17" t="s">
        <v>84</v>
      </c>
      <c r="BK167" s="140">
        <f t="shared" si="29"/>
        <v>0</v>
      </c>
      <c r="BL167" s="17" t="s">
        <v>253</v>
      </c>
      <c r="BM167" s="139" t="s">
        <v>428</v>
      </c>
    </row>
    <row r="168" spans="2:65" s="1" customFormat="1" ht="37.9" customHeight="1">
      <c r="B168" s="32"/>
      <c r="C168" s="162" t="s">
        <v>314</v>
      </c>
      <c r="D168" s="162" t="s">
        <v>700</v>
      </c>
      <c r="E168" s="163" t="s">
        <v>1404</v>
      </c>
      <c r="F168" s="164" t="s">
        <v>1405</v>
      </c>
      <c r="G168" s="165" t="s">
        <v>289</v>
      </c>
      <c r="H168" s="166">
        <v>1</v>
      </c>
      <c r="I168" s="167"/>
      <c r="J168" s="168">
        <f t="shared" si="20"/>
        <v>0</v>
      </c>
      <c r="K168" s="169"/>
      <c r="L168" s="170"/>
      <c r="M168" s="171" t="s">
        <v>1</v>
      </c>
      <c r="N168" s="172" t="s">
        <v>42</v>
      </c>
      <c r="P168" s="137">
        <f t="shared" si="21"/>
        <v>0</v>
      </c>
      <c r="Q168" s="137">
        <v>0</v>
      </c>
      <c r="R168" s="137">
        <f t="shared" si="22"/>
        <v>0</v>
      </c>
      <c r="S168" s="137">
        <v>0</v>
      </c>
      <c r="T168" s="138">
        <f t="shared" si="23"/>
        <v>0</v>
      </c>
      <c r="AR168" s="139" t="s">
        <v>298</v>
      </c>
      <c r="AT168" s="139" t="s">
        <v>700</v>
      </c>
      <c r="AU168" s="139" t="s">
        <v>86</v>
      </c>
      <c r="AY168" s="17" t="s">
        <v>211</v>
      </c>
      <c r="BE168" s="140">
        <f t="shared" si="24"/>
        <v>0</v>
      </c>
      <c r="BF168" s="140">
        <f t="shared" si="25"/>
        <v>0</v>
      </c>
      <c r="BG168" s="140">
        <f t="shared" si="26"/>
        <v>0</v>
      </c>
      <c r="BH168" s="140">
        <f t="shared" si="27"/>
        <v>0</v>
      </c>
      <c r="BI168" s="140">
        <f t="shared" si="28"/>
        <v>0</v>
      </c>
      <c r="BJ168" s="17" t="s">
        <v>84</v>
      </c>
      <c r="BK168" s="140">
        <f t="shared" si="29"/>
        <v>0</v>
      </c>
      <c r="BL168" s="17" t="s">
        <v>253</v>
      </c>
      <c r="BM168" s="139" t="s">
        <v>437</v>
      </c>
    </row>
    <row r="169" spans="2:65" s="1" customFormat="1" ht="21.75" customHeight="1">
      <c r="B169" s="32"/>
      <c r="C169" s="127" t="s">
        <v>442</v>
      </c>
      <c r="D169" s="127" t="s">
        <v>212</v>
      </c>
      <c r="E169" s="128" t="s">
        <v>1406</v>
      </c>
      <c r="F169" s="129" t="s">
        <v>1407</v>
      </c>
      <c r="G169" s="130" t="s">
        <v>775</v>
      </c>
      <c r="H169" s="180"/>
      <c r="I169" s="132"/>
      <c r="J169" s="133">
        <f t="shared" si="20"/>
        <v>0</v>
      </c>
      <c r="K169" s="134"/>
      <c r="L169" s="32"/>
      <c r="M169" s="135" t="s">
        <v>1</v>
      </c>
      <c r="N169" s="136" t="s">
        <v>42</v>
      </c>
      <c r="P169" s="137">
        <f t="shared" si="21"/>
        <v>0</v>
      </c>
      <c r="Q169" s="137">
        <v>0</v>
      </c>
      <c r="R169" s="137">
        <f t="shared" si="22"/>
        <v>0</v>
      </c>
      <c r="S169" s="137">
        <v>0</v>
      </c>
      <c r="T169" s="138">
        <f t="shared" si="23"/>
        <v>0</v>
      </c>
      <c r="AR169" s="139" t="s">
        <v>253</v>
      </c>
      <c r="AT169" s="139" t="s">
        <v>212</v>
      </c>
      <c r="AU169" s="139" t="s">
        <v>86</v>
      </c>
      <c r="AY169" s="17" t="s">
        <v>211</v>
      </c>
      <c r="BE169" s="140">
        <f t="shared" si="24"/>
        <v>0</v>
      </c>
      <c r="BF169" s="140">
        <f t="shared" si="25"/>
        <v>0</v>
      </c>
      <c r="BG169" s="140">
        <f t="shared" si="26"/>
        <v>0</v>
      </c>
      <c r="BH169" s="140">
        <f t="shared" si="27"/>
        <v>0</v>
      </c>
      <c r="BI169" s="140">
        <f t="shared" si="28"/>
        <v>0</v>
      </c>
      <c r="BJ169" s="17" t="s">
        <v>84</v>
      </c>
      <c r="BK169" s="140">
        <f t="shared" si="29"/>
        <v>0</v>
      </c>
      <c r="BL169" s="17" t="s">
        <v>253</v>
      </c>
      <c r="BM169" s="139" t="s">
        <v>445</v>
      </c>
    </row>
    <row r="170" spans="2:65" s="10" customFormat="1" ht="25.9" customHeight="1">
      <c r="B170" s="117"/>
      <c r="D170" s="118" t="s">
        <v>76</v>
      </c>
      <c r="E170" s="119" t="s">
        <v>1408</v>
      </c>
      <c r="F170" s="119" t="s">
        <v>1409</v>
      </c>
      <c r="I170" s="120"/>
      <c r="J170" s="121">
        <f>BK170</f>
        <v>0</v>
      </c>
      <c r="L170" s="117"/>
      <c r="M170" s="122"/>
      <c r="P170" s="123">
        <f>P171</f>
        <v>0</v>
      </c>
      <c r="R170" s="123">
        <f>R171</f>
        <v>0</v>
      </c>
      <c r="T170" s="124">
        <f>T171</f>
        <v>0</v>
      </c>
      <c r="AR170" s="118" t="s">
        <v>216</v>
      </c>
      <c r="AT170" s="125" t="s">
        <v>76</v>
      </c>
      <c r="AU170" s="125" t="s">
        <v>77</v>
      </c>
      <c r="AY170" s="118" t="s">
        <v>211</v>
      </c>
      <c r="BK170" s="126">
        <f>BK171</f>
        <v>0</v>
      </c>
    </row>
    <row r="171" spans="2:65" s="10" customFormat="1" ht="22.9" customHeight="1">
      <c r="B171" s="117"/>
      <c r="D171" s="118" t="s">
        <v>76</v>
      </c>
      <c r="E171" s="193" t="s">
        <v>1410</v>
      </c>
      <c r="F171" s="193" t="s">
        <v>1409</v>
      </c>
      <c r="I171" s="120"/>
      <c r="J171" s="194">
        <f>BK171</f>
        <v>0</v>
      </c>
      <c r="L171" s="117"/>
      <c r="M171" s="122"/>
      <c r="P171" s="123">
        <f>SUM(P172:P175)</f>
        <v>0</v>
      </c>
      <c r="R171" s="123">
        <f>SUM(R172:R175)</f>
        <v>0</v>
      </c>
      <c r="T171" s="124">
        <f>SUM(T172:T175)</f>
        <v>0</v>
      </c>
      <c r="AR171" s="118" t="s">
        <v>84</v>
      </c>
      <c r="AT171" s="125" t="s">
        <v>76</v>
      </c>
      <c r="AU171" s="125" t="s">
        <v>84</v>
      </c>
      <c r="AY171" s="118" t="s">
        <v>211</v>
      </c>
      <c r="BK171" s="126">
        <f>SUM(BK172:BK175)</f>
        <v>0</v>
      </c>
    </row>
    <row r="172" spans="2:65" s="1" customFormat="1" ht="16.5" customHeight="1">
      <c r="B172" s="32"/>
      <c r="C172" s="127" t="s">
        <v>318</v>
      </c>
      <c r="D172" s="127" t="s">
        <v>212</v>
      </c>
      <c r="E172" s="128" t="s">
        <v>1411</v>
      </c>
      <c r="F172" s="129" t="s">
        <v>1412</v>
      </c>
      <c r="G172" s="130" t="s">
        <v>577</v>
      </c>
      <c r="H172" s="131">
        <v>62</v>
      </c>
      <c r="I172" s="132"/>
      <c r="J172" s="133">
        <f>ROUND(I172*H172,2)</f>
        <v>0</v>
      </c>
      <c r="K172" s="134"/>
      <c r="L172" s="32"/>
      <c r="M172" s="135" t="s">
        <v>1</v>
      </c>
      <c r="N172" s="136" t="s">
        <v>42</v>
      </c>
      <c r="P172" s="137">
        <f>O172*H172</f>
        <v>0</v>
      </c>
      <c r="Q172" s="137">
        <v>0</v>
      </c>
      <c r="R172" s="137">
        <f>Q172*H172</f>
        <v>0</v>
      </c>
      <c r="S172" s="137">
        <v>0</v>
      </c>
      <c r="T172" s="138">
        <f>S172*H172</f>
        <v>0</v>
      </c>
      <c r="AR172" s="139" t="s">
        <v>216</v>
      </c>
      <c r="AT172" s="139" t="s">
        <v>212</v>
      </c>
      <c r="AU172" s="139" t="s">
        <v>86</v>
      </c>
      <c r="AY172" s="17" t="s">
        <v>211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7" t="s">
        <v>84</v>
      </c>
      <c r="BK172" s="140">
        <f>ROUND(I172*H172,2)</f>
        <v>0</v>
      </c>
      <c r="BL172" s="17" t="s">
        <v>216</v>
      </c>
      <c r="BM172" s="139" t="s">
        <v>448</v>
      </c>
    </row>
    <row r="173" spans="2:65" s="1" customFormat="1" ht="16.5" customHeight="1">
      <c r="B173" s="32"/>
      <c r="C173" s="127" t="s">
        <v>450</v>
      </c>
      <c r="D173" s="127" t="s">
        <v>212</v>
      </c>
      <c r="E173" s="128" t="s">
        <v>1413</v>
      </c>
      <c r="F173" s="129" t="s">
        <v>1414</v>
      </c>
      <c r="G173" s="130" t="s">
        <v>577</v>
      </c>
      <c r="H173" s="131">
        <v>48</v>
      </c>
      <c r="I173" s="132"/>
      <c r="J173" s="133">
        <f>ROUND(I173*H173,2)</f>
        <v>0</v>
      </c>
      <c r="K173" s="134"/>
      <c r="L173" s="32"/>
      <c r="M173" s="135" t="s">
        <v>1</v>
      </c>
      <c r="N173" s="136" t="s">
        <v>42</v>
      </c>
      <c r="P173" s="137">
        <f>O173*H173</f>
        <v>0</v>
      </c>
      <c r="Q173" s="137">
        <v>0</v>
      </c>
      <c r="R173" s="137">
        <f>Q173*H173</f>
        <v>0</v>
      </c>
      <c r="S173" s="137">
        <v>0</v>
      </c>
      <c r="T173" s="138">
        <f>S173*H173</f>
        <v>0</v>
      </c>
      <c r="AR173" s="139" t="s">
        <v>216</v>
      </c>
      <c r="AT173" s="139" t="s">
        <v>212</v>
      </c>
      <c r="AU173" s="139" t="s">
        <v>86</v>
      </c>
      <c r="AY173" s="17" t="s">
        <v>211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7" t="s">
        <v>84</v>
      </c>
      <c r="BK173" s="140">
        <f>ROUND(I173*H173,2)</f>
        <v>0</v>
      </c>
      <c r="BL173" s="17" t="s">
        <v>216</v>
      </c>
      <c r="BM173" s="139" t="s">
        <v>453</v>
      </c>
    </row>
    <row r="174" spans="2:65" s="1" customFormat="1" ht="16.5" customHeight="1">
      <c r="B174" s="32"/>
      <c r="C174" s="127" t="s">
        <v>323</v>
      </c>
      <c r="D174" s="127" t="s">
        <v>212</v>
      </c>
      <c r="E174" s="128" t="s">
        <v>1415</v>
      </c>
      <c r="F174" s="129" t="s">
        <v>1416</v>
      </c>
      <c r="G174" s="130" t="s">
        <v>1417</v>
      </c>
      <c r="H174" s="131">
        <v>1</v>
      </c>
      <c r="I174" s="132"/>
      <c r="J174" s="133">
        <f>ROUND(I174*H174,2)</f>
        <v>0</v>
      </c>
      <c r="K174" s="134"/>
      <c r="L174" s="32"/>
      <c r="M174" s="135" t="s">
        <v>1</v>
      </c>
      <c r="N174" s="136" t="s">
        <v>42</v>
      </c>
      <c r="P174" s="137">
        <f>O174*H174</f>
        <v>0</v>
      </c>
      <c r="Q174" s="137">
        <v>0</v>
      </c>
      <c r="R174" s="137">
        <f>Q174*H174</f>
        <v>0</v>
      </c>
      <c r="S174" s="137">
        <v>0</v>
      </c>
      <c r="T174" s="138">
        <f>S174*H174</f>
        <v>0</v>
      </c>
      <c r="AR174" s="139" t="s">
        <v>216</v>
      </c>
      <c r="AT174" s="139" t="s">
        <v>212</v>
      </c>
      <c r="AU174" s="139" t="s">
        <v>86</v>
      </c>
      <c r="AY174" s="17" t="s">
        <v>211</v>
      </c>
      <c r="BE174" s="140">
        <f>IF(N174="základní",J174,0)</f>
        <v>0</v>
      </c>
      <c r="BF174" s="140">
        <f>IF(N174="snížená",J174,0)</f>
        <v>0</v>
      </c>
      <c r="BG174" s="140">
        <f>IF(N174="zákl. přenesená",J174,0)</f>
        <v>0</v>
      </c>
      <c r="BH174" s="140">
        <f>IF(N174="sníž. přenesená",J174,0)</f>
        <v>0</v>
      </c>
      <c r="BI174" s="140">
        <f>IF(N174="nulová",J174,0)</f>
        <v>0</v>
      </c>
      <c r="BJ174" s="17" t="s">
        <v>84</v>
      </c>
      <c r="BK174" s="140">
        <f>ROUND(I174*H174,2)</f>
        <v>0</v>
      </c>
      <c r="BL174" s="17" t="s">
        <v>216</v>
      </c>
      <c r="BM174" s="139" t="s">
        <v>457</v>
      </c>
    </row>
    <row r="175" spans="2:65" s="1" customFormat="1" ht="16.5" customHeight="1">
      <c r="B175" s="32"/>
      <c r="C175" s="127" t="s">
        <v>458</v>
      </c>
      <c r="D175" s="127" t="s">
        <v>212</v>
      </c>
      <c r="E175" s="128" t="s">
        <v>1418</v>
      </c>
      <c r="F175" s="129" t="s">
        <v>1419</v>
      </c>
      <c r="G175" s="130" t="s">
        <v>1417</v>
      </c>
      <c r="H175" s="131">
        <v>1</v>
      </c>
      <c r="I175" s="132"/>
      <c r="J175" s="133">
        <f>ROUND(I175*H175,2)</f>
        <v>0</v>
      </c>
      <c r="K175" s="134"/>
      <c r="L175" s="32"/>
      <c r="M175" s="181" t="s">
        <v>1</v>
      </c>
      <c r="N175" s="182" t="s">
        <v>42</v>
      </c>
      <c r="O175" s="183"/>
      <c r="P175" s="184">
        <f>O175*H175</f>
        <v>0</v>
      </c>
      <c r="Q175" s="184">
        <v>0</v>
      </c>
      <c r="R175" s="184">
        <f>Q175*H175</f>
        <v>0</v>
      </c>
      <c r="S175" s="184">
        <v>0</v>
      </c>
      <c r="T175" s="185">
        <f>S175*H175</f>
        <v>0</v>
      </c>
      <c r="AR175" s="139" t="s">
        <v>216</v>
      </c>
      <c r="AT175" s="139" t="s">
        <v>212</v>
      </c>
      <c r="AU175" s="139" t="s">
        <v>86</v>
      </c>
      <c r="AY175" s="17" t="s">
        <v>211</v>
      </c>
      <c r="BE175" s="140">
        <f>IF(N175="základní",J175,0)</f>
        <v>0</v>
      </c>
      <c r="BF175" s="140">
        <f>IF(N175="snížená",J175,0)</f>
        <v>0</v>
      </c>
      <c r="BG175" s="140">
        <f>IF(N175="zákl. přenesená",J175,0)</f>
        <v>0</v>
      </c>
      <c r="BH175" s="140">
        <f>IF(N175="sníž. přenesená",J175,0)</f>
        <v>0</v>
      </c>
      <c r="BI175" s="140">
        <f>IF(N175="nulová",J175,0)</f>
        <v>0</v>
      </c>
      <c r="BJ175" s="17" t="s">
        <v>84</v>
      </c>
      <c r="BK175" s="140">
        <f>ROUND(I175*H175,2)</f>
        <v>0</v>
      </c>
      <c r="BL175" s="17" t="s">
        <v>216</v>
      </c>
      <c r="BM175" s="139" t="s">
        <v>461</v>
      </c>
    </row>
    <row r="176" spans="2:65" s="1" customFormat="1" ht="6.95" customHeight="1">
      <c r="B176" s="44"/>
      <c r="C176" s="45"/>
      <c r="D176" s="45"/>
      <c r="E176" s="45"/>
      <c r="F176" s="45"/>
      <c r="G176" s="45"/>
      <c r="H176" s="45"/>
      <c r="I176" s="45"/>
      <c r="J176" s="45"/>
      <c r="K176" s="45"/>
      <c r="L176" s="32"/>
    </row>
  </sheetData>
  <sheetProtection algorithmName="SHA-512" hashValue="WawJU2jdSjJ29ymKSqORulSXcEvoP+zhaxWgZW4KUXKJpVMd41IFekhyFco9+E2fuYLmE4+aByeneCtvsjawbQ==" saltValue="Q8/EPJbzKSF+hv0UVpoGCVxZYkYX/0MiXs97iozi+jCw8zkV3NvigJsmlNb8hvZ+17GWWMKSr7MvyH8vNlogZA==" spinCount="100000" sheet="1" objects="1" scenarios="1" formatColumns="0" formatRows="0" autoFilter="0"/>
  <autoFilter ref="C123:K175" xr:uid="{00000000-0009-0000-0000-000007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N177"/>
  <sheetViews>
    <sheetView showGridLines="0" tabSelected="1" topLeftCell="A159" workbookViewId="0">
      <selection activeCell="W114" sqref="W114:W11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26.33203125" customWidth="1"/>
    <col min="8" max="8" width="7.5" customWidth="1"/>
    <col min="9" max="9" width="14" customWidth="1"/>
    <col min="10" max="10" width="15.83203125" customWidth="1"/>
    <col min="11" max="11" width="22.33203125" customWidth="1"/>
    <col min="12" max="12" width="22.33203125" hidden="1" customWidth="1"/>
    <col min="13" max="13" width="9.33203125" customWidth="1"/>
    <col min="14" max="14" width="10.83203125" hidden="1" customWidth="1"/>
    <col min="15" max="15" width="9.33203125" hidden="1"/>
    <col min="16" max="21" width="14.1640625" hidden="1" customWidth="1"/>
    <col min="22" max="22" width="16.33203125" hidden="1" customWidth="1"/>
    <col min="23" max="23" width="12.33203125" customWidth="1"/>
    <col min="24" max="24" width="16.33203125" customWidth="1"/>
    <col min="25" max="25" width="12.33203125" customWidth="1"/>
    <col min="26" max="26" width="15" customWidth="1"/>
    <col min="27" max="27" width="11" customWidth="1"/>
    <col min="28" max="28" width="15" customWidth="1"/>
    <col min="29" max="29" width="16.33203125" customWidth="1"/>
    <col min="30" max="30" width="11" customWidth="1"/>
    <col min="31" max="31" width="15" customWidth="1"/>
    <col min="32" max="32" width="16.33203125" customWidth="1"/>
    <col min="45" max="66" width="9.33203125" hidden="1"/>
  </cols>
  <sheetData>
    <row r="2" spans="2:47" ht="36.950000000000003" customHeight="1"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AU2" s="17" t="s">
        <v>106</v>
      </c>
    </row>
    <row r="3" spans="2:47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U3" s="17" t="s">
        <v>86</v>
      </c>
    </row>
    <row r="4" spans="2:47" ht="24.95" hidden="1" customHeight="1">
      <c r="B4" s="20"/>
      <c r="D4" s="21" t="s">
        <v>168</v>
      </c>
      <c r="M4" s="20"/>
      <c r="N4" s="88" t="s">
        <v>10</v>
      </c>
      <c r="AU4" s="17" t="s">
        <v>4</v>
      </c>
    </row>
    <row r="5" spans="2:47" ht="6.95" hidden="1" customHeight="1">
      <c r="B5" s="20"/>
      <c r="M5" s="20"/>
    </row>
    <row r="6" spans="2:47" ht="12" hidden="1" customHeight="1">
      <c r="B6" s="20"/>
      <c r="D6" s="27" t="s">
        <v>16</v>
      </c>
      <c r="M6" s="20"/>
    </row>
    <row r="7" spans="2:47" ht="26.25" hidden="1" customHeight="1">
      <c r="B7" s="20"/>
      <c r="E7" s="244" t="str">
        <f>'Rekapitulace stavby'!K6</f>
        <v>24005 - Prirodni koupaci biotop Jilemnice (zadani) - uprava vyberove rizeni</v>
      </c>
      <c r="F7" s="245"/>
      <c r="G7" s="245"/>
      <c r="H7" s="245"/>
      <c r="I7" s="245"/>
      <c r="M7" s="20"/>
    </row>
    <row r="8" spans="2:47" s="1" customFormat="1" ht="12" hidden="1" customHeight="1">
      <c r="B8" s="32"/>
      <c r="D8" s="27" t="s">
        <v>169</v>
      </c>
      <c r="M8" s="32"/>
    </row>
    <row r="9" spans="2:47" s="1" customFormat="1" ht="16.5" hidden="1" customHeight="1">
      <c r="B9" s="32"/>
      <c r="E9" s="240" t="s">
        <v>1420</v>
      </c>
      <c r="F9" s="246"/>
      <c r="G9" s="246"/>
      <c r="H9" s="246"/>
      <c r="I9" s="246"/>
      <c r="M9" s="32"/>
    </row>
    <row r="10" spans="2:47" s="1" customFormat="1" hidden="1">
      <c r="B10" s="32"/>
      <c r="M10" s="32"/>
    </row>
    <row r="11" spans="2:47" s="1" customFormat="1" ht="12" hidden="1" customHeight="1">
      <c r="B11" s="32"/>
      <c r="D11" s="27" t="s">
        <v>18</v>
      </c>
      <c r="F11" s="25" t="s">
        <v>1</v>
      </c>
      <c r="G11" s="25"/>
      <c r="J11" s="27" t="s">
        <v>19</v>
      </c>
      <c r="K11" s="25" t="s">
        <v>1</v>
      </c>
      <c r="M11" s="32"/>
    </row>
    <row r="12" spans="2:47" s="1" customFormat="1" ht="12" hidden="1" customHeight="1">
      <c r="B12" s="32"/>
      <c r="D12" s="27" t="s">
        <v>20</v>
      </c>
      <c r="F12" s="25" t="s">
        <v>21</v>
      </c>
      <c r="G12" s="25"/>
      <c r="J12" s="27" t="s">
        <v>22</v>
      </c>
      <c r="K12" s="52" t="str">
        <f>'Rekapitulace stavby'!AN8</f>
        <v>12. 2. 2024</v>
      </c>
      <c r="M12" s="32"/>
    </row>
    <row r="13" spans="2:47" s="1" customFormat="1" ht="10.9" hidden="1" customHeight="1">
      <c r="B13" s="32"/>
      <c r="M13" s="32"/>
    </row>
    <row r="14" spans="2:47" s="1" customFormat="1" ht="12" hidden="1" customHeight="1">
      <c r="B14" s="32"/>
      <c r="D14" s="27" t="s">
        <v>24</v>
      </c>
      <c r="J14" s="27" t="s">
        <v>25</v>
      </c>
      <c r="K14" s="25" t="s">
        <v>26</v>
      </c>
      <c r="M14" s="32"/>
    </row>
    <row r="15" spans="2:47" s="1" customFormat="1" ht="18" hidden="1" customHeight="1">
      <c r="B15" s="32"/>
      <c r="E15" s="25" t="s">
        <v>27</v>
      </c>
      <c r="J15" s="27" t="s">
        <v>28</v>
      </c>
      <c r="K15" s="25" t="s">
        <v>1</v>
      </c>
      <c r="M15" s="32"/>
    </row>
    <row r="16" spans="2:47" s="1" customFormat="1" ht="6.95" hidden="1" customHeight="1">
      <c r="B16" s="32"/>
      <c r="M16" s="32"/>
    </row>
    <row r="17" spans="2:13" s="1" customFormat="1" ht="12" hidden="1" customHeight="1">
      <c r="B17" s="32"/>
      <c r="D17" s="27" t="s">
        <v>29</v>
      </c>
      <c r="J17" s="27" t="s">
        <v>25</v>
      </c>
      <c r="K17" s="28" t="str">
        <f>'Rekapitulace stavby'!AN13</f>
        <v>Vyplň údaj</v>
      </c>
      <c r="M17" s="32"/>
    </row>
    <row r="18" spans="2:13" s="1" customFormat="1" ht="18" hidden="1" customHeight="1">
      <c r="B18" s="32"/>
      <c r="E18" s="247" t="str">
        <f>'Rekapitulace stavby'!E14</f>
        <v>Vyplň údaj</v>
      </c>
      <c r="F18" s="209"/>
      <c r="G18" s="209"/>
      <c r="H18" s="209"/>
      <c r="I18" s="209"/>
      <c r="J18" s="27" t="s">
        <v>28</v>
      </c>
      <c r="K18" s="28" t="str">
        <f>'Rekapitulace stavby'!AN14</f>
        <v>Vyplň údaj</v>
      </c>
      <c r="M18" s="32"/>
    </row>
    <row r="19" spans="2:13" s="1" customFormat="1" ht="6.95" hidden="1" customHeight="1">
      <c r="B19" s="32"/>
      <c r="M19" s="32"/>
    </row>
    <row r="20" spans="2:13" s="1" customFormat="1" ht="12" hidden="1" customHeight="1">
      <c r="B20" s="32"/>
      <c r="D20" s="27" t="s">
        <v>31</v>
      </c>
      <c r="J20" s="27" t="s">
        <v>25</v>
      </c>
      <c r="K20" s="25" t="s">
        <v>32</v>
      </c>
      <c r="M20" s="32"/>
    </row>
    <row r="21" spans="2:13" s="1" customFormat="1" ht="18" hidden="1" customHeight="1">
      <c r="B21" s="32"/>
      <c r="E21" s="25" t="s">
        <v>33</v>
      </c>
      <c r="J21" s="27" t="s">
        <v>28</v>
      </c>
      <c r="K21" s="25" t="s">
        <v>1</v>
      </c>
      <c r="M21" s="32"/>
    </row>
    <row r="22" spans="2:13" s="1" customFormat="1" ht="6.95" hidden="1" customHeight="1">
      <c r="B22" s="32"/>
      <c r="M22" s="32"/>
    </row>
    <row r="23" spans="2:13" s="1" customFormat="1" ht="12" hidden="1" customHeight="1">
      <c r="B23" s="32"/>
      <c r="D23" s="27" t="s">
        <v>35</v>
      </c>
      <c r="J23" s="27" t="s">
        <v>25</v>
      </c>
      <c r="K23" s="25" t="str">
        <f>IF('Rekapitulace stavby'!AN19="","",'Rekapitulace stavby'!AN19)</f>
        <v/>
      </c>
      <c r="M23" s="32"/>
    </row>
    <row r="24" spans="2:13" s="1" customFormat="1" ht="18" hidden="1" customHeight="1">
      <c r="B24" s="32"/>
      <c r="E24" s="25" t="str">
        <f>IF('Rekapitulace stavby'!E20="","",'Rekapitulace stavby'!E20)</f>
        <v xml:space="preserve"> </v>
      </c>
      <c r="J24" s="27" t="s">
        <v>28</v>
      </c>
      <c r="K24" s="25" t="str">
        <f>IF('Rekapitulace stavby'!AN20="","",'Rekapitulace stavby'!AN20)</f>
        <v/>
      </c>
      <c r="M24" s="32"/>
    </row>
    <row r="25" spans="2:13" s="1" customFormat="1" ht="6.95" hidden="1" customHeight="1">
      <c r="B25" s="32"/>
      <c r="M25" s="32"/>
    </row>
    <row r="26" spans="2:13" s="1" customFormat="1" ht="12" hidden="1" customHeight="1">
      <c r="B26" s="32"/>
      <c r="D26" s="27" t="s">
        <v>36</v>
      </c>
      <c r="M26" s="32"/>
    </row>
    <row r="27" spans="2:13" s="7" customFormat="1" ht="16.5" hidden="1" customHeight="1">
      <c r="B27" s="89"/>
      <c r="E27" s="214" t="s">
        <v>1</v>
      </c>
      <c r="F27" s="214"/>
      <c r="G27" s="214"/>
      <c r="H27" s="214"/>
      <c r="I27" s="214"/>
      <c r="M27" s="89"/>
    </row>
    <row r="28" spans="2:13" s="1" customFormat="1" ht="6.95" hidden="1" customHeight="1">
      <c r="B28" s="32"/>
      <c r="M28" s="32"/>
    </row>
    <row r="29" spans="2:13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53"/>
      <c r="M29" s="32"/>
    </row>
    <row r="30" spans="2:13" s="1" customFormat="1" ht="25.35" hidden="1" customHeight="1">
      <c r="B30" s="32"/>
      <c r="D30" s="90" t="s">
        <v>37</v>
      </c>
      <c r="K30" s="66">
        <f>ROUND(K122, 2)</f>
        <v>0</v>
      </c>
      <c r="M30" s="32"/>
    </row>
    <row r="31" spans="2:13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53"/>
      <c r="M31" s="32"/>
    </row>
    <row r="32" spans="2:13" s="1" customFormat="1" ht="14.45" hidden="1" customHeight="1">
      <c r="B32" s="32"/>
      <c r="F32" s="35" t="s">
        <v>39</v>
      </c>
      <c r="G32" s="35"/>
      <c r="J32" s="35" t="s">
        <v>38</v>
      </c>
      <c r="K32" s="35" t="s">
        <v>40</v>
      </c>
      <c r="M32" s="32"/>
    </row>
    <row r="33" spans="2:13" s="1" customFormat="1" ht="14.45" hidden="1" customHeight="1">
      <c r="B33" s="32"/>
      <c r="D33" s="55" t="s">
        <v>41</v>
      </c>
      <c r="E33" s="27" t="s">
        <v>42</v>
      </c>
      <c r="F33" s="91">
        <f>ROUND((SUM(BF122:BF176)),  2)</f>
        <v>0</v>
      </c>
      <c r="G33" s="91"/>
      <c r="J33" s="92">
        <v>0.21</v>
      </c>
      <c r="K33" s="91">
        <f>ROUND(((SUM(BF122:BF176))*J33),  2)</f>
        <v>0</v>
      </c>
      <c r="M33" s="32"/>
    </row>
    <row r="34" spans="2:13" s="1" customFormat="1" ht="14.45" hidden="1" customHeight="1">
      <c r="B34" s="32"/>
      <c r="E34" s="27" t="s">
        <v>43</v>
      </c>
      <c r="F34" s="91">
        <f>ROUND((SUM(BG122:BG176)),  2)</f>
        <v>0</v>
      </c>
      <c r="G34" s="91"/>
      <c r="J34" s="92">
        <v>0.12</v>
      </c>
      <c r="K34" s="91">
        <f>ROUND(((SUM(BG122:BG176))*J34),  2)</f>
        <v>0</v>
      </c>
      <c r="M34" s="32"/>
    </row>
    <row r="35" spans="2:13" s="1" customFormat="1" ht="14.45" hidden="1" customHeight="1">
      <c r="B35" s="32"/>
      <c r="E35" s="27" t="s">
        <v>44</v>
      </c>
      <c r="F35" s="91">
        <f>ROUND((SUM(BH122:BH176)),  2)</f>
        <v>0</v>
      </c>
      <c r="G35" s="91"/>
      <c r="J35" s="92">
        <v>0.21</v>
      </c>
      <c r="K35" s="91">
        <f>0</f>
        <v>0</v>
      </c>
      <c r="M35" s="32"/>
    </row>
    <row r="36" spans="2:13" s="1" customFormat="1" ht="14.45" hidden="1" customHeight="1">
      <c r="B36" s="32"/>
      <c r="E36" s="27" t="s">
        <v>45</v>
      </c>
      <c r="F36" s="91">
        <f>ROUND((SUM(BI122:BI176)),  2)</f>
        <v>0</v>
      </c>
      <c r="G36" s="91"/>
      <c r="J36" s="92">
        <v>0.12</v>
      </c>
      <c r="K36" s="91">
        <f>0</f>
        <v>0</v>
      </c>
      <c r="M36" s="32"/>
    </row>
    <row r="37" spans="2:13" s="1" customFormat="1" ht="14.45" hidden="1" customHeight="1">
      <c r="B37" s="32"/>
      <c r="E37" s="27" t="s">
        <v>46</v>
      </c>
      <c r="F37" s="91">
        <f>ROUND((SUM(BJ122:BJ176)),  2)</f>
        <v>0</v>
      </c>
      <c r="G37" s="91"/>
      <c r="J37" s="92">
        <v>0</v>
      </c>
      <c r="K37" s="91">
        <f>0</f>
        <v>0</v>
      </c>
      <c r="M37" s="32"/>
    </row>
    <row r="38" spans="2:13" s="1" customFormat="1" ht="6.95" hidden="1" customHeight="1">
      <c r="B38" s="32"/>
      <c r="M38" s="32"/>
    </row>
    <row r="39" spans="2:13" s="1" customFormat="1" ht="25.35" hidden="1" customHeight="1">
      <c r="B39" s="32"/>
      <c r="C39" s="93"/>
      <c r="D39" s="94" t="s">
        <v>47</v>
      </c>
      <c r="E39" s="57"/>
      <c r="F39" s="57"/>
      <c r="G39" s="57"/>
      <c r="H39" s="95" t="s">
        <v>48</v>
      </c>
      <c r="I39" s="96" t="s">
        <v>49</v>
      </c>
      <c r="J39" s="57"/>
      <c r="K39" s="97">
        <f>SUM(K30:K37)</f>
        <v>0</v>
      </c>
      <c r="L39" s="98"/>
      <c r="M39" s="32"/>
    </row>
    <row r="40" spans="2:13" s="1" customFormat="1" ht="14.45" hidden="1" customHeight="1">
      <c r="B40" s="32"/>
      <c r="M40" s="32"/>
    </row>
    <row r="41" spans="2:13" ht="14.45" hidden="1" customHeight="1">
      <c r="B41" s="20"/>
      <c r="M41" s="20"/>
    </row>
    <row r="42" spans="2:13" ht="14.45" hidden="1" customHeight="1">
      <c r="B42" s="20"/>
      <c r="M42" s="20"/>
    </row>
    <row r="43" spans="2:13" ht="14.45" hidden="1" customHeight="1">
      <c r="B43" s="20"/>
      <c r="M43" s="20"/>
    </row>
    <row r="44" spans="2:13" ht="14.45" hidden="1" customHeight="1">
      <c r="B44" s="20"/>
      <c r="M44" s="20"/>
    </row>
    <row r="45" spans="2:13" ht="14.45" hidden="1" customHeight="1">
      <c r="B45" s="20"/>
      <c r="M45" s="20"/>
    </row>
    <row r="46" spans="2:13" ht="14.45" hidden="1" customHeight="1">
      <c r="B46" s="20"/>
      <c r="M46" s="20"/>
    </row>
    <row r="47" spans="2:13" ht="14.45" hidden="1" customHeight="1">
      <c r="B47" s="20"/>
      <c r="M47" s="20"/>
    </row>
    <row r="48" spans="2:13" ht="14.45" hidden="1" customHeight="1">
      <c r="B48" s="20"/>
      <c r="M48" s="20"/>
    </row>
    <row r="49" spans="2:13" ht="14.45" hidden="1" customHeight="1">
      <c r="B49" s="20"/>
      <c r="M49" s="20"/>
    </row>
    <row r="50" spans="2:13" s="1" customFormat="1" ht="14.45" hidden="1" customHeight="1">
      <c r="B50" s="32"/>
      <c r="D50" s="41" t="s">
        <v>50</v>
      </c>
      <c r="E50" s="42"/>
      <c r="F50" s="42"/>
      <c r="G50" s="42"/>
      <c r="H50" s="41" t="s">
        <v>51</v>
      </c>
      <c r="I50" s="42"/>
      <c r="J50" s="42"/>
      <c r="K50" s="42"/>
      <c r="L50" s="42"/>
      <c r="M50" s="32"/>
    </row>
    <row r="51" spans="2:13" hidden="1">
      <c r="B51" s="20"/>
      <c r="M51" s="20"/>
    </row>
    <row r="52" spans="2:13" hidden="1">
      <c r="B52" s="20"/>
      <c r="M52" s="20"/>
    </row>
    <row r="53" spans="2:13" hidden="1">
      <c r="B53" s="20"/>
      <c r="M53" s="20"/>
    </row>
    <row r="54" spans="2:13" hidden="1">
      <c r="B54" s="20"/>
      <c r="M54" s="20"/>
    </row>
    <row r="55" spans="2:13" hidden="1">
      <c r="B55" s="20"/>
      <c r="M55" s="20"/>
    </row>
    <row r="56" spans="2:13" hidden="1">
      <c r="B56" s="20"/>
      <c r="M56" s="20"/>
    </row>
    <row r="57" spans="2:13" hidden="1">
      <c r="B57" s="20"/>
      <c r="M57" s="20"/>
    </row>
    <row r="58" spans="2:13" hidden="1">
      <c r="B58" s="20"/>
      <c r="M58" s="20"/>
    </row>
    <row r="59" spans="2:13" hidden="1">
      <c r="B59" s="20"/>
      <c r="M59" s="20"/>
    </row>
    <row r="60" spans="2:13" hidden="1">
      <c r="B60" s="20"/>
      <c r="M60" s="20"/>
    </row>
    <row r="61" spans="2:13" s="1" customFormat="1" ht="12.75" hidden="1">
      <c r="B61" s="32"/>
      <c r="D61" s="43" t="s">
        <v>52</v>
      </c>
      <c r="E61" s="34"/>
      <c r="F61" s="99" t="s">
        <v>53</v>
      </c>
      <c r="G61" s="99"/>
      <c r="H61" s="43" t="s">
        <v>52</v>
      </c>
      <c r="I61" s="34"/>
      <c r="J61" s="34"/>
      <c r="K61" s="100" t="s">
        <v>53</v>
      </c>
      <c r="L61" s="34"/>
      <c r="M61" s="32"/>
    </row>
    <row r="62" spans="2:13" hidden="1">
      <c r="B62" s="20"/>
      <c r="M62" s="20"/>
    </row>
    <row r="63" spans="2:13" hidden="1">
      <c r="B63" s="20"/>
      <c r="M63" s="20"/>
    </row>
    <row r="64" spans="2:13" hidden="1">
      <c r="B64" s="20"/>
      <c r="M64" s="20"/>
    </row>
    <row r="65" spans="2:13" s="1" customFormat="1" ht="12.75" hidden="1">
      <c r="B65" s="32"/>
      <c r="D65" s="41" t="s">
        <v>54</v>
      </c>
      <c r="E65" s="42"/>
      <c r="F65" s="42"/>
      <c r="G65" s="42"/>
      <c r="H65" s="41" t="s">
        <v>55</v>
      </c>
      <c r="I65" s="42"/>
      <c r="J65" s="42"/>
      <c r="K65" s="42"/>
      <c r="L65" s="42"/>
      <c r="M65" s="32"/>
    </row>
    <row r="66" spans="2:13" hidden="1">
      <c r="B66" s="20"/>
      <c r="M66" s="20"/>
    </row>
    <row r="67" spans="2:13" hidden="1">
      <c r="B67" s="20"/>
      <c r="M67" s="20"/>
    </row>
    <row r="68" spans="2:13" hidden="1">
      <c r="B68" s="20"/>
      <c r="M68" s="20"/>
    </row>
    <row r="69" spans="2:13" hidden="1">
      <c r="B69" s="20"/>
      <c r="M69" s="20"/>
    </row>
    <row r="70" spans="2:13" hidden="1">
      <c r="B70" s="20"/>
      <c r="M70" s="20"/>
    </row>
    <row r="71" spans="2:13" hidden="1">
      <c r="B71" s="20"/>
      <c r="M71" s="20"/>
    </row>
    <row r="72" spans="2:13" hidden="1">
      <c r="B72" s="20"/>
      <c r="M72" s="20"/>
    </row>
    <row r="73" spans="2:13" hidden="1">
      <c r="B73" s="20"/>
      <c r="M73" s="20"/>
    </row>
    <row r="74" spans="2:13" hidden="1">
      <c r="B74" s="20"/>
      <c r="M74" s="20"/>
    </row>
    <row r="75" spans="2:13" hidden="1">
      <c r="B75" s="20"/>
      <c r="M75" s="20"/>
    </row>
    <row r="76" spans="2:13" s="1" customFormat="1" ht="12.75" hidden="1">
      <c r="B76" s="32"/>
      <c r="D76" s="43" t="s">
        <v>52</v>
      </c>
      <c r="E76" s="34"/>
      <c r="F76" s="99" t="s">
        <v>53</v>
      </c>
      <c r="G76" s="99"/>
      <c r="H76" s="43" t="s">
        <v>52</v>
      </c>
      <c r="I76" s="34"/>
      <c r="J76" s="34"/>
      <c r="K76" s="100" t="s">
        <v>53</v>
      </c>
      <c r="L76" s="34"/>
      <c r="M76" s="32"/>
    </row>
    <row r="77" spans="2:13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32"/>
    </row>
    <row r="78" spans="2:13" hidden="1"/>
    <row r="79" spans="2:13" hidden="1"/>
    <row r="80" spans="2:13" hidden="1"/>
    <row r="81" spans="2:48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32"/>
    </row>
    <row r="82" spans="2:48" s="1" customFormat="1" ht="24.95" hidden="1" customHeight="1">
      <c r="B82" s="32"/>
      <c r="C82" s="21" t="s">
        <v>171</v>
      </c>
      <c r="M82" s="32"/>
    </row>
    <row r="83" spans="2:48" s="1" customFormat="1" ht="6.95" hidden="1" customHeight="1">
      <c r="B83" s="32"/>
      <c r="M83" s="32"/>
    </row>
    <row r="84" spans="2:48" s="1" customFormat="1" ht="12" hidden="1" customHeight="1">
      <c r="B84" s="32"/>
      <c r="C84" s="27" t="s">
        <v>16</v>
      </c>
      <c r="M84" s="32"/>
    </row>
    <row r="85" spans="2:48" s="1" customFormat="1" ht="26.25" hidden="1" customHeight="1">
      <c r="B85" s="32"/>
      <c r="E85" s="244" t="str">
        <f>E7</f>
        <v>24005 - Prirodni koupaci biotop Jilemnice (zadani) - uprava vyberove rizeni</v>
      </c>
      <c r="F85" s="245"/>
      <c r="G85" s="245"/>
      <c r="H85" s="245"/>
      <c r="I85" s="245"/>
      <c r="M85" s="32"/>
    </row>
    <row r="86" spans="2:48" s="1" customFormat="1" ht="12" hidden="1" customHeight="1">
      <c r="B86" s="32"/>
      <c r="C86" s="27" t="s">
        <v>169</v>
      </c>
      <c r="M86" s="32"/>
    </row>
    <row r="87" spans="2:48" s="1" customFormat="1" ht="16.5" hidden="1" customHeight="1">
      <c r="B87" s="32"/>
      <c r="E87" s="240" t="str">
        <f>E9</f>
        <v>SO 05.2 - Areálové vedení...</v>
      </c>
      <c r="F87" s="246"/>
      <c r="G87" s="246"/>
      <c r="H87" s="246"/>
      <c r="I87" s="246"/>
      <c r="M87" s="32"/>
    </row>
    <row r="88" spans="2:48" s="1" customFormat="1" ht="6.95" hidden="1" customHeight="1">
      <c r="B88" s="32"/>
      <c r="M88" s="32"/>
    </row>
    <row r="89" spans="2:48" s="1" customFormat="1" ht="12" hidden="1" customHeight="1">
      <c r="B89" s="32"/>
      <c r="C89" s="27" t="s">
        <v>20</v>
      </c>
      <c r="F89" s="25" t="str">
        <f>F12</f>
        <v xml:space="preserve"> </v>
      </c>
      <c r="G89" s="25"/>
      <c r="J89" s="27" t="s">
        <v>22</v>
      </c>
      <c r="K89" s="52" t="str">
        <f>IF(K12="","",K12)</f>
        <v>12. 2. 2024</v>
      </c>
      <c r="M89" s="32"/>
    </row>
    <row r="90" spans="2:48" s="1" customFormat="1" ht="6.95" hidden="1" customHeight="1">
      <c r="B90" s="32"/>
      <c r="M90" s="32"/>
    </row>
    <row r="91" spans="2:48" s="1" customFormat="1" ht="15.2" hidden="1" customHeight="1">
      <c r="B91" s="32"/>
      <c r="C91" s="27" t="s">
        <v>24</v>
      </c>
      <c r="F91" s="25" t="str">
        <f>E15</f>
        <v>Sportovní centrum Jilemnice</v>
      </c>
      <c r="G91" s="25"/>
      <c r="J91" s="27" t="s">
        <v>31</v>
      </c>
      <c r="K91" s="30" t="str">
        <f>E21</f>
        <v>BAPO s.r.o.</v>
      </c>
      <c r="M91" s="32"/>
    </row>
    <row r="92" spans="2:48" s="1" customFormat="1" ht="15.2" hidden="1" customHeight="1">
      <c r="B92" s="32"/>
      <c r="C92" s="27" t="s">
        <v>29</v>
      </c>
      <c r="F92" s="25" t="str">
        <f>IF(E18="","",E18)</f>
        <v>Vyplň údaj</v>
      </c>
      <c r="G92" s="25"/>
      <c r="J92" s="27" t="s">
        <v>35</v>
      </c>
      <c r="K92" s="30" t="str">
        <f>E24</f>
        <v xml:space="preserve"> </v>
      </c>
      <c r="M92" s="32"/>
    </row>
    <row r="93" spans="2:48" s="1" customFormat="1" ht="10.35" hidden="1" customHeight="1">
      <c r="B93" s="32"/>
      <c r="M93" s="32"/>
    </row>
    <row r="94" spans="2:48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93"/>
      <c r="K94" s="102" t="s">
        <v>173</v>
      </c>
      <c r="L94" s="93"/>
      <c r="M94" s="32"/>
    </row>
    <row r="95" spans="2:48" s="1" customFormat="1" ht="10.35" hidden="1" customHeight="1">
      <c r="B95" s="32"/>
      <c r="M95" s="32"/>
    </row>
    <row r="96" spans="2:48" s="1" customFormat="1" ht="22.9" hidden="1" customHeight="1">
      <c r="B96" s="32"/>
      <c r="C96" s="103" t="s">
        <v>174</v>
      </c>
      <c r="K96" s="66">
        <f>K122</f>
        <v>0</v>
      </c>
      <c r="M96" s="32"/>
      <c r="AV96" s="17" t="s">
        <v>175</v>
      </c>
    </row>
    <row r="97" spans="2:13" s="8" customFormat="1" ht="24.95" hidden="1" customHeight="1">
      <c r="B97" s="104"/>
      <c r="D97" s="105" t="s">
        <v>971</v>
      </c>
      <c r="E97" s="106"/>
      <c r="F97" s="106"/>
      <c r="G97" s="106"/>
      <c r="H97" s="106"/>
      <c r="I97" s="106"/>
      <c r="J97" s="106"/>
      <c r="K97" s="107">
        <f>K123</f>
        <v>0</v>
      </c>
      <c r="M97" s="104"/>
    </row>
    <row r="98" spans="2:13" s="8" customFormat="1" ht="24.95" hidden="1" customHeight="1">
      <c r="B98" s="104"/>
      <c r="D98" s="105" t="s">
        <v>972</v>
      </c>
      <c r="E98" s="106"/>
      <c r="F98" s="106"/>
      <c r="G98" s="106"/>
      <c r="H98" s="106"/>
      <c r="I98" s="106"/>
      <c r="J98" s="106"/>
      <c r="K98" s="107">
        <f>K129</f>
        <v>0</v>
      </c>
      <c r="M98" s="104"/>
    </row>
    <row r="99" spans="2:13" s="8" customFormat="1" ht="24.95" hidden="1" customHeight="1">
      <c r="B99" s="104"/>
      <c r="D99" s="105" t="s">
        <v>1421</v>
      </c>
      <c r="E99" s="106"/>
      <c r="F99" s="106"/>
      <c r="G99" s="106"/>
      <c r="H99" s="106"/>
      <c r="I99" s="106"/>
      <c r="J99" s="106"/>
      <c r="K99" s="107">
        <f>K161</f>
        <v>0</v>
      </c>
      <c r="M99" s="104"/>
    </row>
    <row r="100" spans="2:13" s="8" customFormat="1" ht="24.95" hidden="1" customHeight="1">
      <c r="B100" s="104"/>
      <c r="D100" s="105" t="s">
        <v>1422</v>
      </c>
      <c r="E100" s="106"/>
      <c r="F100" s="106"/>
      <c r="G100" s="106"/>
      <c r="H100" s="106"/>
      <c r="I100" s="106"/>
      <c r="J100" s="106"/>
      <c r="K100" s="107">
        <f>K165</f>
        <v>0</v>
      </c>
      <c r="M100" s="104"/>
    </row>
    <row r="101" spans="2:13" s="8" customFormat="1" ht="24.95" hidden="1" customHeight="1">
      <c r="B101" s="104"/>
      <c r="D101" s="105" t="s">
        <v>1423</v>
      </c>
      <c r="E101" s="106"/>
      <c r="F101" s="106"/>
      <c r="G101" s="106"/>
      <c r="H101" s="106"/>
      <c r="I101" s="106"/>
      <c r="J101" s="106"/>
      <c r="K101" s="107">
        <f>K171</f>
        <v>0</v>
      </c>
      <c r="M101" s="104"/>
    </row>
    <row r="102" spans="2:13" s="8" customFormat="1" ht="24.95" hidden="1" customHeight="1">
      <c r="B102" s="104"/>
      <c r="D102" s="105" t="s">
        <v>1424</v>
      </c>
      <c r="E102" s="106"/>
      <c r="F102" s="106"/>
      <c r="G102" s="106"/>
      <c r="H102" s="106"/>
      <c r="I102" s="106"/>
      <c r="J102" s="106"/>
      <c r="K102" s="107">
        <f>K175</f>
        <v>0</v>
      </c>
      <c r="M102" s="104"/>
    </row>
    <row r="103" spans="2:13" s="1" customFormat="1" ht="21.75" hidden="1" customHeight="1">
      <c r="B103" s="32"/>
      <c r="M103" s="32"/>
    </row>
    <row r="104" spans="2:13" s="1" customFormat="1" ht="6.95" hidden="1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32"/>
    </row>
    <row r="105" spans="2:13" hidden="1"/>
    <row r="106" spans="2:13" hidden="1"/>
    <row r="107" spans="2:13" hidden="1"/>
    <row r="108" spans="2:13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32"/>
    </row>
    <row r="109" spans="2:13" s="1" customFormat="1" ht="24.95" customHeight="1">
      <c r="B109" s="32"/>
      <c r="C109" s="21" t="s">
        <v>197</v>
      </c>
      <c r="M109" s="32"/>
    </row>
    <row r="110" spans="2:13" s="1" customFormat="1" ht="6.95" customHeight="1">
      <c r="B110" s="32"/>
      <c r="M110" s="32"/>
    </row>
    <row r="111" spans="2:13" s="1" customFormat="1" ht="12" customHeight="1">
      <c r="B111" s="32"/>
      <c r="C111" s="27" t="s">
        <v>16</v>
      </c>
      <c r="M111" s="32"/>
    </row>
    <row r="112" spans="2:13" s="1" customFormat="1" ht="26.25" customHeight="1">
      <c r="B112" s="32"/>
      <c r="E112" s="244" t="str">
        <f>E7</f>
        <v>24005 - Prirodni koupaci biotop Jilemnice (zadani) - uprava vyberove rizeni</v>
      </c>
      <c r="F112" s="245"/>
      <c r="G112" s="245"/>
      <c r="H112" s="245"/>
      <c r="I112" s="245"/>
      <c r="M112" s="32"/>
    </row>
    <row r="113" spans="2:66" s="1" customFormat="1" ht="12" customHeight="1">
      <c r="B113" s="32"/>
      <c r="C113" s="27" t="s">
        <v>169</v>
      </c>
      <c r="M113" s="32"/>
    </row>
    <row r="114" spans="2:66" s="1" customFormat="1" ht="16.5" customHeight="1">
      <c r="B114" s="32"/>
      <c r="E114" s="240" t="str">
        <f>E9</f>
        <v>SO 05.2 - Areálové vedení...</v>
      </c>
      <c r="F114" s="246"/>
      <c r="G114" s="246"/>
      <c r="H114" s="246"/>
      <c r="I114" s="246"/>
      <c r="M114" s="32"/>
    </row>
    <row r="115" spans="2:66" s="1" customFormat="1" ht="6.95" customHeight="1">
      <c r="B115" s="32"/>
      <c r="M115" s="32"/>
    </row>
    <row r="116" spans="2:66" s="1" customFormat="1" ht="12" customHeight="1">
      <c r="B116" s="32"/>
      <c r="C116" s="27" t="s">
        <v>20</v>
      </c>
      <c r="F116" s="25" t="str">
        <f>F12</f>
        <v xml:space="preserve"> </v>
      </c>
      <c r="G116" s="25"/>
      <c r="J116" s="27" t="s">
        <v>22</v>
      </c>
      <c r="K116" s="52" t="str">
        <f>IF(K12="","",K12)</f>
        <v>12. 2. 2024</v>
      </c>
      <c r="M116" s="32"/>
    </row>
    <row r="117" spans="2:66" s="1" customFormat="1" ht="6.95" customHeight="1">
      <c r="B117" s="32"/>
      <c r="M117" s="32"/>
    </row>
    <row r="118" spans="2:66" s="1" customFormat="1" ht="15.2" customHeight="1">
      <c r="B118" s="32"/>
      <c r="C118" s="27" t="s">
        <v>24</v>
      </c>
      <c r="F118" s="25" t="str">
        <f>E15</f>
        <v>Sportovní centrum Jilemnice</v>
      </c>
      <c r="G118" s="25"/>
      <c r="J118" s="27" t="s">
        <v>31</v>
      </c>
      <c r="K118" s="30" t="str">
        <f>E21</f>
        <v>BAPO s.r.o.</v>
      </c>
      <c r="M118" s="32"/>
    </row>
    <row r="119" spans="2:66" s="1" customFormat="1" ht="15.2" customHeight="1">
      <c r="B119" s="32"/>
      <c r="C119" s="27" t="s">
        <v>29</v>
      </c>
      <c r="F119" s="25" t="str">
        <f>IF(E18="","",E18)</f>
        <v>Vyplň údaj</v>
      </c>
      <c r="G119" s="25"/>
      <c r="J119" s="27" t="s">
        <v>35</v>
      </c>
      <c r="K119" s="30" t="str">
        <f>E24</f>
        <v xml:space="preserve"> </v>
      </c>
      <c r="M119" s="32"/>
    </row>
    <row r="120" spans="2:66" s="1" customFormat="1" ht="10.35" customHeight="1">
      <c r="B120" s="32"/>
      <c r="M120" s="32"/>
    </row>
    <row r="121" spans="2:66" s="9" customFormat="1" ht="29.25" customHeight="1">
      <c r="B121" s="108"/>
      <c r="C121" s="109" t="s">
        <v>198</v>
      </c>
      <c r="D121" s="110" t="s">
        <v>62</v>
      </c>
      <c r="E121" s="110" t="s">
        <v>58</v>
      </c>
      <c r="F121" s="110" t="s">
        <v>59</v>
      </c>
      <c r="G121" s="110"/>
      <c r="H121" s="110" t="s">
        <v>199</v>
      </c>
      <c r="I121" s="110" t="s">
        <v>200</v>
      </c>
      <c r="J121" s="110" t="s">
        <v>201</v>
      </c>
      <c r="K121" s="111" t="s">
        <v>173</v>
      </c>
      <c r="L121" s="112" t="s">
        <v>202</v>
      </c>
      <c r="M121" s="108"/>
      <c r="N121" s="59" t="s">
        <v>1</v>
      </c>
      <c r="O121" s="60" t="s">
        <v>41</v>
      </c>
      <c r="P121" s="60" t="s">
        <v>203</v>
      </c>
      <c r="Q121" s="60" t="s">
        <v>204</v>
      </c>
      <c r="R121" s="60" t="s">
        <v>205</v>
      </c>
      <c r="S121" s="60" t="s">
        <v>206</v>
      </c>
      <c r="T121" s="60" t="s">
        <v>207</v>
      </c>
      <c r="U121" s="61" t="s">
        <v>208</v>
      </c>
    </row>
    <row r="122" spans="2:66" s="1" customFormat="1" ht="22.9" customHeight="1">
      <c r="B122" s="32"/>
      <c r="C122" s="64" t="s">
        <v>209</v>
      </c>
      <c r="K122" s="113">
        <f>BL122</f>
        <v>0</v>
      </c>
      <c r="M122" s="32"/>
      <c r="N122" s="62"/>
      <c r="O122" s="53"/>
      <c r="P122" s="53"/>
      <c r="Q122" s="114">
        <f>Q123+Q129+Q161+Q165+Q171+Q175</f>
        <v>0</v>
      </c>
      <c r="R122" s="53"/>
      <c r="S122" s="114">
        <f>S123+S129+S161+S165+S171+S175</f>
        <v>0</v>
      </c>
      <c r="T122" s="53"/>
      <c r="U122" s="115">
        <f>U123+U129+U161+U165+U171+U175</f>
        <v>0</v>
      </c>
      <c r="AU122" s="17" t="s">
        <v>76</v>
      </c>
      <c r="AV122" s="17" t="s">
        <v>175</v>
      </c>
      <c r="BL122" s="116">
        <f>BL123+BL129+BL161+BL165+BL171+BL175</f>
        <v>0</v>
      </c>
    </row>
    <row r="123" spans="2:66" s="10" customFormat="1" ht="25.9" customHeight="1">
      <c r="B123" s="117"/>
      <c r="D123" s="118" t="s">
        <v>76</v>
      </c>
      <c r="E123" s="119" t="s">
        <v>58</v>
      </c>
      <c r="F123" s="119" t="s">
        <v>59</v>
      </c>
      <c r="G123" s="248" t="s">
        <v>2636</v>
      </c>
      <c r="J123" s="120"/>
      <c r="K123" s="121">
        <f>BL123</f>
        <v>0</v>
      </c>
      <c r="M123" s="117"/>
      <c r="N123" s="122"/>
      <c r="Q123" s="123">
        <f>SUM(Q124:Q128)</f>
        <v>0</v>
      </c>
      <c r="S123" s="123">
        <f>SUM(S124:S128)</f>
        <v>0</v>
      </c>
      <c r="U123" s="124">
        <f>SUM(U124:U128)</f>
        <v>0</v>
      </c>
      <c r="AS123" s="118" t="s">
        <v>84</v>
      </c>
      <c r="AU123" s="125" t="s">
        <v>76</v>
      </c>
      <c r="AV123" s="125" t="s">
        <v>77</v>
      </c>
      <c r="AZ123" s="118" t="s">
        <v>211</v>
      </c>
      <c r="BL123" s="126">
        <f>SUM(BL124:BL128)</f>
        <v>0</v>
      </c>
    </row>
    <row r="124" spans="2:66" s="1" customFormat="1" ht="49.15" customHeight="1">
      <c r="B124" s="32"/>
      <c r="C124" s="127" t="s">
        <v>84</v>
      </c>
      <c r="D124" s="127" t="s">
        <v>212</v>
      </c>
      <c r="E124" s="128" t="s">
        <v>978</v>
      </c>
      <c r="F124" s="129" t="s">
        <v>1425</v>
      </c>
      <c r="G124" s="130" t="s">
        <v>2649</v>
      </c>
      <c r="H124" s="130" t="s">
        <v>313</v>
      </c>
      <c r="I124" s="131">
        <v>4</v>
      </c>
      <c r="J124" s="132"/>
      <c r="K124" s="133">
        <f>ROUND(J124*I124,2)</f>
        <v>0</v>
      </c>
      <c r="L124" s="134"/>
      <c r="M124" s="32"/>
      <c r="N124" s="135" t="s">
        <v>1</v>
      </c>
      <c r="O124" s="136" t="s">
        <v>42</v>
      </c>
      <c r="Q124" s="137">
        <f>P124*I124</f>
        <v>0</v>
      </c>
      <c r="R124" s="137">
        <v>0</v>
      </c>
      <c r="S124" s="137">
        <f>R124*I124</f>
        <v>0</v>
      </c>
      <c r="T124" s="137">
        <v>0</v>
      </c>
      <c r="U124" s="138">
        <f>T124*I124</f>
        <v>0</v>
      </c>
      <c r="AS124" s="139" t="s">
        <v>216</v>
      </c>
      <c r="AU124" s="139" t="s">
        <v>212</v>
      </c>
      <c r="AV124" s="139" t="s">
        <v>84</v>
      </c>
      <c r="AZ124" s="17" t="s">
        <v>211</v>
      </c>
      <c r="BF124" s="140">
        <f>IF(O124="základní",K124,0)</f>
        <v>0</v>
      </c>
      <c r="BG124" s="140">
        <f>IF(O124="snížená",K124,0)</f>
        <v>0</v>
      </c>
      <c r="BH124" s="140">
        <f>IF(O124="zákl. přenesená",K124,0)</f>
        <v>0</v>
      </c>
      <c r="BI124" s="140">
        <f>IF(O124="sníž. přenesená",K124,0)</f>
        <v>0</v>
      </c>
      <c r="BJ124" s="140">
        <f>IF(O124="nulová",K124,0)</f>
        <v>0</v>
      </c>
      <c r="BK124" s="17" t="s">
        <v>84</v>
      </c>
      <c r="BL124" s="140">
        <f>ROUND(J124*I124,2)</f>
        <v>0</v>
      </c>
      <c r="BM124" s="17" t="s">
        <v>216</v>
      </c>
      <c r="BN124" s="139" t="s">
        <v>86</v>
      </c>
    </row>
    <row r="125" spans="2:66" s="1" customFormat="1" ht="49.15" customHeight="1">
      <c r="B125" s="32"/>
      <c r="C125" s="127" t="s">
        <v>86</v>
      </c>
      <c r="D125" s="127" t="s">
        <v>212</v>
      </c>
      <c r="E125" s="128" t="s">
        <v>980</v>
      </c>
      <c r="F125" s="129" t="s">
        <v>1426</v>
      </c>
      <c r="G125" s="130" t="s">
        <v>2650</v>
      </c>
      <c r="H125" s="130" t="s">
        <v>313</v>
      </c>
      <c r="I125" s="131">
        <v>2</v>
      </c>
      <c r="J125" s="132"/>
      <c r="K125" s="133">
        <f>ROUND(J125*I125,2)</f>
        <v>0</v>
      </c>
      <c r="L125" s="134"/>
      <c r="M125" s="32"/>
      <c r="N125" s="135" t="s">
        <v>1</v>
      </c>
      <c r="O125" s="136" t="s">
        <v>42</v>
      </c>
      <c r="Q125" s="137">
        <f>P125*I125</f>
        <v>0</v>
      </c>
      <c r="R125" s="137">
        <v>0</v>
      </c>
      <c r="S125" s="137">
        <f>R125*I125</f>
        <v>0</v>
      </c>
      <c r="T125" s="137">
        <v>0</v>
      </c>
      <c r="U125" s="138">
        <f>T125*I125</f>
        <v>0</v>
      </c>
      <c r="AS125" s="139" t="s">
        <v>216</v>
      </c>
      <c r="AU125" s="139" t="s">
        <v>212</v>
      </c>
      <c r="AV125" s="139" t="s">
        <v>84</v>
      </c>
      <c r="AZ125" s="17" t="s">
        <v>211</v>
      </c>
      <c r="BF125" s="140">
        <f>IF(O125="základní",K125,0)</f>
        <v>0</v>
      </c>
      <c r="BG125" s="140">
        <f>IF(O125="snížená",K125,0)</f>
        <v>0</v>
      </c>
      <c r="BH125" s="140">
        <f>IF(O125="zákl. přenesená",K125,0)</f>
        <v>0</v>
      </c>
      <c r="BI125" s="140">
        <f>IF(O125="sníž. přenesená",K125,0)</f>
        <v>0</v>
      </c>
      <c r="BJ125" s="140">
        <f>IF(O125="nulová",K125,0)</f>
        <v>0</v>
      </c>
      <c r="BK125" s="17" t="s">
        <v>84</v>
      </c>
      <c r="BL125" s="140">
        <f>ROUND(J125*I125,2)</f>
        <v>0</v>
      </c>
      <c r="BM125" s="17" t="s">
        <v>216</v>
      </c>
      <c r="BN125" s="139" t="s">
        <v>216</v>
      </c>
    </row>
    <row r="126" spans="2:66" s="1" customFormat="1" ht="37.9" customHeight="1">
      <c r="B126" s="32"/>
      <c r="C126" s="127" t="s">
        <v>226</v>
      </c>
      <c r="D126" s="127" t="s">
        <v>212</v>
      </c>
      <c r="E126" s="128" t="s">
        <v>1427</v>
      </c>
      <c r="F126" s="129" t="s">
        <v>1428</v>
      </c>
      <c r="G126" s="130" t="s">
        <v>2651</v>
      </c>
      <c r="H126" s="130" t="s">
        <v>313</v>
      </c>
      <c r="I126" s="131">
        <v>1</v>
      </c>
      <c r="J126" s="132"/>
      <c r="K126" s="133">
        <f>ROUND(J126*I126,2)</f>
        <v>0</v>
      </c>
      <c r="L126" s="134"/>
      <c r="M126" s="32"/>
      <c r="N126" s="135" t="s">
        <v>1</v>
      </c>
      <c r="O126" s="136" t="s">
        <v>42</v>
      </c>
      <c r="Q126" s="137">
        <f>P126*I126</f>
        <v>0</v>
      </c>
      <c r="R126" s="137">
        <v>0</v>
      </c>
      <c r="S126" s="137">
        <f>R126*I126</f>
        <v>0</v>
      </c>
      <c r="T126" s="137">
        <v>0</v>
      </c>
      <c r="U126" s="138">
        <f>T126*I126</f>
        <v>0</v>
      </c>
      <c r="AS126" s="139" t="s">
        <v>216</v>
      </c>
      <c r="AU126" s="139" t="s">
        <v>212</v>
      </c>
      <c r="AV126" s="139" t="s">
        <v>84</v>
      </c>
      <c r="AZ126" s="17" t="s">
        <v>211</v>
      </c>
      <c r="BF126" s="140">
        <f>IF(O126="základní",K126,0)</f>
        <v>0</v>
      </c>
      <c r="BG126" s="140">
        <f>IF(O126="snížená",K126,0)</f>
        <v>0</v>
      </c>
      <c r="BH126" s="140">
        <f>IF(O126="zákl. přenesená",K126,0)</f>
        <v>0</v>
      </c>
      <c r="BI126" s="140">
        <f>IF(O126="sníž. přenesená",K126,0)</f>
        <v>0</v>
      </c>
      <c r="BJ126" s="140">
        <f>IF(O126="nulová",K126,0)</f>
        <v>0</v>
      </c>
      <c r="BK126" s="17" t="s">
        <v>84</v>
      </c>
      <c r="BL126" s="140">
        <f>ROUND(J126*I126,2)</f>
        <v>0</v>
      </c>
      <c r="BM126" s="17" t="s">
        <v>216</v>
      </c>
      <c r="BN126" s="139" t="s">
        <v>229</v>
      </c>
    </row>
    <row r="127" spans="2:66" s="1" customFormat="1" ht="49.15" customHeight="1">
      <c r="B127" s="32"/>
      <c r="C127" s="127" t="s">
        <v>216</v>
      </c>
      <c r="D127" s="127" t="s">
        <v>212</v>
      </c>
      <c r="E127" s="128" t="s">
        <v>1429</v>
      </c>
      <c r="F127" s="129" t="s">
        <v>1430</v>
      </c>
      <c r="G127" s="130"/>
      <c r="H127" s="130" t="s">
        <v>313</v>
      </c>
      <c r="I127" s="131">
        <v>7</v>
      </c>
      <c r="J127" s="132"/>
      <c r="K127" s="133">
        <f>ROUND(J127*I127,2)</f>
        <v>0</v>
      </c>
      <c r="L127" s="134"/>
      <c r="M127" s="32"/>
      <c r="N127" s="135" t="s">
        <v>1</v>
      </c>
      <c r="O127" s="136" t="s">
        <v>42</v>
      </c>
      <c r="Q127" s="137">
        <f>P127*I127</f>
        <v>0</v>
      </c>
      <c r="R127" s="137">
        <v>0</v>
      </c>
      <c r="S127" s="137">
        <f>R127*I127</f>
        <v>0</v>
      </c>
      <c r="T127" s="137">
        <v>0</v>
      </c>
      <c r="U127" s="138">
        <f>T127*I127</f>
        <v>0</v>
      </c>
      <c r="AS127" s="139" t="s">
        <v>216</v>
      </c>
      <c r="AU127" s="139" t="s">
        <v>212</v>
      </c>
      <c r="AV127" s="139" t="s">
        <v>84</v>
      </c>
      <c r="AZ127" s="17" t="s">
        <v>211</v>
      </c>
      <c r="BF127" s="140">
        <f>IF(O127="základní",K127,0)</f>
        <v>0</v>
      </c>
      <c r="BG127" s="140">
        <f>IF(O127="snížená",K127,0)</f>
        <v>0</v>
      </c>
      <c r="BH127" s="140">
        <f>IF(O127="zákl. přenesená",K127,0)</f>
        <v>0</v>
      </c>
      <c r="BI127" s="140">
        <f>IF(O127="sníž. přenesená",K127,0)</f>
        <v>0</v>
      </c>
      <c r="BJ127" s="140">
        <f>IF(O127="nulová",K127,0)</f>
        <v>0</v>
      </c>
      <c r="BK127" s="17" t="s">
        <v>84</v>
      </c>
      <c r="BL127" s="140">
        <f>ROUND(J127*I127,2)</f>
        <v>0</v>
      </c>
      <c r="BM127" s="17" t="s">
        <v>216</v>
      </c>
      <c r="BN127" s="139" t="s">
        <v>234</v>
      </c>
    </row>
    <row r="128" spans="2:66" s="1" customFormat="1" ht="44.25" customHeight="1">
      <c r="B128" s="32"/>
      <c r="C128" s="127" t="s">
        <v>235</v>
      </c>
      <c r="D128" s="127" t="s">
        <v>212</v>
      </c>
      <c r="E128" s="128" t="s">
        <v>1431</v>
      </c>
      <c r="F128" s="129" t="s">
        <v>1432</v>
      </c>
      <c r="G128" s="130"/>
      <c r="H128" s="130" t="s">
        <v>313</v>
      </c>
      <c r="I128" s="131">
        <v>7</v>
      </c>
      <c r="J128" s="132"/>
      <c r="K128" s="133">
        <f>ROUND(J128*I128,2)</f>
        <v>0</v>
      </c>
      <c r="L128" s="134"/>
      <c r="M128" s="32"/>
      <c r="N128" s="135" t="s">
        <v>1</v>
      </c>
      <c r="O128" s="136" t="s">
        <v>42</v>
      </c>
      <c r="Q128" s="137">
        <f>P128*I128</f>
        <v>0</v>
      </c>
      <c r="R128" s="137">
        <v>0</v>
      </c>
      <c r="S128" s="137">
        <f>R128*I128</f>
        <v>0</v>
      </c>
      <c r="T128" s="137">
        <v>0</v>
      </c>
      <c r="U128" s="138">
        <f>T128*I128</f>
        <v>0</v>
      </c>
      <c r="AS128" s="139" t="s">
        <v>216</v>
      </c>
      <c r="AU128" s="139" t="s">
        <v>212</v>
      </c>
      <c r="AV128" s="139" t="s">
        <v>84</v>
      </c>
      <c r="AZ128" s="17" t="s">
        <v>211</v>
      </c>
      <c r="BF128" s="140">
        <f>IF(O128="základní",K128,0)</f>
        <v>0</v>
      </c>
      <c r="BG128" s="140">
        <f>IF(O128="snížená",K128,0)</f>
        <v>0</v>
      </c>
      <c r="BH128" s="140">
        <f>IF(O128="zákl. přenesená",K128,0)</f>
        <v>0</v>
      </c>
      <c r="BI128" s="140">
        <f>IF(O128="sníž. přenesená",K128,0)</f>
        <v>0</v>
      </c>
      <c r="BJ128" s="140">
        <f>IF(O128="nulová",K128,0)</f>
        <v>0</v>
      </c>
      <c r="BK128" s="17" t="s">
        <v>84</v>
      </c>
      <c r="BL128" s="140">
        <f>ROUND(J128*I128,2)</f>
        <v>0</v>
      </c>
      <c r="BM128" s="17" t="s">
        <v>216</v>
      </c>
      <c r="BN128" s="139" t="s">
        <v>238</v>
      </c>
    </row>
    <row r="129" spans="2:66" s="10" customFormat="1" ht="25.9" customHeight="1">
      <c r="B129" s="117"/>
      <c r="D129" s="118" t="s">
        <v>76</v>
      </c>
      <c r="E129" s="119" t="s">
        <v>996</v>
      </c>
      <c r="F129" s="119" t="s">
        <v>997</v>
      </c>
      <c r="G129" s="248"/>
      <c r="J129" s="120"/>
      <c r="K129" s="121">
        <f>BL129</f>
        <v>0</v>
      </c>
      <c r="M129" s="117"/>
      <c r="N129" s="122"/>
      <c r="Q129" s="123">
        <f>SUM(Q130:Q160)</f>
        <v>0</v>
      </c>
      <c r="S129" s="123">
        <f>SUM(S130:S160)</f>
        <v>0</v>
      </c>
      <c r="U129" s="124">
        <f>SUM(U130:U160)</f>
        <v>0</v>
      </c>
      <c r="AS129" s="118" t="s">
        <v>84</v>
      </c>
      <c r="AU129" s="125" t="s">
        <v>76</v>
      </c>
      <c r="AV129" s="125" t="s">
        <v>77</v>
      </c>
      <c r="AZ129" s="118" t="s">
        <v>211</v>
      </c>
      <c r="BL129" s="126">
        <f>SUM(BL130:BL160)</f>
        <v>0</v>
      </c>
    </row>
    <row r="130" spans="2:66" s="1" customFormat="1" ht="62.65" customHeight="1">
      <c r="B130" s="32"/>
      <c r="C130" s="162" t="s">
        <v>229</v>
      </c>
      <c r="D130" s="162" t="s">
        <v>700</v>
      </c>
      <c r="E130" s="163" t="s">
        <v>1433</v>
      </c>
      <c r="F130" s="164" t="s">
        <v>1434</v>
      </c>
      <c r="G130" s="130" t="s">
        <v>2652</v>
      </c>
      <c r="H130" s="165" t="s">
        <v>421</v>
      </c>
      <c r="I130" s="166">
        <v>51</v>
      </c>
      <c r="J130" s="167"/>
      <c r="K130" s="168">
        <f t="shared" ref="K130:K160" si="0">ROUND(J130*I130,2)</f>
        <v>0</v>
      </c>
      <c r="L130" s="169"/>
      <c r="M130" s="170"/>
      <c r="N130" s="171" t="s">
        <v>1</v>
      </c>
      <c r="O130" s="172" t="s">
        <v>42</v>
      </c>
      <c r="Q130" s="137">
        <f t="shared" ref="Q130:Q160" si="1">P130*I130</f>
        <v>0</v>
      </c>
      <c r="R130" s="137">
        <v>0</v>
      </c>
      <c r="S130" s="137">
        <f t="shared" ref="S130:S160" si="2">R130*I130</f>
        <v>0</v>
      </c>
      <c r="T130" s="137">
        <v>0</v>
      </c>
      <c r="U130" s="138">
        <f t="shared" ref="U130:U160" si="3">T130*I130</f>
        <v>0</v>
      </c>
      <c r="AS130" s="139" t="s">
        <v>234</v>
      </c>
      <c r="AU130" s="139" t="s">
        <v>700</v>
      </c>
      <c r="AV130" s="139" t="s">
        <v>84</v>
      </c>
      <c r="AZ130" s="17" t="s">
        <v>211</v>
      </c>
      <c r="BF130" s="140">
        <f t="shared" ref="BF130:BF160" si="4">IF(O130="základní",K130,0)</f>
        <v>0</v>
      </c>
      <c r="BG130" s="140">
        <f t="shared" ref="BG130:BG160" si="5">IF(O130="snížená",K130,0)</f>
        <v>0</v>
      </c>
      <c r="BH130" s="140">
        <f t="shared" ref="BH130:BH160" si="6">IF(O130="zákl. přenesená",K130,0)</f>
        <v>0</v>
      </c>
      <c r="BI130" s="140">
        <f t="shared" ref="BI130:BI160" si="7">IF(O130="sníž. přenesená",K130,0)</f>
        <v>0</v>
      </c>
      <c r="BJ130" s="140">
        <f t="shared" ref="BJ130:BJ160" si="8">IF(O130="nulová",K130,0)</f>
        <v>0</v>
      </c>
      <c r="BK130" s="17" t="s">
        <v>84</v>
      </c>
      <c r="BL130" s="140">
        <f t="shared" ref="BL130:BL160" si="9">ROUND(J130*I130,2)</f>
        <v>0</v>
      </c>
      <c r="BM130" s="17" t="s">
        <v>216</v>
      </c>
      <c r="BN130" s="139" t="s">
        <v>8</v>
      </c>
    </row>
    <row r="131" spans="2:66" s="1" customFormat="1" ht="49.15" customHeight="1">
      <c r="B131" s="32"/>
      <c r="C131" s="162" t="s">
        <v>241</v>
      </c>
      <c r="D131" s="162" t="s">
        <v>700</v>
      </c>
      <c r="E131" s="163" t="s">
        <v>1435</v>
      </c>
      <c r="F131" s="164" t="s">
        <v>1436</v>
      </c>
      <c r="G131" s="130" t="s">
        <v>2653</v>
      </c>
      <c r="H131" s="165" t="s">
        <v>421</v>
      </c>
      <c r="I131" s="166">
        <v>302</v>
      </c>
      <c r="J131" s="167"/>
      <c r="K131" s="168">
        <f t="shared" si="0"/>
        <v>0</v>
      </c>
      <c r="L131" s="169"/>
      <c r="M131" s="170"/>
      <c r="N131" s="171" t="s">
        <v>1</v>
      </c>
      <c r="O131" s="172" t="s">
        <v>42</v>
      </c>
      <c r="Q131" s="137">
        <f t="shared" si="1"/>
        <v>0</v>
      </c>
      <c r="R131" s="137">
        <v>0</v>
      </c>
      <c r="S131" s="137">
        <f t="shared" si="2"/>
        <v>0</v>
      </c>
      <c r="T131" s="137">
        <v>0</v>
      </c>
      <c r="U131" s="138">
        <f t="shared" si="3"/>
        <v>0</v>
      </c>
      <c r="AS131" s="139" t="s">
        <v>234</v>
      </c>
      <c r="AU131" s="139" t="s">
        <v>700</v>
      </c>
      <c r="AV131" s="139" t="s">
        <v>84</v>
      </c>
      <c r="AZ131" s="17" t="s">
        <v>211</v>
      </c>
      <c r="BF131" s="140">
        <f t="shared" si="4"/>
        <v>0</v>
      </c>
      <c r="BG131" s="140">
        <f t="shared" si="5"/>
        <v>0</v>
      </c>
      <c r="BH131" s="140">
        <f t="shared" si="6"/>
        <v>0</v>
      </c>
      <c r="BI131" s="140">
        <f t="shared" si="7"/>
        <v>0</v>
      </c>
      <c r="BJ131" s="140">
        <f t="shared" si="8"/>
        <v>0</v>
      </c>
      <c r="BK131" s="17" t="s">
        <v>84</v>
      </c>
      <c r="BL131" s="140">
        <f t="shared" si="9"/>
        <v>0</v>
      </c>
      <c r="BM131" s="17" t="s">
        <v>216</v>
      </c>
      <c r="BN131" s="139" t="s">
        <v>244</v>
      </c>
    </row>
    <row r="132" spans="2:66" s="1" customFormat="1" ht="62.65" customHeight="1">
      <c r="B132" s="32"/>
      <c r="C132" s="162" t="s">
        <v>234</v>
      </c>
      <c r="D132" s="162" t="s">
        <v>700</v>
      </c>
      <c r="E132" s="163" t="s">
        <v>1437</v>
      </c>
      <c r="F132" s="164" t="s">
        <v>1434</v>
      </c>
      <c r="G132" s="130" t="s">
        <v>2653</v>
      </c>
      <c r="H132" s="165" t="s">
        <v>421</v>
      </c>
      <c r="I132" s="166">
        <v>11</v>
      </c>
      <c r="J132" s="167"/>
      <c r="K132" s="168">
        <f t="shared" si="0"/>
        <v>0</v>
      </c>
      <c r="L132" s="169"/>
      <c r="M132" s="170"/>
      <c r="N132" s="171" t="s">
        <v>1</v>
      </c>
      <c r="O132" s="172" t="s">
        <v>42</v>
      </c>
      <c r="Q132" s="137">
        <f t="shared" si="1"/>
        <v>0</v>
      </c>
      <c r="R132" s="137">
        <v>0</v>
      </c>
      <c r="S132" s="137">
        <f t="shared" si="2"/>
        <v>0</v>
      </c>
      <c r="T132" s="137">
        <v>0</v>
      </c>
      <c r="U132" s="138">
        <f t="shared" si="3"/>
        <v>0</v>
      </c>
      <c r="AS132" s="139" t="s">
        <v>234</v>
      </c>
      <c r="AU132" s="139" t="s">
        <v>700</v>
      </c>
      <c r="AV132" s="139" t="s">
        <v>84</v>
      </c>
      <c r="AZ132" s="17" t="s">
        <v>211</v>
      </c>
      <c r="BF132" s="140">
        <f t="shared" si="4"/>
        <v>0</v>
      </c>
      <c r="BG132" s="140">
        <f t="shared" si="5"/>
        <v>0</v>
      </c>
      <c r="BH132" s="140">
        <f t="shared" si="6"/>
        <v>0</v>
      </c>
      <c r="BI132" s="140">
        <f t="shared" si="7"/>
        <v>0</v>
      </c>
      <c r="BJ132" s="140">
        <f t="shared" si="8"/>
        <v>0</v>
      </c>
      <c r="BK132" s="17" t="s">
        <v>84</v>
      </c>
      <c r="BL132" s="140">
        <f t="shared" si="9"/>
        <v>0</v>
      </c>
      <c r="BM132" s="17" t="s">
        <v>216</v>
      </c>
      <c r="BN132" s="139" t="s">
        <v>253</v>
      </c>
    </row>
    <row r="133" spans="2:66" s="1" customFormat="1" ht="49.15" customHeight="1">
      <c r="B133" s="32"/>
      <c r="C133" s="162" t="s">
        <v>255</v>
      </c>
      <c r="D133" s="162" t="s">
        <v>700</v>
      </c>
      <c r="E133" s="163" t="s">
        <v>1438</v>
      </c>
      <c r="F133" s="164" t="s">
        <v>1436</v>
      </c>
      <c r="G133" s="130" t="s">
        <v>2654</v>
      </c>
      <c r="H133" s="165" t="s">
        <v>421</v>
      </c>
      <c r="I133" s="166">
        <v>1322</v>
      </c>
      <c r="J133" s="167"/>
      <c r="K133" s="168">
        <f t="shared" si="0"/>
        <v>0</v>
      </c>
      <c r="L133" s="169"/>
      <c r="M133" s="170"/>
      <c r="N133" s="171" t="s">
        <v>1</v>
      </c>
      <c r="O133" s="172" t="s">
        <v>42</v>
      </c>
      <c r="Q133" s="137">
        <f t="shared" si="1"/>
        <v>0</v>
      </c>
      <c r="R133" s="137">
        <v>0</v>
      </c>
      <c r="S133" s="137">
        <f t="shared" si="2"/>
        <v>0</v>
      </c>
      <c r="T133" s="137">
        <v>0</v>
      </c>
      <c r="U133" s="138">
        <f t="shared" si="3"/>
        <v>0</v>
      </c>
      <c r="AS133" s="139" t="s">
        <v>234</v>
      </c>
      <c r="AU133" s="139" t="s">
        <v>700</v>
      </c>
      <c r="AV133" s="139" t="s">
        <v>84</v>
      </c>
      <c r="AZ133" s="17" t="s">
        <v>211</v>
      </c>
      <c r="BF133" s="140">
        <f t="shared" si="4"/>
        <v>0</v>
      </c>
      <c r="BG133" s="140">
        <f t="shared" si="5"/>
        <v>0</v>
      </c>
      <c r="BH133" s="140">
        <f t="shared" si="6"/>
        <v>0</v>
      </c>
      <c r="BI133" s="140">
        <f t="shared" si="7"/>
        <v>0</v>
      </c>
      <c r="BJ133" s="140">
        <f t="shared" si="8"/>
        <v>0</v>
      </c>
      <c r="BK133" s="17" t="s">
        <v>84</v>
      </c>
      <c r="BL133" s="140">
        <f t="shared" si="9"/>
        <v>0</v>
      </c>
      <c r="BM133" s="17" t="s">
        <v>216</v>
      </c>
      <c r="BN133" s="139" t="s">
        <v>258</v>
      </c>
    </row>
    <row r="134" spans="2:66" s="1" customFormat="1" ht="62.65" customHeight="1">
      <c r="B134" s="32"/>
      <c r="C134" s="162" t="s">
        <v>238</v>
      </c>
      <c r="D134" s="162" t="s">
        <v>700</v>
      </c>
      <c r="E134" s="163" t="s">
        <v>1439</v>
      </c>
      <c r="F134" s="164" t="s">
        <v>1434</v>
      </c>
      <c r="G134" s="130" t="s">
        <v>2655</v>
      </c>
      <c r="H134" s="165" t="s">
        <v>421</v>
      </c>
      <c r="I134" s="166">
        <v>39</v>
      </c>
      <c r="J134" s="167"/>
      <c r="K134" s="168">
        <f t="shared" si="0"/>
        <v>0</v>
      </c>
      <c r="L134" s="169"/>
      <c r="M134" s="170"/>
      <c r="N134" s="171" t="s">
        <v>1</v>
      </c>
      <c r="O134" s="172" t="s">
        <v>42</v>
      </c>
      <c r="Q134" s="137">
        <f t="shared" si="1"/>
        <v>0</v>
      </c>
      <c r="R134" s="137">
        <v>0</v>
      </c>
      <c r="S134" s="137">
        <f t="shared" si="2"/>
        <v>0</v>
      </c>
      <c r="T134" s="137">
        <v>0</v>
      </c>
      <c r="U134" s="138">
        <f t="shared" si="3"/>
        <v>0</v>
      </c>
      <c r="AS134" s="139" t="s">
        <v>234</v>
      </c>
      <c r="AU134" s="139" t="s">
        <v>700</v>
      </c>
      <c r="AV134" s="139" t="s">
        <v>84</v>
      </c>
      <c r="AZ134" s="17" t="s">
        <v>211</v>
      </c>
      <c r="BF134" s="140">
        <f t="shared" si="4"/>
        <v>0</v>
      </c>
      <c r="BG134" s="140">
        <f t="shared" si="5"/>
        <v>0</v>
      </c>
      <c r="BH134" s="140">
        <f t="shared" si="6"/>
        <v>0</v>
      </c>
      <c r="BI134" s="140">
        <f t="shared" si="7"/>
        <v>0</v>
      </c>
      <c r="BJ134" s="140">
        <f t="shared" si="8"/>
        <v>0</v>
      </c>
      <c r="BK134" s="17" t="s">
        <v>84</v>
      </c>
      <c r="BL134" s="140">
        <f t="shared" si="9"/>
        <v>0</v>
      </c>
      <c r="BM134" s="17" t="s">
        <v>216</v>
      </c>
      <c r="BN134" s="139" t="s">
        <v>262</v>
      </c>
    </row>
    <row r="135" spans="2:66" s="1" customFormat="1" ht="49.15" customHeight="1">
      <c r="B135" s="32"/>
      <c r="C135" s="162" t="s">
        <v>263</v>
      </c>
      <c r="D135" s="162" t="s">
        <v>700</v>
      </c>
      <c r="E135" s="163" t="s">
        <v>1440</v>
      </c>
      <c r="F135" s="164" t="s">
        <v>1436</v>
      </c>
      <c r="G135" s="130" t="s">
        <v>2656</v>
      </c>
      <c r="H135" s="165" t="s">
        <v>421</v>
      </c>
      <c r="I135" s="166">
        <v>1305</v>
      </c>
      <c r="J135" s="167"/>
      <c r="K135" s="168">
        <f t="shared" si="0"/>
        <v>0</v>
      </c>
      <c r="L135" s="169"/>
      <c r="M135" s="170"/>
      <c r="N135" s="171" t="s">
        <v>1</v>
      </c>
      <c r="O135" s="172" t="s">
        <v>42</v>
      </c>
      <c r="Q135" s="137">
        <f t="shared" si="1"/>
        <v>0</v>
      </c>
      <c r="R135" s="137">
        <v>0</v>
      </c>
      <c r="S135" s="137">
        <f t="shared" si="2"/>
        <v>0</v>
      </c>
      <c r="T135" s="137">
        <v>0</v>
      </c>
      <c r="U135" s="138">
        <f t="shared" si="3"/>
        <v>0</v>
      </c>
      <c r="AS135" s="139" t="s">
        <v>234</v>
      </c>
      <c r="AU135" s="139" t="s">
        <v>700</v>
      </c>
      <c r="AV135" s="139" t="s">
        <v>84</v>
      </c>
      <c r="AZ135" s="17" t="s">
        <v>211</v>
      </c>
      <c r="BF135" s="140">
        <f t="shared" si="4"/>
        <v>0</v>
      </c>
      <c r="BG135" s="140">
        <f t="shared" si="5"/>
        <v>0</v>
      </c>
      <c r="BH135" s="140">
        <f t="shared" si="6"/>
        <v>0</v>
      </c>
      <c r="BI135" s="140">
        <f t="shared" si="7"/>
        <v>0</v>
      </c>
      <c r="BJ135" s="140">
        <f t="shared" si="8"/>
        <v>0</v>
      </c>
      <c r="BK135" s="17" t="s">
        <v>84</v>
      </c>
      <c r="BL135" s="140">
        <f t="shared" si="9"/>
        <v>0</v>
      </c>
      <c r="BM135" s="17" t="s">
        <v>216</v>
      </c>
      <c r="BN135" s="139" t="s">
        <v>266</v>
      </c>
    </row>
    <row r="136" spans="2:66" s="1" customFormat="1" ht="49.15" customHeight="1">
      <c r="B136" s="32"/>
      <c r="C136" s="162" t="s">
        <v>8</v>
      </c>
      <c r="D136" s="162" t="s">
        <v>700</v>
      </c>
      <c r="E136" s="163" t="s">
        <v>1441</v>
      </c>
      <c r="F136" s="164" t="s">
        <v>1436</v>
      </c>
      <c r="G136" s="130" t="s">
        <v>2657</v>
      </c>
      <c r="H136" s="165" t="s">
        <v>421</v>
      </c>
      <c r="I136" s="166">
        <v>283</v>
      </c>
      <c r="J136" s="167"/>
      <c r="K136" s="168">
        <f t="shared" si="0"/>
        <v>0</v>
      </c>
      <c r="L136" s="169"/>
      <c r="M136" s="170"/>
      <c r="N136" s="171" t="s">
        <v>1</v>
      </c>
      <c r="O136" s="172" t="s">
        <v>42</v>
      </c>
      <c r="Q136" s="137">
        <f t="shared" si="1"/>
        <v>0</v>
      </c>
      <c r="R136" s="137">
        <v>0</v>
      </c>
      <c r="S136" s="137">
        <f t="shared" si="2"/>
        <v>0</v>
      </c>
      <c r="T136" s="137">
        <v>0</v>
      </c>
      <c r="U136" s="138">
        <f t="shared" si="3"/>
        <v>0</v>
      </c>
      <c r="AS136" s="139" t="s">
        <v>234</v>
      </c>
      <c r="AU136" s="139" t="s">
        <v>700</v>
      </c>
      <c r="AV136" s="139" t="s">
        <v>84</v>
      </c>
      <c r="AZ136" s="17" t="s">
        <v>211</v>
      </c>
      <c r="BF136" s="140">
        <f t="shared" si="4"/>
        <v>0</v>
      </c>
      <c r="BG136" s="140">
        <f t="shared" si="5"/>
        <v>0</v>
      </c>
      <c r="BH136" s="140">
        <f t="shared" si="6"/>
        <v>0</v>
      </c>
      <c r="BI136" s="140">
        <f t="shared" si="7"/>
        <v>0</v>
      </c>
      <c r="BJ136" s="140">
        <f t="shared" si="8"/>
        <v>0</v>
      </c>
      <c r="BK136" s="17" t="s">
        <v>84</v>
      </c>
      <c r="BL136" s="140">
        <f t="shared" si="9"/>
        <v>0</v>
      </c>
      <c r="BM136" s="17" t="s">
        <v>216</v>
      </c>
      <c r="BN136" s="139" t="s">
        <v>269</v>
      </c>
    </row>
    <row r="137" spans="2:66" s="1" customFormat="1" ht="49.15" customHeight="1">
      <c r="B137" s="32"/>
      <c r="C137" s="162" t="s">
        <v>276</v>
      </c>
      <c r="D137" s="162" t="s">
        <v>700</v>
      </c>
      <c r="E137" s="163" t="s">
        <v>1442</v>
      </c>
      <c r="F137" s="164" t="s">
        <v>1436</v>
      </c>
      <c r="G137" s="130" t="s">
        <v>2658</v>
      </c>
      <c r="H137" s="165" t="s">
        <v>421</v>
      </c>
      <c r="I137" s="166">
        <v>620</v>
      </c>
      <c r="J137" s="167"/>
      <c r="K137" s="168">
        <f t="shared" si="0"/>
        <v>0</v>
      </c>
      <c r="L137" s="169"/>
      <c r="M137" s="170"/>
      <c r="N137" s="171" t="s">
        <v>1</v>
      </c>
      <c r="O137" s="172" t="s">
        <v>42</v>
      </c>
      <c r="Q137" s="137">
        <f t="shared" si="1"/>
        <v>0</v>
      </c>
      <c r="R137" s="137">
        <v>0</v>
      </c>
      <c r="S137" s="137">
        <f t="shared" si="2"/>
        <v>0</v>
      </c>
      <c r="T137" s="137">
        <v>0</v>
      </c>
      <c r="U137" s="138">
        <f t="shared" si="3"/>
        <v>0</v>
      </c>
      <c r="AS137" s="139" t="s">
        <v>234</v>
      </c>
      <c r="AU137" s="139" t="s">
        <v>700</v>
      </c>
      <c r="AV137" s="139" t="s">
        <v>84</v>
      </c>
      <c r="AZ137" s="17" t="s">
        <v>211</v>
      </c>
      <c r="BF137" s="140">
        <f t="shared" si="4"/>
        <v>0</v>
      </c>
      <c r="BG137" s="140">
        <f t="shared" si="5"/>
        <v>0</v>
      </c>
      <c r="BH137" s="140">
        <f t="shared" si="6"/>
        <v>0</v>
      </c>
      <c r="BI137" s="140">
        <f t="shared" si="7"/>
        <v>0</v>
      </c>
      <c r="BJ137" s="140">
        <f t="shared" si="8"/>
        <v>0</v>
      </c>
      <c r="BK137" s="17" t="s">
        <v>84</v>
      </c>
      <c r="BL137" s="140">
        <f t="shared" si="9"/>
        <v>0</v>
      </c>
      <c r="BM137" s="17" t="s">
        <v>216</v>
      </c>
      <c r="BN137" s="139" t="s">
        <v>279</v>
      </c>
    </row>
    <row r="138" spans="2:66" s="1" customFormat="1" ht="49.15" customHeight="1">
      <c r="B138" s="32"/>
      <c r="C138" s="162" t="s">
        <v>244</v>
      </c>
      <c r="D138" s="162" t="s">
        <v>700</v>
      </c>
      <c r="E138" s="163" t="s">
        <v>1443</v>
      </c>
      <c r="F138" s="164" t="s">
        <v>1436</v>
      </c>
      <c r="G138" s="130" t="s">
        <v>2659</v>
      </c>
      <c r="H138" s="165" t="s">
        <v>421</v>
      </c>
      <c r="I138" s="166">
        <v>17</v>
      </c>
      <c r="J138" s="167"/>
      <c r="K138" s="168">
        <f t="shared" si="0"/>
        <v>0</v>
      </c>
      <c r="L138" s="169"/>
      <c r="M138" s="170"/>
      <c r="N138" s="171" t="s">
        <v>1</v>
      </c>
      <c r="O138" s="172" t="s">
        <v>42</v>
      </c>
      <c r="Q138" s="137">
        <f t="shared" si="1"/>
        <v>0</v>
      </c>
      <c r="R138" s="137">
        <v>0</v>
      </c>
      <c r="S138" s="137">
        <f t="shared" si="2"/>
        <v>0</v>
      </c>
      <c r="T138" s="137">
        <v>0</v>
      </c>
      <c r="U138" s="138">
        <f t="shared" si="3"/>
        <v>0</v>
      </c>
      <c r="AS138" s="139" t="s">
        <v>234</v>
      </c>
      <c r="AU138" s="139" t="s">
        <v>700</v>
      </c>
      <c r="AV138" s="139" t="s">
        <v>84</v>
      </c>
      <c r="AZ138" s="17" t="s">
        <v>211</v>
      </c>
      <c r="BF138" s="140">
        <f t="shared" si="4"/>
        <v>0</v>
      </c>
      <c r="BG138" s="140">
        <f t="shared" si="5"/>
        <v>0</v>
      </c>
      <c r="BH138" s="140">
        <f t="shared" si="6"/>
        <v>0</v>
      </c>
      <c r="BI138" s="140">
        <f t="shared" si="7"/>
        <v>0</v>
      </c>
      <c r="BJ138" s="140">
        <f t="shared" si="8"/>
        <v>0</v>
      </c>
      <c r="BK138" s="17" t="s">
        <v>84</v>
      </c>
      <c r="BL138" s="140">
        <f t="shared" si="9"/>
        <v>0</v>
      </c>
      <c r="BM138" s="17" t="s">
        <v>216</v>
      </c>
      <c r="BN138" s="139" t="s">
        <v>290</v>
      </c>
    </row>
    <row r="139" spans="2:66" s="1" customFormat="1" ht="49.15" customHeight="1">
      <c r="B139" s="32"/>
      <c r="C139" s="162" t="s">
        <v>291</v>
      </c>
      <c r="D139" s="162" t="s">
        <v>700</v>
      </c>
      <c r="E139" s="163" t="s">
        <v>1444</v>
      </c>
      <c r="F139" s="164" t="s">
        <v>1436</v>
      </c>
      <c r="G139" s="130" t="s">
        <v>2660</v>
      </c>
      <c r="H139" s="165" t="s">
        <v>421</v>
      </c>
      <c r="I139" s="166">
        <v>82</v>
      </c>
      <c r="J139" s="167"/>
      <c r="K139" s="168">
        <f t="shared" si="0"/>
        <v>0</v>
      </c>
      <c r="L139" s="169"/>
      <c r="M139" s="170"/>
      <c r="N139" s="171" t="s">
        <v>1</v>
      </c>
      <c r="O139" s="172" t="s">
        <v>42</v>
      </c>
      <c r="Q139" s="137">
        <f t="shared" si="1"/>
        <v>0</v>
      </c>
      <c r="R139" s="137">
        <v>0</v>
      </c>
      <c r="S139" s="137">
        <f t="shared" si="2"/>
        <v>0</v>
      </c>
      <c r="T139" s="137">
        <v>0</v>
      </c>
      <c r="U139" s="138">
        <f t="shared" si="3"/>
        <v>0</v>
      </c>
      <c r="AS139" s="139" t="s">
        <v>234</v>
      </c>
      <c r="AU139" s="139" t="s">
        <v>700</v>
      </c>
      <c r="AV139" s="139" t="s">
        <v>84</v>
      </c>
      <c r="AZ139" s="17" t="s">
        <v>211</v>
      </c>
      <c r="BF139" s="140">
        <f t="shared" si="4"/>
        <v>0</v>
      </c>
      <c r="BG139" s="140">
        <f t="shared" si="5"/>
        <v>0</v>
      </c>
      <c r="BH139" s="140">
        <f t="shared" si="6"/>
        <v>0</v>
      </c>
      <c r="BI139" s="140">
        <f t="shared" si="7"/>
        <v>0</v>
      </c>
      <c r="BJ139" s="140">
        <f t="shared" si="8"/>
        <v>0</v>
      </c>
      <c r="BK139" s="17" t="s">
        <v>84</v>
      </c>
      <c r="BL139" s="140">
        <f t="shared" si="9"/>
        <v>0</v>
      </c>
      <c r="BM139" s="17" t="s">
        <v>216</v>
      </c>
      <c r="BN139" s="139" t="s">
        <v>294</v>
      </c>
    </row>
    <row r="140" spans="2:66" s="1" customFormat="1" ht="37.9" customHeight="1">
      <c r="B140" s="32"/>
      <c r="C140" s="162" t="s">
        <v>253</v>
      </c>
      <c r="D140" s="162" t="s">
        <v>700</v>
      </c>
      <c r="E140" s="163" t="s">
        <v>1445</v>
      </c>
      <c r="F140" s="164" t="s">
        <v>1446</v>
      </c>
      <c r="G140" s="130" t="s">
        <v>2661</v>
      </c>
      <c r="H140" s="165" t="s">
        <v>421</v>
      </c>
      <c r="I140" s="166">
        <v>35</v>
      </c>
      <c r="J140" s="167"/>
      <c r="K140" s="168">
        <f t="shared" si="0"/>
        <v>0</v>
      </c>
      <c r="L140" s="169"/>
      <c r="M140" s="170"/>
      <c r="N140" s="171" t="s">
        <v>1</v>
      </c>
      <c r="O140" s="172" t="s">
        <v>42</v>
      </c>
      <c r="Q140" s="137">
        <f t="shared" si="1"/>
        <v>0</v>
      </c>
      <c r="R140" s="137">
        <v>0</v>
      </c>
      <c r="S140" s="137">
        <f t="shared" si="2"/>
        <v>0</v>
      </c>
      <c r="T140" s="137">
        <v>0</v>
      </c>
      <c r="U140" s="138">
        <f t="shared" si="3"/>
        <v>0</v>
      </c>
      <c r="AS140" s="139" t="s">
        <v>234</v>
      </c>
      <c r="AU140" s="139" t="s">
        <v>700</v>
      </c>
      <c r="AV140" s="139" t="s">
        <v>84</v>
      </c>
      <c r="AZ140" s="17" t="s">
        <v>211</v>
      </c>
      <c r="BF140" s="140">
        <f t="shared" si="4"/>
        <v>0</v>
      </c>
      <c r="BG140" s="140">
        <f t="shared" si="5"/>
        <v>0</v>
      </c>
      <c r="BH140" s="140">
        <f t="shared" si="6"/>
        <v>0</v>
      </c>
      <c r="BI140" s="140">
        <f t="shared" si="7"/>
        <v>0</v>
      </c>
      <c r="BJ140" s="140">
        <f t="shared" si="8"/>
        <v>0</v>
      </c>
      <c r="BK140" s="17" t="s">
        <v>84</v>
      </c>
      <c r="BL140" s="140">
        <f t="shared" si="9"/>
        <v>0</v>
      </c>
      <c r="BM140" s="17" t="s">
        <v>216</v>
      </c>
      <c r="BN140" s="139" t="s">
        <v>298</v>
      </c>
    </row>
    <row r="141" spans="2:66" s="1" customFormat="1" ht="37.9" customHeight="1">
      <c r="B141" s="32"/>
      <c r="C141" s="162" t="s">
        <v>299</v>
      </c>
      <c r="D141" s="162" t="s">
        <v>700</v>
      </c>
      <c r="E141" s="163" t="s">
        <v>1447</v>
      </c>
      <c r="F141" s="164" t="s">
        <v>1446</v>
      </c>
      <c r="G141" s="130" t="s">
        <v>2643</v>
      </c>
      <c r="H141" s="165" t="s">
        <v>421</v>
      </c>
      <c r="I141" s="166">
        <v>12</v>
      </c>
      <c r="J141" s="167"/>
      <c r="K141" s="168">
        <f t="shared" si="0"/>
        <v>0</v>
      </c>
      <c r="L141" s="169"/>
      <c r="M141" s="170"/>
      <c r="N141" s="171" t="s">
        <v>1</v>
      </c>
      <c r="O141" s="172" t="s">
        <v>42</v>
      </c>
      <c r="Q141" s="137">
        <f t="shared" si="1"/>
        <v>0</v>
      </c>
      <c r="R141" s="137">
        <v>0</v>
      </c>
      <c r="S141" s="137">
        <f t="shared" si="2"/>
        <v>0</v>
      </c>
      <c r="T141" s="137">
        <v>0</v>
      </c>
      <c r="U141" s="138">
        <f t="shared" si="3"/>
        <v>0</v>
      </c>
      <c r="AS141" s="139" t="s">
        <v>234</v>
      </c>
      <c r="AU141" s="139" t="s">
        <v>700</v>
      </c>
      <c r="AV141" s="139" t="s">
        <v>84</v>
      </c>
      <c r="AZ141" s="17" t="s">
        <v>211</v>
      </c>
      <c r="BF141" s="140">
        <f t="shared" si="4"/>
        <v>0</v>
      </c>
      <c r="BG141" s="140">
        <f t="shared" si="5"/>
        <v>0</v>
      </c>
      <c r="BH141" s="140">
        <f t="shared" si="6"/>
        <v>0</v>
      </c>
      <c r="BI141" s="140">
        <f t="shared" si="7"/>
        <v>0</v>
      </c>
      <c r="BJ141" s="140">
        <f t="shared" si="8"/>
        <v>0</v>
      </c>
      <c r="BK141" s="17" t="s">
        <v>84</v>
      </c>
      <c r="BL141" s="140">
        <f t="shared" si="9"/>
        <v>0</v>
      </c>
      <c r="BM141" s="17" t="s">
        <v>216</v>
      </c>
      <c r="BN141" s="139" t="s">
        <v>303</v>
      </c>
    </row>
    <row r="142" spans="2:66" s="1" customFormat="1" ht="37.9" customHeight="1">
      <c r="B142" s="32"/>
      <c r="C142" s="162" t="s">
        <v>258</v>
      </c>
      <c r="D142" s="162" t="s">
        <v>700</v>
      </c>
      <c r="E142" s="163" t="s">
        <v>1448</v>
      </c>
      <c r="F142" s="164" t="s">
        <v>1449</v>
      </c>
      <c r="G142" s="130" t="s">
        <v>2662</v>
      </c>
      <c r="H142" s="165" t="s">
        <v>421</v>
      </c>
      <c r="I142" s="166">
        <v>12</v>
      </c>
      <c r="J142" s="167"/>
      <c r="K142" s="168">
        <f t="shared" si="0"/>
        <v>0</v>
      </c>
      <c r="L142" s="169"/>
      <c r="M142" s="170"/>
      <c r="N142" s="171" t="s">
        <v>1</v>
      </c>
      <c r="O142" s="172" t="s">
        <v>42</v>
      </c>
      <c r="Q142" s="137">
        <f t="shared" si="1"/>
        <v>0</v>
      </c>
      <c r="R142" s="137">
        <v>0</v>
      </c>
      <c r="S142" s="137">
        <f t="shared" si="2"/>
        <v>0</v>
      </c>
      <c r="T142" s="137">
        <v>0</v>
      </c>
      <c r="U142" s="138">
        <f t="shared" si="3"/>
        <v>0</v>
      </c>
      <c r="AS142" s="139" t="s">
        <v>234</v>
      </c>
      <c r="AU142" s="139" t="s">
        <v>700</v>
      </c>
      <c r="AV142" s="139" t="s">
        <v>84</v>
      </c>
      <c r="AZ142" s="17" t="s">
        <v>211</v>
      </c>
      <c r="BF142" s="140">
        <f t="shared" si="4"/>
        <v>0</v>
      </c>
      <c r="BG142" s="140">
        <f t="shared" si="5"/>
        <v>0</v>
      </c>
      <c r="BH142" s="140">
        <f t="shared" si="6"/>
        <v>0</v>
      </c>
      <c r="BI142" s="140">
        <f t="shared" si="7"/>
        <v>0</v>
      </c>
      <c r="BJ142" s="140">
        <f t="shared" si="8"/>
        <v>0</v>
      </c>
      <c r="BK142" s="17" t="s">
        <v>84</v>
      </c>
      <c r="BL142" s="140">
        <f t="shared" si="9"/>
        <v>0</v>
      </c>
      <c r="BM142" s="17" t="s">
        <v>216</v>
      </c>
      <c r="BN142" s="139" t="s">
        <v>308</v>
      </c>
    </row>
    <row r="143" spans="2:66" s="1" customFormat="1" ht="49.15" customHeight="1">
      <c r="B143" s="32"/>
      <c r="C143" s="162" t="s">
        <v>310</v>
      </c>
      <c r="D143" s="162" t="s">
        <v>700</v>
      </c>
      <c r="E143" s="163" t="s">
        <v>1450</v>
      </c>
      <c r="F143" s="164" t="s">
        <v>1451</v>
      </c>
      <c r="G143" s="130"/>
      <c r="H143" s="165" t="s">
        <v>421</v>
      </c>
      <c r="I143" s="166">
        <v>874</v>
      </c>
      <c r="J143" s="167"/>
      <c r="K143" s="168">
        <f t="shared" si="0"/>
        <v>0</v>
      </c>
      <c r="L143" s="169"/>
      <c r="M143" s="170"/>
      <c r="N143" s="171" t="s">
        <v>1</v>
      </c>
      <c r="O143" s="172" t="s">
        <v>42</v>
      </c>
      <c r="Q143" s="137">
        <f t="shared" si="1"/>
        <v>0</v>
      </c>
      <c r="R143" s="137">
        <v>0</v>
      </c>
      <c r="S143" s="137">
        <f t="shared" si="2"/>
        <v>0</v>
      </c>
      <c r="T143" s="137">
        <v>0</v>
      </c>
      <c r="U143" s="138">
        <f t="shared" si="3"/>
        <v>0</v>
      </c>
      <c r="AS143" s="139" t="s">
        <v>234</v>
      </c>
      <c r="AU143" s="139" t="s">
        <v>700</v>
      </c>
      <c r="AV143" s="139" t="s">
        <v>84</v>
      </c>
      <c r="AZ143" s="17" t="s">
        <v>211</v>
      </c>
      <c r="BF143" s="140">
        <f t="shared" si="4"/>
        <v>0</v>
      </c>
      <c r="BG143" s="140">
        <f t="shared" si="5"/>
        <v>0</v>
      </c>
      <c r="BH143" s="140">
        <f t="shared" si="6"/>
        <v>0</v>
      </c>
      <c r="BI143" s="140">
        <f t="shared" si="7"/>
        <v>0</v>
      </c>
      <c r="BJ143" s="140">
        <f t="shared" si="8"/>
        <v>0</v>
      </c>
      <c r="BK143" s="17" t="s">
        <v>84</v>
      </c>
      <c r="BL143" s="140">
        <f t="shared" si="9"/>
        <v>0</v>
      </c>
      <c r="BM143" s="17" t="s">
        <v>216</v>
      </c>
      <c r="BN143" s="139" t="s">
        <v>314</v>
      </c>
    </row>
    <row r="144" spans="2:66" s="1" customFormat="1" ht="24.2" customHeight="1">
      <c r="B144" s="32"/>
      <c r="C144" s="162" t="s">
        <v>262</v>
      </c>
      <c r="D144" s="162" t="s">
        <v>700</v>
      </c>
      <c r="E144" s="163" t="s">
        <v>1452</v>
      </c>
      <c r="F144" s="164" t="s">
        <v>1453</v>
      </c>
      <c r="G144" s="130" t="s">
        <v>2663</v>
      </c>
      <c r="H144" s="165" t="s">
        <v>421</v>
      </c>
      <c r="I144" s="166">
        <v>50</v>
      </c>
      <c r="J144" s="167"/>
      <c r="K144" s="168">
        <f t="shared" si="0"/>
        <v>0</v>
      </c>
      <c r="L144" s="169"/>
      <c r="M144" s="170"/>
      <c r="N144" s="171" t="s">
        <v>1</v>
      </c>
      <c r="O144" s="172" t="s">
        <v>42</v>
      </c>
      <c r="Q144" s="137">
        <f t="shared" si="1"/>
        <v>0</v>
      </c>
      <c r="R144" s="137">
        <v>0</v>
      </c>
      <c r="S144" s="137">
        <f t="shared" si="2"/>
        <v>0</v>
      </c>
      <c r="T144" s="137">
        <v>0</v>
      </c>
      <c r="U144" s="138">
        <f t="shared" si="3"/>
        <v>0</v>
      </c>
      <c r="AS144" s="139" t="s">
        <v>234</v>
      </c>
      <c r="AU144" s="139" t="s">
        <v>700</v>
      </c>
      <c r="AV144" s="139" t="s">
        <v>84</v>
      </c>
      <c r="AZ144" s="17" t="s">
        <v>211</v>
      </c>
      <c r="BF144" s="140">
        <f t="shared" si="4"/>
        <v>0</v>
      </c>
      <c r="BG144" s="140">
        <f t="shared" si="5"/>
        <v>0</v>
      </c>
      <c r="BH144" s="140">
        <f t="shared" si="6"/>
        <v>0</v>
      </c>
      <c r="BI144" s="140">
        <f t="shared" si="7"/>
        <v>0</v>
      </c>
      <c r="BJ144" s="140">
        <f t="shared" si="8"/>
        <v>0</v>
      </c>
      <c r="BK144" s="17" t="s">
        <v>84</v>
      </c>
      <c r="BL144" s="140">
        <f t="shared" si="9"/>
        <v>0</v>
      </c>
      <c r="BM144" s="17" t="s">
        <v>216</v>
      </c>
      <c r="BN144" s="139" t="s">
        <v>318</v>
      </c>
    </row>
    <row r="145" spans="2:66" s="1" customFormat="1" ht="24.2" customHeight="1">
      <c r="B145" s="32"/>
      <c r="C145" s="162" t="s">
        <v>7</v>
      </c>
      <c r="D145" s="162" t="s">
        <v>700</v>
      </c>
      <c r="E145" s="163" t="s">
        <v>1454</v>
      </c>
      <c r="F145" s="164" t="s">
        <v>1453</v>
      </c>
      <c r="G145" s="130" t="s">
        <v>2664</v>
      </c>
      <c r="H145" s="165" t="s">
        <v>421</v>
      </c>
      <c r="I145" s="166">
        <v>40</v>
      </c>
      <c r="J145" s="167"/>
      <c r="K145" s="168">
        <f t="shared" si="0"/>
        <v>0</v>
      </c>
      <c r="L145" s="169"/>
      <c r="M145" s="170"/>
      <c r="N145" s="171" t="s">
        <v>1</v>
      </c>
      <c r="O145" s="172" t="s">
        <v>42</v>
      </c>
      <c r="Q145" s="137">
        <f t="shared" si="1"/>
        <v>0</v>
      </c>
      <c r="R145" s="137">
        <v>0</v>
      </c>
      <c r="S145" s="137">
        <f t="shared" si="2"/>
        <v>0</v>
      </c>
      <c r="T145" s="137">
        <v>0</v>
      </c>
      <c r="U145" s="138">
        <f t="shared" si="3"/>
        <v>0</v>
      </c>
      <c r="AS145" s="139" t="s">
        <v>234</v>
      </c>
      <c r="AU145" s="139" t="s">
        <v>700</v>
      </c>
      <c r="AV145" s="139" t="s">
        <v>84</v>
      </c>
      <c r="AZ145" s="17" t="s">
        <v>211</v>
      </c>
      <c r="BF145" s="140">
        <f t="shared" si="4"/>
        <v>0</v>
      </c>
      <c r="BG145" s="140">
        <f t="shared" si="5"/>
        <v>0</v>
      </c>
      <c r="BH145" s="140">
        <f t="shared" si="6"/>
        <v>0</v>
      </c>
      <c r="BI145" s="140">
        <f t="shared" si="7"/>
        <v>0</v>
      </c>
      <c r="BJ145" s="140">
        <f t="shared" si="8"/>
        <v>0</v>
      </c>
      <c r="BK145" s="17" t="s">
        <v>84</v>
      </c>
      <c r="BL145" s="140">
        <f t="shared" si="9"/>
        <v>0</v>
      </c>
      <c r="BM145" s="17" t="s">
        <v>216</v>
      </c>
      <c r="BN145" s="139" t="s">
        <v>323</v>
      </c>
    </row>
    <row r="146" spans="2:66" s="1" customFormat="1" ht="24.2" customHeight="1">
      <c r="B146" s="32"/>
      <c r="C146" s="162" t="s">
        <v>266</v>
      </c>
      <c r="D146" s="162" t="s">
        <v>700</v>
      </c>
      <c r="E146" s="163" t="s">
        <v>1455</v>
      </c>
      <c r="F146" s="164" t="s">
        <v>1453</v>
      </c>
      <c r="G146" s="130" t="s">
        <v>2665</v>
      </c>
      <c r="H146" s="165" t="s">
        <v>421</v>
      </c>
      <c r="I146" s="166">
        <v>25</v>
      </c>
      <c r="J146" s="167"/>
      <c r="K146" s="168">
        <f t="shared" si="0"/>
        <v>0</v>
      </c>
      <c r="L146" s="169"/>
      <c r="M146" s="170"/>
      <c r="N146" s="171" t="s">
        <v>1</v>
      </c>
      <c r="O146" s="172" t="s">
        <v>42</v>
      </c>
      <c r="Q146" s="137">
        <f t="shared" si="1"/>
        <v>0</v>
      </c>
      <c r="R146" s="137">
        <v>0</v>
      </c>
      <c r="S146" s="137">
        <f t="shared" si="2"/>
        <v>0</v>
      </c>
      <c r="T146" s="137">
        <v>0</v>
      </c>
      <c r="U146" s="138">
        <f t="shared" si="3"/>
        <v>0</v>
      </c>
      <c r="AS146" s="139" t="s">
        <v>234</v>
      </c>
      <c r="AU146" s="139" t="s">
        <v>700</v>
      </c>
      <c r="AV146" s="139" t="s">
        <v>84</v>
      </c>
      <c r="AZ146" s="17" t="s">
        <v>211</v>
      </c>
      <c r="BF146" s="140">
        <f t="shared" si="4"/>
        <v>0</v>
      </c>
      <c r="BG146" s="140">
        <f t="shared" si="5"/>
        <v>0</v>
      </c>
      <c r="BH146" s="140">
        <f t="shared" si="6"/>
        <v>0</v>
      </c>
      <c r="BI146" s="140">
        <f t="shared" si="7"/>
        <v>0</v>
      </c>
      <c r="BJ146" s="140">
        <f t="shared" si="8"/>
        <v>0</v>
      </c>
      <c r="BK146" s="17" t="s">
        <v>84</v>
      </c>
      <c r="BL146" s="140">
        <f t="shared" si="9"/>
        <v>0</v>
      </c>
      <c r="BM146" s="17" t="s">
        <v>216</v>
      </c>
      <c r="BN146" s="139" t="s">
        <v>329</v>
      </c>
    </row>
    <row r="147" spans="2:66" s="1" customFormat="1" ht="24.2" customHeight="1">
      <c r="B147" s="32"/>
      <c r="C147" s="162" t="s">
        <v>333</v>
      </c>
      <c r="D147" s="162" t="s">
        <v>700</v>
      </c>
      <c r="E147" s="163" t="s">
        <v>1456</v>
      </c>
      <c r="F147" s="164" t="s">
        <v>1457</v>
      </c>
      <c r="G147" s="130"/>
      <c r="H147" s="165" t="s">
        <v>421</v>
      </c>
      <c r="I147" s="166">
        <v>30</v>
      </c>
      <c r="J147" s="167"/>
      <c r="K147" s="168">
        <f t="shared" si="0"/>
        <v>0</v>
      </c>
      <c r="L147" s="169"/>
      <c r="M147" s="170"/>
      <c r="N147" s="171" t="s">
        <v>1</v>
      </c>
      <c r="O147" s="172" t="s">
        <v>42</v>
      </c>
      <c r="Q147" s="137">
        <f t="shared" si="1"/>
        <v>0</v>
      </c>
      <c r="R147" s="137">
        <v>0</v>
      </c>
      <c r="S147" s="137">
        <f t="shared" si="2"/>
        <v>0</v>
      </c>
      <c r="T147" s="137">
        <v>0</v>
      </c>
      <c r="U147" s="138">
        <f t="shared" si="3"/>
        <v>0</v>
      </c>
      <c r="AS147" s="139" t="s">
        <v>234</v>
      </c>
      <c r="AU147" s="139" t="s">
        <v>700</v>
      </c>
      <c r="AV147" s="139" t="s">
        <v>84</v>
      </c>
      <c r="AZ147" s="17" t="s">
        <v>211</v>
      </c>
      <c r="BF147" s="140">
        <f t="shared" si="4"/>
        <v>0</v>
      </c>
      <c r="BG147" s="140">
        <f t="shared" si="5"/>
        <v>0</v>
      </c>
      <c r="BH147" s="140">
        <f t="shared" si="6"/>
        <v>0</v>
      </c>
      <c r="BI147" s="140">
        <f t="shared" si="7"/>
        <v>0</v>
      </c>
      <c r="BJ147" s="140">
        <f t="shared" si="8"/>
        <v>0</v>
      </c>
      <c r="BK147" s="17" t="s">
        <v>84</v>
      </c>
      <c r="BL147" s="140">
        <f t="shared" si="9"/>
        <v>0</v>
      </c>
      <c r="BM147" s="17" t="s">
        <v>216</v>
      </c>
      <c r="BN147" s="139" t="s">
        <v>336</v>
      </c>
    </row>
    <row r="148" spans="2:66" s="1" customFormat="1" ht="24.2" customHeight="1">
      <c r="B148" s="32"/>
      <c r="C148" s="162" t="s">
        <v>269</v>
      </c>
      <c r="D148" s="162" t="s">
        <v>700</v>
      </c>
      <c r="E148" s="163" t="s">
        <v>1458</v>
      </c>
      <c r="F148" s="164" t="s">
        <v>1459</v>
      </c>
      <c r="G148" s="130"/>
      <c r="H148" s="165" t="s">
        <v>421</v>
      </c>
      <c r="I148" s="166">
        <v>10</v>
      </c>
      <c r="J148" s="167"/>
      <c r="K148" s="168">
        <f t="shared" si="0"/>
        <v>0</v>
      </c>
      <c r="L148" s="169"/>
      <c r="M148" s="170"/>
      <c r="N148" s="171" t="s">
        <v>1</v>
      </c>
      <c r="O148" s="172" t="s">
        <v>42</v>
      </c>
      <c r="Q148" s="137">
        <f t="shared" si="1"/>
        <v>0</v>
      </c>
      <c r="R148" s="137">
        <v>0</v>
      </c>
      <c r="S148" s="137">
        <f t="shared" si="2"/>
        <v>0</v>
      </c>
      <c r="T148" s="137">
        <v>0</v>
      </c>
      <c r="U148" s="138">
        <f t="shared" si="3"/>
        <v>0</v>
      </c>
      <c r="AS148" s="139" t="s">
        <v>234</v>
      </c>
      <c r="AU148" s="139" t="s">
        <v>700</v>
      </c>
      <c r="AV148" s="139" t="s">
        <v>84</v>
      </c>
      <c r="AZ148" s="17" t="s">
        <v>211</v>
      </c>
      <c r="BF148" s="140">
        <f t="shared" si="4"/>
        <v>0</v>
      </c>
      <c r="BG148" s="140">
        <f t="shared" si="5"/>
        <v>0</v>
      </c>
      <c r="BH148" s="140">
        <f t="shared" si="6"/>
        <v>0</v>
      </c>
      <c r="BI148" s="140">
        <f t="shared" si="7"/>
        <v>0</v>
      </c>
      <c r="BJ148" s="140">
        <f t="shared" si="8"/>
        <v>0</v>
      </c>
      <c r="BK148" s="17" t="s">
        <v>84</v>
      </c>
      <c r="BL148" s="140">
        <f t="shared" si="9"/>
        <v>0</v>
      </c>
      <c r="BM148" s="17" t="s">
        <v>216</v>
      </c>
      <c r="BN148" s="139" t="s">
        <v>339</v>
      </c>
    </row>
    <row r="149" spans="2:66" s="1" customFormat="1" ht="24.2" customHeight="1">
      <c r="B149" s="32"/>
      <c r="C149" s="162" t="s">
        <v>346</v>
      </c>
      <c r="D149" s="162" t="s">
        <v>700</v>
      </c>
      <c r="E149" s="163" t="s">
        <v>1460</v>
      </c>
      <c r="F149" s="164" t="s">
        <v>1461</v>
      </c>
      <c r="G149" s="130"/>
      <c r="H149" s="165" t="s">
        <v>421</v>
      </c>
      <c r="I149" s="166">
        <v>20</v>
      </c>
      <c r="J149" s="167"/>
      <c r="K149" s="168">
        <f t="shared" si="0"/>
        <v>0</v>
      </c>
      <c r="L149" s="169"/>
      <c r="M149" s="170"/>
      <c r="N149" s="171" t="s">
        <v>1</v>
      </c>
      <c r="O149" s="172" t="s">
        <v>42</v>
      </c>
      <c r="Q149" s="137">
        <f t="shared" si="1"/>
        <v>0</v>
      </c>
      <c r="R149" s="137">
        <v>0</v>
      </c>
      <c r="S149" s="137">
        <f t="shared" si="2"/>
        <v>0</v>
      </c>
      <c r="T149" s="137">
        <v>0</v>
      </c>
      <c r="U149" s="138">
        <f t="shared" si="3"/>
        <v>0</v>
      </c>
      <c r="AS149" s="139" t="s">
        <v>234</v>
      </c>
      <c r="AU149" s="139" t="s">
        <v>700</v>
      </c>
      <c r="AV149" s="139" t="s">
        <v>84</v>
      </c>
      <c r="AZ149" s="17" t="s">
        <v>211</v>
      </c>
      <c r="BF149" s="140">
        <f t="shared" si="4"/>
        <v>0</v>
      </c>
      <c r="BG149" s="140">
        <f t="shared" si="5"/>
        <v>0</v>
      </c>
      <c r="BH149" s="140">
        <f t="shared" si="6"/>
        <v>0</v>
      </c>
      <c r="BI149" s="140">
        <f t="shared" si="7"/>
        <v>0</v>
      </c>
      <c r="BJ149" s="140">
        <f t="shared" si="8"/>
        <v>0</v>
      </c>
      <c r="BK149" s="17" t="s">
        <v>84</v>
      </c>
      <c r="BL149" s="140">
        <f t="shared" si="9"/>
        <v>0</v>
      </c>
      <c r="BM149" s="17" t="s">
        <v>216</v>
      </c>
      <c r="BN149" s="139" t="s">
        <v>349</v>
      </c>
    </row>
    <row r="150" spans="2:66" s="1" customFormat="1" ht="24.2" customHeight="1">
      <c r="B150" s="32"/>
      <c r="C150" s="162" t="s">
        <v>279</v>
      </c>
      <c r="D150" s="162" t="s">
        <v>700</v>
      </c>
      <c r="E150" s="163" t="s">
        <v>1462</v>
      </c>
      <c r="F150" s="164" t="s">
        <v>1463</v>
      </c>
      <c r="G150" s="130"/>
      <c r="H150" s="165" t="s">
        <v>421</v>
      </c>
      <c r="I150" s="166">
        <v>8</v>
      </c>
      <c r="J150" s="167"/>
      <c r="K150" s="168">
        <f t="shared" si="0"/>
        <v>0</v>
      </c>
      <c r="L150" s="169"/>
      <c r="M150" s="170"/>
      <c r="N150" s="171" t="s">
        <v>1</v>
      </c>
      <c r="O150" s="172" t="s">
        <v>42</v>
      </c>
      <c r="Q150" s="137">
        <f t="shared" si="1"/>
        <v>0</v>
      </c>
      <c r="R150" s="137">
        <v>0</v>
      </c>
      <c r="S150" s="137">
        <f t="shared" si="2"/>
        <v>0</v>
      </c>
      <c r="T150" s="137">
        <v>0</v>
      </c>
      <c r="U150" s="138">
        <f t="shared" si="3"/>
        <v>0</v>
      </c>
      <c r="AS150" s="139" t="s">
        <v>234</v>
      </c>
      <c r="AU150" s="139" t="s">
        <v>700</v>
      </c>
      <c r="AV150" s="139" t="s">
        <v>84</v>
      </c>
      <c r="AZ150" s="17" t="s">
        <v>211</v>
      </c>
      <c r="BF150" s="140">
        <f t="shared" si="4"/>
        <v>0</v>
      </c>
      <c r="BG150" s="140">
        <f t="shared" si="5"/>
        <v>0</v>
      </c>
      <c r="BH150" s="140">
        <f t="shared" si="6"/>
        <v>0</v>
      </c>
      <c r="BI150" s="140">
        <f t="shared" si="7"/>
        <v>0</v>
      </c>
      <c r="BJ150" s="140">
        <f t="shared" si="8"/>
        <v>0</v>
      </c>
      <c r="BK150" s="17" t="s">
        <v>84</v>
      </c>
      <c r="BL150" s="140">
        <f t="shared" si="9"/>
        <v>0</v>
      </c>
      <c r="BM150" s="17" t="s">
        <v>216</v>
      </c>
      <c r="BN150" s="139" t="s">
        <v>355</v>
      </c>
    </row>
    <row r="151" spans="2:66" s="1" customFormat="1" ht="37.9" customHeight="1">
      <c r="B151" s="32"/>
      <c r="C151" s="162" t="s">
        <v>356</v>
      </c>
      <c r="D151" s="162" t="s">
        <v>700</v>
      </c>
      <c r="E151" s="163" t="s">
        <v>1464</v>
      </c>
      <c r="F151" s="164" t="s">
        <v>1465</v>
      </c>
      <c r="G151" s="130"/>
      <c r="H151" s="165" t="s">
        <v>421</v>
      </c>
      <c r="I151" s="166">
        <v>30</v>
      </c>
      <c r="J151" s="167"/>
      <c r="K151" s="168">
        <f t="shared" si="0"/>
        <v>0</v>
      </c>
      <c r="L151" s="169"/>
      <c r="M151" s="170"/>
      <c r="N151" s="171" t="s">
        <v>1</v>
      </c>
      <c r="O151" s="172" t="s">
        <v>42</v>
      </c>
      <c r="Q151" s="137">
        <f t="shared" si="1"/>
        <v>0</v>
      </c>
      <c r="R151" s="137">
        <v>0</v>
      </c>
      <c r="S151" s="137">
        <f t="shared" si="2"/>
        <v>0</v>
      </c>
      <c r="T151" s="137">
        <v>0</v>
      </c>
      <c r="U151" s="138">
        <f t="shared" si="3"/>
        <v>0</v>
      </c>
      <c r="AS151" s="139" t="s">
        <v>234</v>
      </c>
      <c r="AU151" s="139" t="s">
        <v>700</v>
      </c>
      <c r="AV151" s="139" t="s">
        <v>84</v>
      </c>
      <c r="AZ151" s="17" t="s">
        <v>211</v>
      </c>
      <c r="BF151" s="140">
        <f t="shared" si="4"/>
        <v>0</v>
      </c>
      <c r="BG151" s="140">
        <f t="shared" si="5"/>
        <v>0</v>
      </c>
      <c r="BH151" s="140">
        <f t="shared" si="6"/>
        <v>0</v>
      </c>
      <c r="BI151" s="140">
        <f t="shared" si="7"/>
        <v>0</v>
      </c>
      <c r="BJ151" s="140">
        <f t="shared" si="8"/>
        <v>0</v>
      </c>
      <c r="BK151" s="17" t="s">
        <v>84</v>
      </c>
      <c r="BL151" s="140">
        <f t="shared" si="9"/>
        <v>0</v>
      </c>
      <c r="BM151" s="17" t="s">
        <v>216</v>
      </c>
      <c r="BN151" s="139" t="s">
        <v>359</v>
      </c>
    </row>
    <row r="152" spans="2:66" s="1" customFormat="1" ht="24.2" customHeight="1">
      <c r="B152" s="32"/>
      <c r="C152" s="162" t="s">
        <v>290</v>
      </c>
      <c r="D152" s="162" t="s">
        <v>700</v>
      </c>
      <c r="E152" s="163" t="s">
        <v>1466</v>
      </c>
      <c r="F152" s="164" t="s">
        <v>1467</v>
      </c>
      <c r="G152" s="130"/>
      <c r="H152" s="165" t="s">
        <v>421</v>
      </c>
      <c r="I152" s="166">
        <v>384</v>
      </c>
      <c r="J152" s="167"/>
      <c r="K152" s="168">
        <f t="shared" si="0"/>
        <v>0</v>
      </c>
      <c r="L152" s="169"/>
      <c r="M152" s="170"/>
      <c r="N152" s="171" t="s">
        <v>1</v>
      </c>
      <c r="O152" s="172" t="s">
        <v>42</v>
      </c>
      <c r="Q152" s="137">
        <f t="shared" si="1"/>
        <v>0</v>
      </c>
      <c r="R152" s="137">
        <v>0</v>
      </c>
      <c r="S152" s="137">
        <f t="shared" si="2"/>
        <v>0</v>
      </c>
      <c r="T152" s="137">
        <v>0</v>
      </c>
      <c r="U152" s="138">
        <f t="shared" si="3"/>
        <v>0</v>
      </c>
      <c r="AS152" s="139" t="s">
        <v>234</v>
      </c>
      <c r="AU152" s="139" t="s">
        <v>700</v>
      </c>
      <c r="AV152" s="139" t="s">
        <v>84</v>
      </c>
      <c r="AZ152" s="17" t="s">
        <v>211</v>
      </c>
      <c r="BF152" s="140">
        <f t="shared" si="4"/>
        <v>0</v>
      </c>
      <c r="BG152" s="140">
        <f t="shared" si="5"/>
        <v>0</v>
      </c>
      <c r="BH152" s="140">
        <f t="shared" si="6"/>
        <v>0</v>
      </c>
      <c r="BI152" s="140">
        <f t="shared" si="7"/>
        <v>0</v>
      </c>
      <c r="BJ152" s="140">
        <f t="shared" si="8"/>
        <v>0</v>
      </c>
      <c r="BK152" s="17" t="s">
        <v>84</v>
      </c>
      <c r="BL152" s="140">
        <f t="shared" si="9"/>
        <v>0</v>
      </c>
      <c r="BM152" s="17" t="s">
        <v>216</v>
      </c>
      <c r="BN152" s="139" t="s">
        <v>365</v>
      </c>
    </row>
    <row r="153" spans="2:66" s="1" customFormat="1" ht="24.2" customHeight="1">
      <c r="B153" s="32"/>
      <c r="C153" s="162" t="s">
        <v>370</v>
      </c>
      <c r="D153" s="162" t="s">
        <v>700</v>
      </c>
      <c r="E153" s="163" t="s">
        <v>1468</v>
      </c>
      <c r="F153" s="164" t="s">
        <v>1469</v>
      </c>
      <c r="G153" s="130"/>
      <c r="H153" s="165" t="s">
        <v>421</v>
      </c>
      <c r="I153" s="166">
        <v>4</v>
      </c>
      <c r="J153" s="167"/>
      <c r="K153" s="168">
        <f t="shared" si="0"/>
        <v>0</v>
      </c>
      <c r="L153" s="169"/>
      <c r="M153" s="170"/>
      <c r="N153" s="171" t="s">
        <v>1</v>
      </c>
      <c r="O153" s="172" t="s">
        <v>42</v>
      </c>
      <c r="Q153" s="137">
        <f t="shared" si="1"/>
        <v>0</v>
      </c>
      <c r="R153" s="137">
        <v>0</v>
      </c>
      <c r="S153" s="137">
        <f t="shared" si="2"/>
        <v>0</v>
      </c>
      <c r="T153" s="137">
        <v>0</v>
      </c>
      <c r="U153" s="138">
        <f t="shared" si="3"/>
        <v>0</v>
      </c>
      <c r="AS153" s="139" t="s">
        <v>234</v>
      </c>
      <c r="AU153" s="139" t="s">
        <v>700</v>
      </c>
      <c r="AV153" s="139" t="s">
        <v>84</v>
      </c>
      <c r="AZ153" s="17" t="s">
        <v>211</v>
      </c>
      <c r="BF153" s="140">
        <f t="shared" si="4"/>
        <v>0</v>
      </c>
      <c r="BG153" s="140">
        <f t="shared" si="5"/>
        <v>0</v>
      </c>
      <c r="BH153" s="140">
        <f t="shared" si="6"/>
        <v>0</v>
      </c>
      <c r="BI153" s="140">
        <f t="shared" si="7"/>
        <v>0</v>
      </c>
      <c r="BJ153" s="140">
        <f t="shared" si="8"/>
        <v>0</v>
      </c>
      <c r="BK153" s="17" t="s">
        <v>84</v>
      </c>
      <c r="BL153" s="140">
        <f t="shared" si="9"/>
        <v>0</v>
      </c>
      <c r="BM153" s="17" t="s">
        <v>216</v>
      </c>
      <c r="BN153" s="139" t="s">
        <v>373</v>
      </c>
    </row>
    <row r="154" spans="2:66" s="1" customFormat="1" ht="24.2" customHeight="1">
      <c r="B154" s="32"/>
      <c r="C154" s="162" t="s">
        <v>294</v>
      </c>
      <c r="D154" s="162" t="s">
        <v>700</v>
      </c>
      <c r="E154" s="163" t="s">
        <v>1470</v>
      </c>
      <c r="F154" s="164" t="s">
        <v>1471</v>
      </c>
      <c r="G154" s="130"/>
      <c r="H154" s="165" t="s">
        <v>421</v>
      </c>
      <c r="I154" s="166">
        <v>8</v>
      </c>
      <c r="J154" s="167"/>
      <c r="K154" s="168">
        <f t="shared" si="0"/>
        <v>0</v>
      </c>
      <c r="L154" s="169"/>
      <c r="M154" s="170"/>
      <c r="N154" s="171" t="s">
        <v>1</v>
      </c>
      <c r="O154" s="172" t="s">
        <v>42</v>
      </c>
      <c r="Q154" s="137">
        <f t="shared" si="1"/>
        <v>0</v>
      </c>
      <c r="R154" s="137">
        <v>0</v>
      </c>
      <c r="S154" s="137">
        <f t="shared" si="2"/>
        <v>0</v>
      </c>
      <c r="T154" s="137">
        <v>0</v>
      </c>
      <c r="U154" s="138">
        <f t="shared" si="3"/>
        <v>0</v>
      </c>
      <c r="AS154" s="139" t="s">
        <v>234</v>
      </c>
      <c r="AU154" s="139" t="s">
        <v>700</v>
      </c>
      <c r="AV154" s="139" t="s">
        <v>84</v>
      </c>
      <c r="AZ154" s="17" t="s">
        <v>211</v>
      </c>
      <c r="BF154" s="140">
        <f t="shared" si="4"/>
        <v>0</v>
      </c>
      <c r="BG154" s="140">
        <f t="shared" si="5"/>
        <v>0</v>
      </c>
      <c r="BH154" s="140">
        <f t="shared" si="6"/>
        <v>0</v>
      </c>
      <c r="BI154" s="140">
        <f t="shared" si="7"/>
        <v>0</v>
      </c>
      <c r="BJ154" s="140">
        <f t="shared" si="8"/>
        <v>0</v>
      </c>
      <c r="BK154" s="17" t="s">
        <v>84</v>
      </c>
      <c r="BL154" s="140">
        <f t="shared" si="9"/>
        <v>0</v>
      </c>
      <c r="BM154" s="17" t="s">
        <v>216</v>
      </c>
      <c r="BN154" s="139" t="s">
        <v>389</v>
      </c>
    </row>
    <row r="155" spans="2:66" s="1" customFormat="1" ht="37.9" customHeight="1">
      <c r="B155" s="32"/>
      <c r="C155" s="162" t="s">
        <v>391</v>
      </c>
      <c r="D155" s="162" t="s">
        <v>700</v>
      </c>
      <c r="E155" s="163" t="s">
        <v>1472</v>
      </c>
      <c r="F155" s="164" t="s">
        <v>1473</v>
      </c>
      <c r="G155" s="130"/>
      <c r="H155" s="165" t="s">
        <v>313</v>
      </c>
      <c r="I155" s="166">
        <v>9</v>
      </c>
      <c r="J155" s="167"/>
      <c r="K155" s="168">
        <f t="shared" si="0"/>
        <v>0</v>
      </c>
      <c r="L155" s="169"/>
      <c r="M155" s="170"/>
      <c r="N155" s="171" t="s">
        <v>1</v>
      </c>
      <c r="O155" s="172" t="s">
        <v>42</v>
      </c>
      <c r="Q155" s="137">
        <f t="shared" si="1"/>
        <v>0</v>
      </c>
      <c r="R155" s="137">
        <v>0</v>
      </c>
      <c r="S155" s="137">
        <f t="shared" si="2"/>
        <v>0</v>
      </c>
      <c r="T155" s="137">
        <v>0</v>
      </c>
      <c r="U155" s="138">
        <f t="shared" si="3"/>
        <v>0</v>
      </c>
      <c r="AS155" s="139" t="s">
        <v>234</v>
      </c>
      <c r="AU155" s="139" t="s">
        <v>700</v>
      </c>
      <c r="AV155" s="139" t="s">
        <v>84</v>
      </c>
      <c r="AZ155" s="17" t="s">
        <v>211</v>
      </c>
      <c r="BF155" s="140">
        <f t="shared" si="4"/>
        <v>0</v>
      </c>
      <c r="BG155" s="140">
        <f t="shared" si="5"/>
        <v>0</v>
      </c>
      <c r="BH155" s="140">
        <f t="shared" si="6"/>
        <v>0</v>
      </c>
      <c r="BI155" s="140">
        <f t="shared" si="7"/>
        <v>0</v>
      </c>
      <c r="BJ155" s="140">
        <f t="shared" si="8"/>
        <v>0</v>
      </c>
      <c r="BK155" s="17" t="s">
        <v>84</v>
      </c>
      <c r="BL155" s="140">
        <f t="shared" si="9"/>
        <v>0</v>
      </c>
      <c r="BM155" s="17" t="s">
        <v>216</v>
      </c>
      <c r="BN155" s="139" t="s">
        <v>394</v>
      </c>
    </row>
    <row r="156" spans="2:66" s="1" customFormat="1" ht="24.2" customHeight="1">
      <c r="B156" s="32"/>
      <c r="C156" s="162" t="s">
        <v>298</v>
      </c>
      <c r="D156" s="162" t="s">
        <v>700</v>
      </c>
      <c r="E156" s="163" t="s">
        <v>1474</v>
      </c>
      <c r="F156" s="164" t="s">
        <v>1475</v>
      </c>
      <c r="G156" s="130"/>
      <c r="H156" s="165" t="s">
        <v>313</v>
      </c>
      <c r="I156" s="166">
        <v>1</v>
      </c>
      <c r="J156" s="167"/>
      <c r="K156" s="168">
        <f t="shared" si="0"/>
        <v>0</v>
      </c>
      <c r="L156" s="169"/>
      <c r="M156" s="170"/>
      <c r="N156" s="171" t="s">
        <v>1</v>
      </c>
      <c r="O156" s="172" t="s">
        <v>42</v>
      </c>
      <c r="Q156" s="137">
        <f t="shared" si="1"/>
        <v>0</v>
      </c>
      <c r="R156" s="137">
        <v>0</v>
      </c>
      <c r="S156" s="137">
        <f t="shared" si="2"/>
        <v>0</v>
      </c>
      <c r="T156" s="137">
        <v>0</v>
      </c>
      <c r="U156" s="138">
        <f t="shared" si="3"/>
        <v>0</v>
      </c>
      <c r="AS156" s="139" t="s">
        <v>234</v>
      </c>
      <c r="AU156" s="139" t="s">
        <v>700</v>
      </c>
      <c r="AV156" s="139" t="s">
        <v>84</v>
      </c>
      <c r="AZ156" s="17" t="s">
        <v>211</v>
      </c>
      <c r="BF156" s="140">
        <f t="shared" si="4"/>
        <v>0</v>
      </c>
      <c r="BG156" s="140">
        <f t="shared" si="5"/>
        <v>0</v>
      </c>
      <c r="BH156" s="140">
        <f t="shared" si="6"/>
        <v>0</v>
      </c>
      <c r="BI156" s="140">
        <f t="shared" si="7"/>
        <v>0</v>
      </c>
      <c r="BJ156" s="140">
        <f t="shared" si="8"/>
        <v>0</v>
      </c>
      <c r="BK156" s="17" t="s">
        <v>84</v>
      </c>
      <c r="BL156" s="140">
        <f t="shared" si="9"/>
        <v>0</v>
      </c>
      <c r="BM156" s="17" t="s">
        <v>216</v>
      </c>
      <c r="BN156" s="139" t="s">
        <v>399</v>
      </c>
    </row>
    <row r="157" spans="2:66" s="1" customFormat="1" ht="24.2" customHeight="1">
      <c r="B157" s="32"/>
      <c r="C157" s="162" t="s">
        <v>401</v>
      </c>
      <c r="D157" s="162" t="s">
        <v>700</v>
      </c>
      <c r="E157" s="163" t="s">
        <v>1476</v>
      </c>
      <c r="F157" s="164" t="s">
        <v>1477</v>
      </c>
      <c r="G157" s="130"/>
      <c r="H157" s="165" t="s">
        <v>313</v>
      </c>
      <c r="I157" s="166">
        <v>2</v>
      </c>
      <c r="J157" s="167"/>
      <c r="K157" s="168">
        <f t="shared" si="0"/>
        <v>0</v>
      </c>
      <c r="L157" s="169"/>
      <c r="M157" s="170"/>
      <c r="N157" s="171" t="s">
        <v>1</v>
      </c>
      <c r="O157" s="172" t="s">
        <v>42</v>
      </c>
      <c r="Q157" s="137">
        <f t="shared" si="1"/>
        <v>0</v>
      </c>
      <c r="R157" s="137">
        <v>0</v>
      </c>
      <c r="S157" s="137">
        <f t="shared" si="2"/>
        <v>0</v>
      </c>
      <c r="T157" s="137">
        <v>0</v>
      </c>
      <c r="U157" s="138">
        <f t="shared" si="3"/>
        <v>0</v>
      </c>
      <c r="AS157" s="139" t="s">
        <v>234</v>
      </c>
      <c r="AU157" s="139" t="s">
        <v>700</v>
      </c>
      <c r="AV157" s="139" t="s">
        <v>84</v>
      </c>
      <c r="AZ157" s="17" t="s">
        <v>211</v>
      </c>
      <c r="BF157" s="140">
        <f t="shared" si="4"/>
        <v>0</v>
      </c>
      <c r="BG157" s="140">
        <f t="shared" si="5"/>
        <v>0</v>
      </c>
      <c r="BH157" s="140">
        <f t="shared" si="6"/>
        <v>0</v>
      </c>
      <c r="BI157" s="140">
        <f t="shared" si="7"/>
        <v>0</v>
      </c>
      <c r="BJ157" s="140">
        <f t="shared" si="8"/>
        <v>0</v>
      </c>
      <c r="BK157" s="17" t="s">
        <v>84</v>
      </c>
      <c r="BL157" s="140">
        <f t="shared" si="9"/>
        <v>0</v>
      </c>
      <c r="BM157" s="17" t="s">
        <v>216</v>
      </c>
      <c r="BN157" s="139" t="s">
        <v>404</v>
      </c>
    </row>
    <row r="158" spans="2:66" s="1" customFormat="1" ht="24.2" customHeight="1">
      <c r="B158" s="32"/>
      <c r="C158" s="162" t="s">
        <v>303</v>
      </c>
      <c r="D158" s="162" t="s">
        <v>700</v>
      </c>
      <c r="E158" s="163" t="s">
        <v>1478</v>
      </c>
      <c r="F158" s="164" t="s">
        <v>1479</v>
      </c>
      <c r="G158" s="130"/>
      <c r="H158" s="165" t="s">
        <v>313</v>
      </c>
      <c r="I158" s="166">
        <v>4</v>
      </c>
      <c r="J158" s="167"/>
      <c r="K158" s="168">
        <f t="shared" si="0"/>
        <v>0</v>
      </c>
      <c r="L158" s="169"/>
      <c r="M158" s="170"/>
      <c r="N158" s="171" t="s">
        <v>1</v>
      </c>
      <c r="O158" s="172" t="s">
        <v>42</v>
      </c>
      <c r="Q158" s="137">
        <f t="shared" si="1"/>
        <v>0</v>
      </c>
      <c r="R158" s="137">
        <v>0</v>
      </c>
      <c r="S158" s="137">
        <f t="shared" si="2"/>
        <v>0</v>
      </c>
      <c r="T158" s="137">
        <v>0</v>
      </c>
      <c r="U158" s="138">
        <f t="shared" si="3"/>
        <v>0</v>
      </c>
      <c r="AS158" s="139" t="s">
        <v>234</v>
      </c>
      <c r="AU158" s="139" t="s">
        <v>700</v>
      </c>
      <c r="AV158" s="139" t="s">
        <v>84</v>
      </c>
      <c r="AZ158" s="17" t="s">
        <v>211</v>
      </c>
      <c r="BF158" s="140">
        <f t="shared" si="4"/>
        <v>0</v>
      </c>
      <c r="BG158" s="140">
        <f t="shared" si="5"/>
        <v>0</v>
      </c>
      <c r="BH158" s="140">
        <f t="shared" si="6"/>
        <v>0</v>
      </c>
      <c r="BI158" s="140">
        <f t="shared" si="7"/>
        <v>0</v>
      </c>
      <c r="BJ158" s="140">
        <f t="shared" si="8"/>
        <v>0</v>
      </c>
      <c r="BK158" s="17" t="s">
        <v>84</v>
      </c>
      <c r="BL158" s="140">
        <f t="shared" si="9"/>
        <v>0</v>
      </c>
      <c r="BM158" s="17" t="s">
        <v>216</v>
      </c>
      <c r="BN158" s="139" t="s">
        <v>407</v>
      </c>
    </row>
    <row r="159" spans="2:66" s="1" customFormat="1" ht="33" customHeight="1">
      <c r="B159" s="32"/>
      <c r="C159" s="162" t="s">
        <v>409</v>
      </c>
      <c r="D159" s="162" t="s">
        <v>700</v>
      </c>
      <c r="E159" s="163" t="s">
        <v>1480</v>
      </c>
      <c r="F159" s="164" t="s">
        <v>1481</v>
      </c>
      <c r="G159" s="130"/>
      <c r="H159" s="165" t="s">
        <v>313</v>
      </c>
      <c r="I159" s="166">
        <v>2</v>
      </c>
      <c r="J159" s="167"/>
      <c r="K159" s="168">
        <f t="shared" si="0"/>
        <v>0</v>
      </c>
      <c r="L159" s="169"/>
      <c r="M159" s="170"/>
      <c r="N159" s="171" t="s">
        <v>1</v>
      </c>
      <c r="O159" s="172" t="s">
        <v>42</v>
      </c>
      <c r="Q159" s="137">
        <f t="shared" si="1"/>
        <v>0</v>
      </c>
      <c r="R159" s="137">
        <v>0</v>
      </c>
      <c r="S159" s="137">
        <f t="shared" si="2"/>
        <v>0</v>
      </c>
      <c r="T159" s="137">
        <v>0</v>
      </c>
      <c r="U159" s="138">
        <f t="shared" si="3"/>
        <v>0</v>
      </c>
      <c r="AS159" s="139" t="s">
        <v>234</v>
      </c>
      <c r="AU159" s="139" t="s">
        <v>700</v>
      </c>
      <c r="AV159" s="139" t="s">
        <v>84</v>
      </c>
      <c r="AZ159" s="17" t="s">
        <v>211</v>
      </c>
      <c r="BF159" s="140">
        <f t="shared" si="4"/>
        <v>0</v>
      </c>
      <c r="BG159" s="140">
        <f t="shared" si="5"/>
        <v>0</v>
      </c>
      <c r="BH159" s="140">
        <f t="shared" si="6"/>
        <v>0</v>
      </c>
      <c r="BI159" s="140">
        <f t="shared" si="7"/>
        <v>0</v>
      </c>
      <c r="BJ159" s="140">
        <f t="shared" si="8"/>
        <v>0</v>
      </c>
      <c r="BK159" s="17" t="s">
        <v>84</v>
      </c>
      <c r="BL159" s="140">
        <f t="shared" si="9"/>
        <v>0</v>
      </c>
      <c r="BM159" s="17" t="s">
        <v>216</v>
      </c>
      <c r="BN159" s="139" t="s">
        <v>413</v>
      </c>
    </row>
    <row r="160" spans="2:66" s="1" customFormat="1" ht="24.2" customHeight="1">
      <c r="B160" s="32"/>
      <c r="C160" s="127" t="s">
        <v>308</v>
      </c>
      <c r="D160" s="127" t="s">
        <v>212</v>
      </c>
      <c r="E160" s="128" t="s">
        <v>1482</v>
      </c>
      <c r="F160" s="129" t="s">
        <v>1483</v>
      </c>
      <c r="G160" s="130"/>
      <c r="H160" s="130" t="s">
        <v>313</v>
      </c>
      <c r="I160" s="131">
        <v>4</v>
      </c>
      <c r="J160" s="132"/>
      <c r="K160" s="133">
        <f t="shared" si="0"/>
        <v>0</v>
      </c>
      <c r="L160" s="134"/>
      <c r="M160" s="32"/>
      <c r="N160" s="135" t="s">
        <v>1</v>
      </c>
      <c r="O160" s="136" t="s">
        <v>42</v>
      </c>
      <c r="Q160" s="137">
        <f t="shared" si="1"/>
        <v>0</v>
      </c>
      <c r="R160" s="137">
        <v>0</v>
      </c>
      <c r="S160" s="137">
        <f t="shared" si="2"/>
        <v>0</v>
      </c>
      <c r="T160" s="137">
        <v>0</v>
      </c>
      <c r="U160" s="138">
        <f t="shared" si="3"/>
        <v>0</v>
      </c>
      <c r="AS160" s="139" t="s">
        <v>216</v>
      </c>
      <c r="AU160" s="139" t="s">
        <v>212</v>
      </c>
      <c r="AV160" s="139" t="s">
        <v>84</v>
      </c>
      <c r="AZ160" s="17" t="s">
        <v>211</v>
      </c>
      <c r="BF160" s="140">
        <f t="shared" si="4"/>
        <v>0</v>
      </c>
      <c r="BG160" s="140">
        <f t="shared" si="5"/>
        <v>0</v>
      </c>
      <c r="BH160" s="140">
        <f t="shared" si="6"/>
        <v>0</v>
      </c>
      <c r="BI160" s="140">
        <f t="shared" si="7"/>
        <v>0</v>
      </c>
      <c r="BJ160" s="140">
        <f t="shared" si="8"/>
        <v>0</v>
      </c>
      <c r="BK160" s="17" t="s">
        <v>84</v>
      </c>
      <c r="BL160" s="140">
        <f t="shared" si="9"/>
        <v>0</v>
      </c>
      <c r="BM160" s="17" t="s">
        <v>216</v>
      </c>
      <c r="BN160" s="139" t="s">
        <v>422</v>
      </c>
    </row>
    <row r="161" spans="2:66" s="10" customFormat="1" ht="25.9" customHeight="1">
      <c r="B161" s="117"/>
      <c r="D161" s="118" t="s">
        <v>76</v>
      </c>
      <c r="E161" s="119" t="s">
        <v>1022</v>
      </c>
      <c r="F161" s="119" t="s">
        <v>210</v>
      </c>
      <c r="G161" s="248"/>
      <c r="J161" s="120"/>
      <c r="K161" s="121">
        <f>BL161</f>
        <v>0</v>
      </c>
      <c r="M161" s="117"/>
      <c r="N161" s="122"/>
      <c r="Q161" s="123">
        <f>SUM(Q162:Q164)</f>
        <v>0</v>
      </c>
      <c r="S161" s="123">
        <f>SUM(S162:S164)</f>
        <v>0</v>
      </c>
      <c r="U161" s="124">
        <f>SUM(U162:U164)</f>
        <v>0</v>
      </c>
      <c r="AS161" s="118" t="s">
        <v>84</v>
      </c>
      <c r="AU161" s="125" t="s">
        <v>76</v>
      </c>
      <c r="AV161" s="125" t="s">
        <v>77</v>
      </c>
      <c r="AZ161" s="118" t="s">
        <v>211</v>
      </c>
      <c r="BL161" s="126">
        <f>SUM(BL162:BL164)</f>
        <v>0</v>
      </c>
    </row>
    <row r="162" spans="2:66" s="1" customFormat="1" ht="37.9" customHeight="1">
      <c r="B162" s="32"/>
      <c r="C162" s="127" t="s">
        <v>425</v>
      </c>
      <c r="D162" s="127" t="s">
        <v>212</v>
      </c>
      <c r="E162" s="128" t="s">
        <v>1024</v>
      </c>
      <c r="F162" s="129" t="s">
        <v>1484</v>
      </c>
      <c r="G162" s="130"/>
      <c r="H162" s="130" t="s">
        <v>421</v>
      </c>
      <c r="I162" s="131">
        <v>370</v>
      </c>
      <c r="J162" s="132"/>
      <c r="K162" s="133">
        <f>ROUND(J162*I162,2)</f>
        <v>0</v>
      </c>
      <c r="L162" s="134"/>
      <c r="M162" s="32"/>
      <c r="N162" s="135" t="s">
        <v>1</v>
      </c>
      <c r="O162" s="136" t="s">
        <v>42</v>
      </c>
      <c r="Q162" s="137">
        <f>P162*I162</f>
        <v>0</v>
      </c>
      <c r="R162" s="137">
        <v>0</v>
      </c>
      <c r="S162" s="137">
        <f>R162*I162</f>
        <v>0</v>
      </c>
      <c r="T162" s="137">
        <v>0</v>
      </c>
      <c r="U162" s="138">
        <f>T162*I162</f>
        <v>0</v>
      </c>
      <c r="AS162" s="139" t="s">
        <v>216</v>
      </c>
      <c r="AU162" s="139" t="s">
        <v>212</v>
      </c>
      <c r="AV162" s="139" t="s">
        <v>84</v>
      </c>
      <c r="AZ162" s="17" t="s">
        <v>211</v>
      </c>
      <c r="BF162" s="140">
        <f>IF(O162="základní",K162,0)</f>
        <v>0</v>
      </c>
      <c r="BG162" s="140">
        <f>IF(O162="snížená",K162,0)</f>
        <v>0</v>
      </c>
      <c r="BH162" s="140">
        <f>IF(O162="zákl. přenesená",K162,0)</f>
        <v>0</v>
      </c>
      <c r="BI162" s="140">
        <f>IF(O162="sníž. přenesená",K162,0)</f>
        <v>0</v>
      </c>
      <c r="BJ162" s="140">
        <f>IF(O162="nulová",K162,0)</f>
        <v>0</v>
      </c>
      <c r="BK162" s="17" t="s">
        <v>84</v>
      </c>
      <c r="BL162" s="140">
        <f>ROUND(J162*I162,2)</f>
        <v>0</v>
      </c>
      <c r="BM162" s="17" t="s">
        <v>216</v>
      </c>
      <c r="BN162" s="139" t="s">
        <v>428</v>
      </c>
    </row>
    <row r="163" spans="2:66" s="1" customFormat="1" ht="37.9" customHeight="1">
      <c r="B163" s="32"/>
      <c r="C163" s="127" t="s">
        <v>314</v>
      </c>
      <c r="D163" s="127" t="s">
        <v>212</v>
      </c>
      <c r="E163" s="128" t="s">
        <v>1485</v>
      </c>
      <c r="F163" s="129" t="s">
        <v>1486</v>
      </c>
      <c r="G163" s="130"/>
      <c r="H163" s="130" t="s">
        <v>421</v>
      </c>
      <c r="I163" s="131">
        <v>243</v>
      </c>
      <c r="J163" s="132"/>
      <c r="K163" s="133">
        <f>ROUND(J163*I163,2)</f>
        <v>0</v>
      </c>
      <c r="L163" s="134"/>
      <c r="M163" s="32"/>
      <c r="N163" s="135" t="s">
        <v>1</v>
      </c>
      <c r="O163" s="136" t="s">
        <v>42</v>
      </c>
      <c r="Q163" s="137">
        <f>P163*I163</f>
        <v>0</v>
      </c>
      <c r="R163" s="137">
        <v>0</v>
      </c>
      <c r="S163" s="137">
        <f>R163*I163</f>
        <v>0</v>
      </c>
      <c r="T163" s="137">
        <v>0</v>
      </c>
      <c r="U163" s="138">
        <f>T163*I163</f>
        <v>0</v>
      </c>
      <c r="AS163" s="139" t="s">
        <v>216</v>
      </c>
      <c r="AU163" s="139" t="s">
        <v>212</v>
      </c>
      <c r="AV163" s="139" t="s">
        <v>84</v>
      </c>
      <c r="AZ163" s="17" t="s">
        <v>211</v>
      </c>
      <c r="BF163" s="140">
        <f>IF(O163="základní",K163,0)</f>
        <v>0</v>
      </c>
      <c r="BG163" s="140">
        <f>IF(O163="snížená",K163,0)</f>
        <v>0</v>
      </c>
      <c r="BH163" s="140">
        <f>IF(O163="zákl. přenesená",K163,0)</f>
        <v>0</v>
      </c>
      <c r="BI163" s="140">
        <f>IF(O163="sníž. přenesená",K163,0)</f>
        <v>0</v>
      </c>
      <c r="BJ163" s="140">
        <f>IF(O163="nulová",K163,0)</f>
        <v>0</v>
      </c>
      <c r="BK163" s="17" t="s">
        <v>84</v>
      </c>
      <c r="BL163" s="140">
        <f>ROUND(J163*I163,2)</f>
        <v>0</v>
      </c>
      <c r="BM163" s="17" t="s">
        <v>216</v>
      </c>
      <c r="BN163" s="139" t="s">
        <v>437</v>
      </c>
    </row>
    <row r="164" spans="2:66" s="1" customFormat="1" ht="44.25" customHeight="1">
      <c r="B164" s="32"/>
      <c r="C164" s="127" t="s">
        <v>442</v>
      </c>
      <c r="D164" s="127" t="s">
        <v>212</v>
      </c>
      <c r="E164" s="128" t="s">
        <v>1036</v>
      </c>
      <c r="F164" s="129" t="s">
        <v>1487</v>
      </c>
      <c r="G164" s="130"/>
      <c r="H164" s="130" t="s">
        <v>313</v>
      </c>
      <c r="I164" s="131">
        <v>7</v>
      </c>
      <c r="J164" s="132"/>
      <c r="K164" s="133">
        <f>ROUND(J164*I164,2)</f>
        <v>0</v>
      </c>
      <c r="L164" s="134"/>
      <c r="M164" s="32"/>
      <c r="N164" s="135" t="s">
        <v>1</v>
      </c>
      <c r="O164" s="136" t="s">
        <v>42</v>
      </c>
      <c r="Q164" s="137">
        <f>P164*I164</f>
        <v>0</v>
      </c>
      <c r="R164" s="137">
        <v>0</v>
      </c>
      <c r="S164" s="137">
        <f>R164*I164</f>
        <v>0</v>
      </c>
      <c r="T164" s="137">
        <v>0</v>
      </c>
      <c r="U164" s="138">
        <f>T164*I164</f>
        <v>0</v>
      </c>
      <c r="AS164" s="139" t="s">
        <v>216</v>
      </c>
      <c r="AU164" s="139" t="s">
        <v>212</v>
      </c>
      <c r="AV164" s="139" t="s">
        <v>84</v>
      </c>
      <c r="AZ164" s="17" t="s">
        <v>211</v>
      </c>
      <c r="BF164" s="140">
        <f>IF(O164="základní",K164,0)</f>
        <v>0</v>
      </c>
      <c r="BG164" s="140">
        <f>IF(O164="snížená",K164,0)</f>
        <v>0</v>
      </c>
      <c r="BH164" s="140">
        <f>IF(O164="zákl. přenesená",K164,0)</f>
        <v>0</v>
      </c>
      <c r="BI164" s="140">
        <f>IF(O164="sníž. přenesená",K164,0)</f>
        <v>0</v>
      </c>
      <c r="BJ164" s="140">
        <f>IF(O164="nulová",K164,0)</f>
        <v>0</v>
      </c>
      <c r="BK164" s="17" t="s">
        <v>84</v>
      </c>
      <c r="BL164" s="140">
        <f>ROUND(J164*I164,2)</f>
        <v>0</v>
      </c>
      <c r="BM164" s="17" t="s">
        <v>216</v>
      </c>
      <c r="BN164" s="139" t="s">
        <v>445</v>
      </c>
    </row>
    <row r="165" spans="2:66" s="10" customFormat="1" ht="25.9" customHeight="1">
      <c r="B165" s="117"/>
      <c r="D165" s="118" t="s">
        <v>76</v>
      </c>
      <c r="E165" s="119" t="s">
        <v>1034</v>
      </c>
      <c r="F165" s="119" t="s">
        <v>1039</v>
      </c>
      <c r="G165" s="248"/>
      <c r="J165" s="120"/>
      <c r="K165" s="121">
        <f>BL165</f>
        <v>0</v>
      </c>
      <c r="M165" s="117"/>
      <c r="N165" s="122"/>
      <c r="Q165" s="123">
        <f>SUM(Q166:Q170)</f>
        <v>0</v>
      </c>
      <c r="S165" s="123">
        <f>SUM(S166:S170)</f>
        <v>0</v>
      </c>
      <c r="U165" s="124">
        <f>SUM(U166:U170)</f>
        <v>0</v>
      </c>
      <c r="AS165" s="118" t="s">
        <v>84</v>
      </c>
      <c r="AU165" s="125" t="s">
        <v>76</v>
      </c>
      <c r="AV165" s="125" t="s">
        <v>77</v>
      </c>
      <c r="AZ165" s="118" t="s">
        <v>211</v>
      </c>
      <c r="BL165" s="126">
        <f>SUM(BL166:BL170)</f>
        <v>0</v>
      </c>
    </row>
    <row r="166" spans="2:66" s="1" customFormat="1" ht="33" customHeight="1">
      <c r="B166" s="32"/>
      <c r="C166" s="127" t="s">
        <v>318</v>
      </c>
      <c r="D166" s="127" t="s">
        <v>212</v>
      </c>
      <c r="E166" s="128" t="s">
        <v>1488</v>
      </c>
      <c r="F166" s="129" t="s">
        <v>1489</v>
      </c>
      <c r="G166" s="130" t="s">
        <v>2666</v>
      </c>
      <c r="H166" s="130" t="s">
        <v>421</v>
      </c>
      <c r="I166" s="131">
        <v>552</v>
      </c>
      <c r="J166" s="132"/>
      <c r="K166" s="133">
        <f>ROUND(J166*I166,2)</f>
        <v>0</v>
      </c>
      <c r="L166" s="134"/>
      <c r="M166" s="32"/>
      <c r="N166" s="135" t="s">
        <v>1</v>
      </c>
      <c r="O166" s="136" t="s">
        <v>42</v>
      </c>
      <c r="Q166" s="137">
        <f>P166*I166</f>
        <v>0</v>
      </c>
      <c r="R166" s="137">
        <v>0</v>
      </c>
      <c r="S166" s="137">
        <f>R166*I166</f>
        <v>0</v>
      </c>
      <c r="T166" s="137">
        <v>0</v>
      </c>
      <c r="U166" s="138">
        <f>T166*I166</f>
        <v>0</v>
      </c>
      <c r="AS166" s="139" t="s">
        <v>216</v>
      </c>
      <c r="AU166" s="139" t="s">
        <v>212</v>
      </c>
      <c r="AV166" s="139" t="s">
        <v>84</v>
      </c>
      <c r="AZ166" s="17" t="s">
        <v>211</v>
      </c>
      <c r="BF166" s="140">
        <f>IF(O166="základní",K166,0)</f>
        <v>0</v>
      </c>
      <c r="BG166" s="140">
        <f>IF(O166="snížená",K166,0)</f>
        <v>0</v>
      </c>
      <c r="BH166" s="140">
        <f>IF(O166="zákl. přenesená",K166,0)</f>
        <v>0</v>
      </c>
      <c r="BI166" s="140">
        <f>IF(O166="sníž. přenesená",K166,0)</f>
        <v>0</v>
      </c>
      <c r="BJ166" s="140">
        <f>IF(O166="nulová",K166,0)</f>
        <v>0</v>
      </c>
      <c r="BK166" s="17" t="s">
        <v>84</v>
      </c>
      <c r="BL166" s="140">
        <f>ROUND(J166*I166,2)</f>
        <v>0</v>
      </c>
      <c r="BM166" s="17" t="s">
        <v>216</v>
      </c>
      <c r="BN166" s="139" t="s">
        <v>448</v>
      </c>
    </row>
    <row r="167" spans="2:66" s="1" customFormat="1" ht="33" customHeight="1">
      <c r="B167" s="32"/>
      <c r="C167" s="127" t="s">
        <v>450</v>
      </c>
      <c r="D167" s="127" t="s">
        <v>212</v>
      </c>
      <c r="E167" s="128" t="s">
        <v>1490</v>
      </c>
      <c r="F167" s="129" t="s">
        <v>1491</v>
      </c>
      <c r="G167" s="130" t="s">
        <v>2667</v>
      </c>
      <c r="H167" s="130" t="s">
        <v>421</v>
      </c>
      <c r="I167" s="131">
        <v>57</v>
      </c>
      <c r="J167" s="132"/>
      <c r="K167" s="133">
        <f>ROUND(J167*I167,2)</f>
        <v>0</v>
      </c>
      <c r="L167" s="134"/>
      <c r="M167" s="32"/>
      <c r="N167" s="135" t="s">
        <v>1</v>
      </c>
      <c r="O167" s="136" t="s">
        <v>42</v>
      </c>
      <c r="Q167" s="137">
        <f>P167*I167</f>
        <v>0</v>
      </c>
      <c r="R167" s="137">
        <v>0</v>
      </c>
      <c r="S167" s="137">
        <f>R167*I167</f>
        <v>0</v>
      </c>
      <c r="T167" s="137">
        <v>0</v>
      </c>
      <c r="U167" s="138">
        <f>T167*I167</f>
        <v>0</v>
      </c>
      <c r="AS167" s="139" t="s">
        <v>216</v>
      </c>
      <c r="AU167" s="139" t="s">
        <v>212</v>
      </c>
      <c r="AV167" s="139" t="s">
        <v>84</v>
      </c>
      <c r="AZ167" s="17" t="s">
        <v>211</v>
      </c>
      <c r="BF167" s="140">
        <f>IF(O167="základní",K167,0)</f>
        <v>0</v>
      </c>
      <c r="BG167" s="140">
        <f>IF(O167="snížená",K167,0)</f>
        <v>0</v>
      </c>
      <c r="BH167" s="140">
        <f>IF(O167="zákl. přenesená",K167,0)</f>
        <v>0</v>
      </c>
      <c r="BI167" s="140">
        <f>IF(O167="sníž. přenesená",K167,0)</f>
        <v>0</v>
      </c>
      <c r="BJ167" s="140">
        <f>IF(O167="nulová",K167,0)</f>
        <v>0</v>
      </c>
      <c r="BK167" s="17" t="s">
        <v>84</v>
      </c>
      <c r="BL167" s="140">
        <f>ROUND(J167*I167,2)</f>
        <v>0</v>
      </c>
      <c r="BM167" s="17" t="s">
        <v>216</v>
      </c>
      <c r="BN167" s="139" t="s">
        <v>453</v>
      </c>
    </row>
    <row r="168" spans="2:66" s="1" customFormat="1" ht="24.2" customHeight="1">
      <c r="B168" s="32"/>
      <c r="C168" s="127" t="s">
        <v>323</v>
      </c>
      <c r="D168" s="127" t="s">
        <v>212</v>
      </c>
      <c r="E168" s="128" t="s">
        <v>1492</v>
      </c>
      <c r="F168" s="129" t="s">
        <v>1493</v>
      </c>
      <c r="G168" s="130"/>
      <c r="H168" s="130" t="s">
        <v>313</v>
      </c>
      <c r="I168" s="131">
        <v>62</v>
      </c>
      <c r="J168" s="132"/>
      <c r="K168" s="133">
        <f>ROUND(J168*I168,2)</f>
        <v>0</v>
      </c>
      <c r="L168" s="134"/>
      <c r="M168" s="32"/>
      <c r="N168" s="135" t="s">
        <v>1</v>
      </c>
      <c r="O168" s="136" t="s">
        <v>42</v>
      </c>
      <c r="Q168" s="137">
        <f>P168*I168</f>
        <v>0</v>
      </c>
      <c r="R168" s="137">
        <v>0</v>
      </c>
      <c r="S168" s="137">
        <f>R168*I168</f>
        <v>0</v>
      </c>
      <c r="T168" s="137">
        <v>0</v>
      </c>
      <c r="U168" s="138">
        <f>T168*I168</f>
        <v>0</v>
      </c>
      <c r="AS168" s="139" t="s">
        <v>216</v>
      </c>
      <c r="AU168" s="139" t="s">
        <v>212</v>
      </c>
      <c r="AV168" s="139" t="s">
        <v>84</v>
      </c>
      <c r="AZ168" s="17" t="s">
        <v>211</v>
      </c>
      <c r="BF168" s="140">
        <f>IF(O168="základní",K168,0)</f>
        <v>0</v>
      </c>
      <c r="BG168" s="140">
        <f>IF(O168="snížená",K168,0)</f>
        <v>0</v>
      </c>
      <c r="BH168" s="140">
        <f>IF(O168="zákl. přenesená",K168,0)</f>
        <v>0</v>
      </c>
      <c r="BI168" s="140">
        <f>IF(O168="sníž. přenesená",K168,0)</f>
        <v>0</v>
      </c>
      <c r="BJ168" s="140">
        <f>IF(O168="nulová",K168,0)</f>
        <v>0</v>
      </c>
      <c r="BK168" s="17" t="s">
        <v>84</v>
      </c>
      <c r="BL168" s="140">
        <f>ROUND(J168*I168,2)</f>
        <v>0</v>
      </c>
      <c r="BM168" s="17" t="s">
        <v>216</v>
      </c>
      <c r="BN168" s="139" t="s">
        <v>457</v>
      </c>
    </row>
    <row r="169" spans="2:66" s="1" customFormat="1" ht="24.2" customHeight="1">
      <c r="B169" s="32"/>
      <c r="C169" s="127" t="s">
        <v>458</v>
      </c>
      <c r="D169" s="127" t="s">
        <v>212</v>
      </c>
      <c r="E169" s="128" t="s">
        <v>1494</v>
      </c>
      <c r="F169" s="129" t="s">
        <v>1495</v>
      </c>
      <c r="G169" s="130"/>
      <c r="H169" s="130" t="s">
        <v>313</v>
      </c>
      <c r="I169" s="131">
        <v>32</v>
      </c>
      <c r="J169" s="132"/>
      <c r="K169" s="133">
        <f>ROUND(J169*I169,2)</f>
        <v>0</v>
      </c>
      <c r="L169" s="134"/>
      <c r="M169" s="32"/>
      <c r="N169" s="135" t="s">
        <v>1</v>
      </c>
      <c r="O169" s="136" t="s">
        <v>42</v>
      </c>
      <c r="Q169" s="137">
        <f>P169*I169</f>
        <v>0</v>
      </c>
      <c r="R169" s="137">
        <v>0</v>
      </c>
      <c r="S169" s="137">
        <f>R169*I169</f>
        <v>0</v>
      </c>
      <c r="T169" s="137">
        <v>0</v>
      </c>
      <c r="U169" s="138">
        <f>T169*I169</f>
        <v>0</v>
      </c>
      <c r="AS169" s="139" t="s">
        <v>216</v>
      </c>
      <c r="AU169" s="139" t="s">
        <v>212</v>
      </c>
      <c r="AV169" s="139" t="s">
        <v>84</v>
      </c>
      <c r="AZ169" s="17" t="s">
        <v>211</v>
      </c>
      <c r="BF169" s="140">
        <f>IF(O169="základní",K169,0)</f>
        <v>0</v>
      </c>
      <c r="BG169" s="140">
        <f>IF(O169="snížená",K169,0)</f>
        <v>0</v>
      </c>
      <c r="BH169" s="140">
        <f>IF(O169="zákl. přenesená",K169,0)</f>
        <v>0</v>
      </c>
      <c r="BI169" s="140">
        <f>IF(O169="sníž. přenesená",K169,0)</f>
        <v>0</v>
      </c>
      <c r="BJ169" s="140">
        <f>IF(O169="nulová",K169,0)</f>
        <v>0</v>
      </c>
      <c r="BK169" s="17" t="s">
        <v>84</v>
      </c>
      <c r="BL169" s="140">
        <f>ROUND(J169*I169,2)</f>
        <v>0</v>
      </c>
      <c r="BM169" s="17" t="s">
        <v>216</v>
      </c>
      <c r="BN169" s="139" t="s">
        <v>461</v>
      </c>
    </row>
    <row r="170" spans="2:66" s="1" customFormat="1" ht="24.2" customHeight="1">
      <c r="B170" s="32"/>
      <c r="C170" s="127" t="s">
        <v>329</v>
      </c>
      <c r="D170" s="127" t="s">
        <v>212</v>
      </c>
      <c r="E170" s="128" t="s">
        <v>1496</v>
      </c>
      <c r="F170" s="129" t="s">
        <v>1497</v>
      </c>
      <c r="G170" s="130"/>
      <c r="H170" s="130" t="s">
        <v>313</v>
      </c>
      <c r="I170" s="131">
        <v>13</v>
      </c>
      <c r="J170" s="132"/>
      <c r="K170" s="133">
        <f>ROUND(J170*I170,2)</f>
        <v>0</v>
      </c>
      <c r="L170" s="134"/>
      <c r="M170" s="32"/>
      <c r="N170" s="135" t="s">
        <v>1</v>
      </c>
      <c r="O170" s="136" t="s">
        <v>42</v>
      </c>
      <c r="Q170" s="137">
        <f>P170*I170</f>
        <v>0</v>
      </c>
      <c r="R170" s="137">
        <v>0</v>
      </c>
      <c r="S170" s="137">
        <f>R170*I170</f>
        <v>0</v>
      </c>
      <c r="T170" s="137">
        <v>0</v>
      </c>
      <c r="U170" s="138">
        <f>T170*I170</f>
        <v>0</v>
      </c>
      <c r="AS170" s="139" t="s">
        <v>216</v>
      </c>
      <c r="AU170" s="139" t="s">
        <v>212</v>
      </c>
      <c r="AV170" s="139" t="s">
        <v>84</v>
      </c>
      <c r="AZ170" s="17" t="s">
        <v>211</v>
      </c>
      <c r="BF170" s="140">
        <f>IF(O170="základní",K170,0)</f>
        <v>0</v>
      </c>
      <c r="BG170" s="140">
        <f>IF(O170="snížená",K170,0)</f>
        <v>0</v>
      </c>
      <c r="BH170" s="140">
        <f>IF(O170="zákl. přenesená",K170,0)</f>
        <v>0</v>
      </c>
      <c r="BI170" s="140">
        <f>IF(O170="sníž. přenesená",K170,0)</f>
        <v>0</v>
      </c>
      <c r="BJ170" s="140">
        <f>IF(O170="nulová",K170,0)</f>
        <v>0</v>
      </c>
      <c r="BK170" s="17" t="s">
        <v>84</v>
      </c>
      <c r="BL170" s="140">
        <f>ROUND(J170*I170,2)</f>
        <v>0</v>
      </c>
      <c r="BM170" s="17" t="s">
        <v>216</v>
      </c>
      <c r="BN170" s="139" t="s">
        <v>465</v>
      </c>
    </row>
    <row r="171" spans="2:66" s="10" customFormat="1" ht="25.9" customHeight="1">
      <c r="B171" s="117"/>
      <c r="D171" s="118" t="s">
        <v>76</v>
      </c>
      <c r="E171" s="119" t="s">
        <v>1038</v>
      </c>
      <c r="F171" s="119" t="s">
        <v>1059</v>
      </c>
      <c r="G171" s="248"/>
      <c r="J171" s="120"/>
      <c r="K171" s="121">
        <f>BL171</f>
        <v>0</v>
      </c>
      <c r="M171" s="117"/>
      <c r="N171" s="122"/>
      <c r="Q171" s="123">
        <f>SUM(Q172:Q174)</f>
        <v>0</v>
      </c>
      <c r="S171" s="123">
        <f>SUM(S172:S174)</f>
        <v>0</v>
      </c>
      <c r="U171" s="124">
        <f>SUM(U172:U174)</f>
        <v>0</v>
      </c>
      <c r="AS171" s="118" t="s">
        <v>84</v>
      </c>
      <c r="AU171" s="125" t="s">
        <v>76</v>
      </c>
      <c r="AV171" s="125" t="s">
        <v>77</v>
      </c>
      <c r="AZ171" s="118" t="s">
        <v>211</v>
      </c>
      <c r="BL171" s="126">
        <f>SUM(BL172:BL174)</f>
        <v>0</v>
      </c>
    </row>
    <row r="172" spans="2:66" s="1" customFormat="1" ht="16.5" customHeight="1">
      <c r="B172" s="32"/>
      <c r="C172" s="127" t="s">
        <v>467</v>
      </c>
      <c r="D172" s="127" t="s">
        <v>212</v>
      </c>
      <c r="E172" s="128" t="s">
        <v>1060</v>
      </c>
      <c r="F172" s="129" t="s">
        <v>1498</v>
      </c>
      <c r="G172" s="130"/>
      <c r="H172" s="130" t="s">
        <v>1499</v>
      </c>
      <c r="I172" s="131">
        <v>5</v>
      </c>
      <c r="J172" s="132"/>
      <c r="K172" s="133">
        <f>ROUND(J172*I172,2)</f>
        <v>0</v>
      </c>
      <c r="L172" s="134"/>
      <c r="M172" s="32"/>
      <c r="N172" s="135" t="s">
        <v>1</v>
      </c>
      <c r="O172" s="136" t="s">
        <v>42</v>
      </c>
      <c r="Q172" s="137">
        <f>P172*I172</f>
        <v>0</v>
      </c>
      <c r="R172" s="137">
        <v>0</v>
      </c>
      <c r="S172" s="137">
        <f>R172*I172</f>
        <v>0</v>
      </c>
      <c r="T172" s="137">
        <v>0</v>
      </c>
      <c r="U172" s="138">
        <f>T172*I172</f>
        <v>0</v>
      </c>
      <c r="AS172" s="139" t="s">
        <v>216</v>
      </c>
      <c r="AU172" s="139" t="s">
        <v>212</v>
      </c>
      <c r="AV172" s="139" t="s">
        <v>84</v>
      </c>
      <c r="AZ172" s="17" t="s">
        <v>211</v>
      </c>
      <c r="BF172" s="140">
        <f>IF(O172="základní",K172,0)</f>
        <v>0</v>
      </c>
      <c r="BG172" s="140">
        <f>IF(O172="snížená",K172,0)</f>
        <v>0</v>
      </c>
      <c r="BH172" s="140">
        <f>IF(O172="zákl. přenesená",K172,0)</f>
        <v>0</v>
      </c>
      <c r="BI172" s="140">
        <f>IF(O172="sníž. přenesená",K172,0)</f>
        <v>0</v>
      </c>
      <c r="BJ172" s="140">
        <f>IF(O172="nulová",K172,0)</f>
        <v>0</v>
      </c>
      <c r="BK172" s="17" t="s">
        <v>84</v>
      </c>
      <c r="BL172" s="140">
        <f>ROUND(J172*I172,2)</f>
        <v>0</v>
      </c>
      <c r="BM172" s="17" t="s">
        <v>216</v>
      </c>
      <c r="BN172" s="139" t="s">
        <v>470</v>
      </c>
    </row>
    <row r="173" spans="2:66" s="1" customFormat="1" ht="16.5" customHeight="1">
      <c r="B173" s="32"/>
      <c r="C173" s="127" t="s">
        <v>336</v>
      </c>
      <c r="D173" s="127" t="s">
        <v>212</v>
      </c>
      <c r="E173" s="128" t="s">
        <v>1062</v>
      </c>
      <c r="F173" s="129" t="s">
        <v>1500</v>
      </c>
      <c r="G173" s="130"/>
      <c r="H173" s="130" t="s">
        <v>1499</v>
      </c>
      <c r="I173" s="131">
        <v>10</v>
      </c>
      <c r="J173" s="132"/>
      <c r="K173" s="133">
        <f>ROUND(J173*I173,2)</f>
        <v>0</v>
      </c>
      <c r="L173" s="134"/>
      <c r="M173" s="32"/>
      <c r="N173" s="135" t="s">
        <v>1</v>
      </c>
      <c r="O173" s="136" t="s">
        <v>42</v>
      </c>
      <c r="Q173" s="137">
        <f>P173*I173</f>
        <v>0</v>
      </c>
      <c r="R173" s="137">
        <v>0</v>
      </c>
      <c r="S173" s="137">
        <f>R173*I173</f>
        <v>0</v>
      </c>
      <c r="T173" s="137">
        <v>0</v>
      </c>
      <c r="U173" s="138">
        <f>T173*I173</f>
        <v>0</v>
      </c>
      <c r="AS173" s="139" t="s">
        <v>216</v>
      </c>
      <c r="AU173" s="139" t="s">
        <v>212</v>
      </c>
      <c r="AV173" s="139" t="s">
        <v>84</v>
      </c>
      <c r="AZ173" s="17" t="s">
        <v>211</v>
      </c>
      <c r="BF173" s="140">
        <f>IF(O173="základní",K173,0)</f>
        <v>0</v>
      </c>
      <c r="BG173" s="140">
        <f>IF(O173="snížená",K173,0)</f>
        <v>0</v>
      </c>
      <c r="BH173" s="140">
        <f>IF(O173="zákl. přenesená",K173,0)</f>
        <v>0</v>
      </c>
      <c r="BI173" s="140">
        <f>IF(O173="sníž. přenesená",K173,0)</f>
        <v>0</v>
      </c>
      <c r="BJ173" s="140">
        <f>IF(O173="nulová",K173,0)</f>
        <v>0</v>
      </c>
      <c r="BK173" s="17" t="s">
        <v>84</v>
      </c>
      <c r="BL173" s="140">
        <f>ROUND(J173*I173,2)</f>
        <v>0</v>
      </c>
      <c r="BM173" s="17" t="s">
        <v>216</v>
      </c>
      <c r="BN173" s="139" t="s">
        <v>474</v>
      </c>
    </row>
    <row r="174" spans="2:66" s="1" customFormat="1" ht="21.75" customHeight="1">
      <c r="B174" s="32"/>
      <c r="C174" s="127" t="s">
        <v>475</v>
      </c>
      <c r="D174" s="127" t="s">
        <v>212</v>
      </c>
      <c r="E174" s="128" t="s">
        <v>1064</v>
      </c>
      <c r="F174" s="129" t="s">
        <v>1065</v>
      </c>
      <c r="G174" s="130"/>
      <c r="H174" s="130" t="s">
        <v>1499</v>
      </c>
      <c r="I174" s="131">
        <v>20</v>
      </c>
      <c r="J174" s="132"/>
      <c r="K174" s="133">
        <f>ROUND(J174*I174,2)</f>
        <v>0</v>
      </c>
      <c r="L174" s="134"/>
      <c r="M174" s="32"/>
      <c r="N174" s="135" t="s">
        <v>1</v>
      </c>
      <c r="O174" s="136" t="s">
        <v>42</v>
      </c>
      <c r="Q174" s="137">
        <f>P174*I174</f>
        <v>0</v>
      </c>
      <c r="R174" s="137">
        <v>0</v>
      </c>
      <c r="S174" s="137">
        <f>R174*I174</f>
        <v>0</v>
      </c>
      <c r="T174" s="137">
        <v>0</v>
      </c>
      <c r="U174" s="138">
        <f>T174*I174</f>
        <v>0</v>
      </c>
      <c r="AS174" s="139" t="s">
        <v>216</v>
      </c>
      <c r="AU174" s="139" t="s">
        <v>212</v>
      </c>
      <c r="AV174" s="139" t="s">
        <v>84</v>
      </c>
      <c r="AZ174" s="17" t="s">
        <v>211</v>
      </c>
      <c r="BF174" s="140">
        <f>IF(O174="základní",K174,0)</f>
        <v>0</v>
      </c>
      <c r="BG174" s="140">
        <f>IF(O174="snížená",K174,0)</f>
        <v>0</v>
      </c>
      <c r="BH174" s="140">
        <f>IF(O174="zákl. přenesená",K174,0)</f>
        <v>0</v>
      </c>
      <c r="BI174" s="140">
        <f>IF(O174="sníž. přenesená",K174,0)</f>
        <v>0</v>
      </c>
      <c r="BJ174" s="140">
        <f>IF(O174="nulová",K174,0)</f>
        <v>0</v>
      </c>
      <c r="BK174" s="17" t="s">
        <v>84</v>
      </c>
      <c r="BL174" s="140">
        <f>ROUND(J174*I174,2)</f>
        <v>0</v>
      </c>
      <c r="BM174" s="17" t="s">
        <v>216</v>
      </c>
      <c r="BN174" s="139" t="s">
        <v>478</v>
      </c>
    </row>
    <row r="175" spans="2:66" s="10" customFormat="1" ht="25.9" customHeight="1">
      <c r="B175" s="117"/>
      <c r="D175" s="118" t="s">
        <v>76</v>
      </c>
      <c r="E175" s="119" t="s">
        <v>1058</v>
      </c>
      <c r="F175" s="119" t="s">
        <v>165</v>
      </c>
      <c r="G175" s="248"/>
      <c r="J175" s="120"/>
      <c r="K175" s="121">
        <f>BL175</f>
        <v>0</v>
      </c>
      <c r="M175" s="117"/>
      <c r="N175" s="122"/>
      <c r="Q175" s="123">
        <f>Q176</f>
        <v>0</v>
      </c>
      <c r="S175" s="123">
        <f>S176</f>
        <v>0</v>
      </c>
      <c r="U175" s="124">
        <f>U176</f>
        <v>0</v>
      </c>
      <c r="AS175" s="118" t="s">
        <v>84</v>
      </c>
      <c r="AU175" s="125" t="s">
        <v>76</v>
      </c>
      <c r="AV175" s="125" t="s">
        <v>77</v>
      </c>
      <c r="AZ175" s="118" t="s">
        <v>211</v>
      </c>
      <c r="BL175" s="126">
        <f>BL176</f>
        <v>0</v>
      </c>
    </row>
    <row r="176" spans="2:66" s="1" customFormat="1" ht="16.5" customHeight="1">
      <c r="B176" s="32"/>
      <c r="C176" s="127" t="s">
        <v>339</v>
      </c>
      <c r="D176" s="127" t="s">
        <v>212</v>
      </c>
      <c r="E176" s="128" t="s">
        <v>1501</v>
      </c>
      <c r="F176" s="129" t="s">
        <v>1502</v>
      </c>
      <c r="G176" s="129"/>
      <c r="H176" s="130" t="s">
        <v>313</v>
      </c>
      <c r="I176" s="131">
        <v>1</v>
      </c>
      <c r="J176" s="132"/>
      <c r="K176" s="133">
        <f>ROUND(J176*I176,2)</f>
        <v>0</v>
      </c>
      <c r="L176" s="134"/>
      <c r="M176" s="32"/>
      <c r="N176" s="181" t="s">
        <v>1</v>
      </c>
      <c r="O176" s="182" t="s">
        <v>42</v>
      </c>
      <c r="P176" s="183"/>
      <c r="Q176" s="184">
        <f>P176*I176</f>
        <v>0</v>
      </c>
      <c r="R176" s="184">
        <v>0</v>
      </c>
      <c r="S176" s="184">
        <f>R176*I176</f>
        <v>0</v>
      </c>
      <c r="T176" s="184">
        <v>0</v>
      </c>
      <c r="U176" s="185">
        <f>T176*I176</f>
        <v>0</v>
      </c>
      <c r="AS176" s="139" t="s">
        <v>216</v>
      </c>
      <c r="AU176" s="139" t="s">
        <v>212</v>
      </c>
      <c r="AV176" s="139" t="s">
        <v>84</v>
      </c>
      <c r="AZ176" s="17" t="s">
        <v>211</v>
      </c>
      <c r="BF176" s="140">
        <f>IF(O176="základní",K176,0)</f>
        <v>0</v>
      </c>
      <c r="BG176" s="140">
        <f>IF(O176="snížená",K176,0)</f>
        <v>0</v>
      </c>
      <c r="BH176" s="140">
        <f>IF(O176="zákl. přenesená",K176,0)</f>
        <v>0</v>
      </c>
      <c r="BI176" s="140">
        <f>IF(O176="sníž. přenesená",K176,0)</f>
        <v>0</v>
      </c>
      <c r="BJ176" s="140">
        <f>IF(O176="nulová",K176,0)</f>
        <v>0</v>
      </c>
      <c r="BK176" s="17" t="s">
        <v>84</v>
      </c>
      <c r="BL176" s="140">
        <f>ROUND(J176*I176,2)</f>
        <v>0</v>
      </c>
      <c r="BM176" s="17" t="s">
        <v>216</v>
      </c>
      <c r="BN176" s="139" t="s">
        <v>481</v>
      </c>
    </row>
    <row r="177" spans="2:13" s="1" customFormat="1" ht="6.95" customHeight="1">
      <c r="B177" s="44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32"/>
    </row>
  </sheetData>
  <sheetProtection algorithmName="SHA-512" hashValue="zFdftX6fjXLshKn8OfIDy55E8tbwzzBPlXHa9SB4EoppfNm3Y8dI20nY2pnedtErh3PIV7qKFP4FGmAWMTiE+g==" saltValue="aoejlULHI5G4S3TipgNWvA==" spinCount="100000" sheet="1" objects="1" scenarios="1" formatColumns="0" formatRows="0" autoFilter="0"/>
  <autoFilter ref="C121:L176" xr:uid="{00000000-0009-0000-0000-000008000000}"/>
  <mergeCells count="9">
    <mergeCell ref="E87:I87"/>
    <mergeCell ref="E112:I112"/>
    <mergeCell ref="E114:I114"/>
    <mergeCell ref="M2:W2"/>
    <mergeCell ref="E7:I7"/>
    <mergeCell ref="E9:I9"/>
    <mergeCell ref="E18:I18"/>
    <mergeCell ref="E27:I27"/>
    <mergeCell ref="E85:I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34</vt:i4>
      </vt:variant>
      <vt:variant>
        <vt:lpstr>Pojmenované oblasti</vt:lpstr>
      </vt:variant>
      <vt:variant>
        <vt:i4>68</vt:i4>
      </vt:variant>
    </vt:vector>
  </HeadingPairs>
  <TitlesOfParts>
    <vt:vector size="102" baseType="lpstr">
      <vt:lpstr>Rekapitulace stavby</vt:lpstr>
      <vt:lpstr>SO 01 - Přírodní koupací ...</vt:lpstr>
      <vt:lpstr>SO 02 - Dopravní napojení...</vt:lpstr>
      <vt:lpstr>SO 02.1 - Dopravní napoje...</vt:lpstr>
      <vt:lpstr>SO 03 - Zpevněné plochy a...</vt:lpstr>
      <vt:lpstr>SO 04 - Nezpevněné plochy...</vt:lpstr>
      <vt:lpstr>SO 04.1 - závlahový systém</vt:lpstr>
      <vt:lpstr>SO 05.1 - Areálové vedení...</vt:lpstr>
      <vt:lpstr>SO 05.2 - Areálové vedení...</vt:lpstr>
      <vt:lpstr>SO 05.3 - Areálové vedení...</vt:lpstr>
      <vt:lpstr>SO 06 - Mobiliář. Vybaven...</vt:lpstr>
      <vt:lpstr>SO 07 - Oplocení areálu</vt:lpstr>
      <vt:lpstr>SO 08 - Objekt zázemí - p...</vt:lpstr>
      <vt:lpstr>SO 08.1 - Objekt zázemí -...</vt:lpstr>
      <vt:lpstr>SO 08.2 - Objekt zázemí -...</vt:lpstr>
      <vt:lpstr>SO 08.3 - Objekt zázemí -...</vt:lpstr>
      <vt:lpstr>SO 08.4 - Objekkt zázemí ...</vt:lpstr>
      <vt:lpstr>SO 08.5 - Objekkt zázemí ...</vt:lpstr>
      <vt:lpstr>SO 08.6 - Objekkt zázemí ...</vt:lpstr>
      <vt:lpstr>SO 08.7 - Objekt zázemí -...</vt:lpstr>
      <vt:lpstr>SO 09 - Objekt zázemí - o...</vt:lpstr>
      <vt:lpstr>SO 09.1 - Objekt zázemí -...</vt:lpstr>
      <vt:lpstr>SO 09.2 - Objekt zázemí -...</vt:lpstr>
      <vt:lpstr>SO 09.3 - Objekt zázemí -...</vt:lpstr>
      <vt:lpstr>SO 09.4 - Objekt zázemí -...</vt:lpstr>
      <vt:lpstr>SO 09.6 - Objekt zázemí -...</vt:lpstr>
      <vt:lpstr>SO 10 - Tobogán</vt:lpstr>
      <vt:lpstr>SO 11 - Přípojka splaškov...</vt:lpstr>
      <vt:lpstr>SO 12 - Bourací práce, od...</vt:lpstr>
      <vt:lpstr>SO 13 - Dětské hřiště</vt:lpstr>
      <vt:lpstr>SO 14 - Vodní svět</vt:lpstr>
      <vt:lpstr>SO 15 - Výustní objekt</vt:lpstr>
      <vt:lpstr>VRN - Vedlejší rozpočtové...</vt:lpstr>
      <vt:lpstr>Seznam figur</vt:lpstr>
      <vt:lpstr>'Rekapitulace stavby'!Názvy_tisku</vt:lpstr>
      <vt:lpstr>'Seznam figur'!Názvy_tisku</vt:lpstr>
      <vt:lpstr>'SO 01 - Přírodní koupací ...'!Názvy_tisku</vt:lpstr>
      <vt:lpstr>'SO 02 - Dopravní napojení...'!Názvy_tisku</vt:lpstr>
      <vt:lpstr>'SO 02.1 - Dopravní napoje...'!Názvy_tisku</vt:lpstr>
      <vt:lpstr>'SO 03 - Zpevněné plochy a...'!Názvy_tisku</vt:lpstr>
      <vt:lpstr>'SO 04 - Nezpevněné plochy...'!Názvy_tisku</vt:lpstr>
      <vt:lpstr>'SO 04.1 - závlahový systém'!Názvy_tisku</vt:lpstr>
      <vt:lpstr>'SO 05.1 - Areálové vedení...'!Názvy_tisku</vt:lpstr>
      <vt:lpstr>'SO 05.2 - Areálové vedení...'!Názvy_tisku</vt:lpstr>
      <vt:lpstr>'SO 05.3 - Areálové vedení...'!Názvy_tisku</vt:lpstr>
      <vt:lpstr>'SO 06 - Mobiliář. Vybaven...'!Názvy_tisku</vt:lpstr>
      <vt:lpstr>'SO 07 - Oplocení areálu'!Názvy_tisku</vt:lpstr>
      <vt:lpstr>'SO 08 - Objekt zázemí - p...'!Názvy_tisku</vt:lpstr>
      <vt:lpstr>'SO 08.1 - Objekt zázemí -...'!Názvy_tisku</vt:lpstr>
      <vt:lpstr>'SO 08.2 - Objekt zázemí -...'!Názvy_tisku</vt:lpstr>
      <vt:lpstr>'SO 08.3 - Objekt zázemí -...'!Názvy_tisku</vt:lpstr>
      <vt:lpstr>'SO 08.4 - Objekkt zázemí ...'!Názvy_tisku</vt:lpstr>
      <vt:lpstr>'SO 08.5 - Objekkt zázemí ...'!Názvy_tisku</vt:lpstr>
      <vt:lpstr>'SO 08.6 - Objekkt zázemí ...'!Názvy_tisku</vt:lpstr>
      <vt:lpstr>'SO 08.7 - Objekt zázemí -...'!Názvy_tisku</vt:lpstr>
      <vt:lpstr>'SO 09 - Objekt zázemí - o...'!Názvy_tisku</vt:lpstr>
      <vt:lpstr>'SO 09.1 - Objekt zázemí -...'!Názvy_tisku</vt:lpstr>
      <vt:lpstr>'SO 09.2 - Objekt zázemí -...'!Názvy_tisku</vt:lpstr>
      <vt:lpstr>'SO 09.3 - Objekt zázemí -...'!Názvy_tisku</vt:lpstr>
      <vt:lpstr>'SO 09.4 - Objekt zázemí -...'!Názvy_tisku</vt:lpstr>
      <vt:lpstr>'SO 09.6 - Objekt zázemí -...'!Názvy_tisku</vt:lpstr>
      <vt:lpstr>'SO 10 - Tobogán'!Názvy_tisku</vt:lpstr>
      <vt:lpstr>'SO 11 - Přípojka splaškov...'!Názvy_tisku</vt:lpstr>
      <vt:lpstr>'SO 12 - Bourací práce, od...'!Názvy_tisku</vt:lpstr>
      <vt:lpstr>'SO 13 - Dětské hřiště'!Názvy_tisku</vt:lpstr>
      <vt:lpstr>'SO 14 - Vodní svět'!Názvy_tisku</vt:lpstr>
      <vt:lpstr>'SO 15 - Výustní objekt'!Názvy_tisku</vt:lpstr>
      <vt:lpstr>'VRN - Vedlejší rozpočtové...'!Názvy_tisku</vt:lpstr>
      <vt:lpstr>'Rekapitulace stavby'!Oblast_tisku</vt:lpstr>
      <vt:lpstr>'Seznam figur'!Oblast_tisku</vt:lpstr>
      <vt:lpstr>'SO 01 - Přírodní koupací ...'!Oblast_tisku</vt:lpstr>
      <vt:lpstr>'SO 02 - Dopravní napojení...'!Oblast_tisku</vt:lpstr>
      <vt:lpstr>'SO 02.1 - Dopravní napoje...'!Oblast_tisku</vt:lpstr>
      <vt:lpstr>'SO 03 - Zpevněné plochy a...'!Oblast_tisku</vt:lpstr>
      <vt:lpstr>'SO 04 - Nezpevněné plochy...'!Oblast_tisku</vt:lpstr>
      <vt:lpstr>'SO 04.1 - závlahový systém'!Oblast_tisku</vt:lpstr>
      <vt:lpstr>'SO 05.1 - Areálové vedení...'!Oblast_tisku</vt:lpstr>
      <vt:lpstr>'SO 05.2 - Areálové vedení...'!Oblast_tisku</vt:lpstr>
      <vt:lpstr>'SO 05.3 - Areálové vedení...'!Oblast_tisku</vt:lpstr>
      <vt:lpstr>'SO 06 - Mobiliář. Vybaven...'!Oblast_tisku</vt:lpstr>
      <vt:lpstr>'SO 07 - Oplocení areálu'!Oblast_tisku</vt:lpstr>
      <vt:lpstr>'SO 08 - Objekt zázemí - p...'!Oblast_tisku</vt:lpstr>
      <vt:lpstr>'SO 08.1 - Objekt zázemí -...'!Oblast_tisku</vt:lpstr>
      <vt:lpstr>'SO 08.2 - Objekt zázemí -...'!Oblast_tisku</vt:lpstr>
      <vt:lpstr>'SO 08.3 - Objekt zázemí -...'!Oblast_tisku</vt:lpstr>
      <vt:lpstr>'SO 08.4 - Objekkt zázemí ...'!Oblast_tisku</vt:lpstr>
      <vt:lpstr>'SO 08.5 - Objekkt zázemí ...'!Oblast_tisku</vt:lpstr>
      <vt:lpstr>'SO 08.6 - Objekkt zázemí ...'!Oblast_tisku</vt:lpstr>
      <vt:lpstr>'SO 08.7 - Objekt zázemí -...'!Oblast_tisku</vt:lpstr>
      <vt:lpstr>'SO 09 - Objekt zázemí - o...'!Oblast_tisku</vt:lpstr>
      <vt:lpstr>'SO 09.1 - Objekt zázemí -...'!Oblast_tisku</vt:lpstr>
      <vt:lpstr>'SO 09.2 - Objekt zázemí -...'!Oblast_tisku</vt:lpstr>
      <vt:lpstr>'SO 09.3 - Objekt zázemí -...'!Oblast_tisku</vt:lpstr>
      <vt:lpstr>'SO 09.4 - Objekt zázemí -...'!Oblast_tisku</vt:lpstr>
      <vt:lpstr>'SO 09.6 - Objekt zázemí -...'!Oblast_tisku</vt:lpstr>
      <vt:lpstr>'SO 10 - Tobogán'!Oblast_tisku</vt:lpstr>
      <vt:lpstr>'SO 11 - Přípojka splaškov...'!Oblast_tisku</vt:lpstr>
      <vt:lpstr>'SO 12 - Bourací práce, od...'!Oblast_tisku</vt:lpstr>
      <vt:lpstr>'SO 13 - Dětské hřiště'!Oblast_tisku</vt:lpstr>
      <vt:lpstr>'SO 14 - Vodní svět'!Oblast_tisku</vt:lpstr>
      <vt:lpstr>'SO 15 - Výustní objekt'!Oblast_tisku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Hladil</dc:creator>
  <cp:lastModifiedBy>Miroslav Hladil</cp:lastModifiedBy>
  <dcterms:created xsi:type="dcterms:W3CDTF">2024-08-29T11:49:38Z</dcterms:created>
  <dcterms:modified xsi:type="dcterms:W3CDTF">2024-08-29T12:10:12Z</dcterms:modified>
</cp:coreProperties>
</file>