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00 - Objekty pozemních k..." sheetId="2" r:id="rId2"/>
    <sheet name="OST - Ostatní a vedlejší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'100 - Objekty pozemních k...'!$C$128:$K$195</definedName>
    <definedName name="_xlnm.Print_Area" localSheetId="1">'100 - Objekty pozemních k...'!$C$4:$J$76,'100 - Objekty pozemních k...'!$C$82:$J$110,'100 - Objekty pozemních k...'!$C$116:$J$195</definedName>
    <definedName name="_xlnm.Print_Titles" localSheetId="1">'100 - Objekty pozemních k...'!$128:$128</definedName>
    <definedName name="_xlnm._FilterDatabase" localSheetId="2" hidden="1">'OST - Ostatní a vedlejší ...'!$C$118:$K$132</definedName>
    <definedName name="_xlnm.Print_Area" localSheetId="2">'OST - Ostatní a vedlejší ...'!$C$4:$J$76,'OST - Ostatní a vedlejší ...'!$C$82:$J$100,'OST - Ostatní a vedlejší ...'!$C$106:$J$132</definedName>
    <definedName name="_xlnm.Print_Titles" localSheetId="2">'OST - Ostatní a vedlejší ...'!$118:$118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92"/>
  <c r="J17"/>
  <c r="J12"/>
  <c r="J113"/>
  <c r="E7"/>
  <c r="E109"/>
  <c i="2" r="J37"/>
  <c r="J36"/>
  <c i="1" r="AY95"/>
  <c i="2" r="J35"/>
  <c i="1" r="AX95"/>
  <c i="2"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T181"/>
  <c r="R182"/>
  <c r="R181"/>
  <c r="P182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T171"/>
  <c r="R172"/>
  <c r="R171"/>
  <c r="P172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1" r="L90"/>
  <c r="AM90"/>
  <c r="AM89"/>
  <c r="L89"/>
  <c r="AM87"/>
  <c r="L87"/>
  <c r="L85"/>
  <c r="L84"/>
  <c i="2" r="J187"/>
  <c r="J192"/>
  <c r="J168"/>
  <c r="J165"/>
  <c r="J162"/>
  <c r="BK158"/>
  <c r="J152"/>
  <c r="J146"/>
  <c r="J139"/>
  <c r="BK189"/>
  <c r="J180"/>
  <c r="BK177"/>
  <c r="BK174"/>
  <c r="J170"/>
  <c r="J151"/>
  <c r="BK142"/>
  <c r="J132"/>
  <c r="J185"/>
  <c r="J157"/>
  <c r="J147"/>
  <c r="BK136"/>
  <c i="3" r="J131"/>
  <c r="BK126"/>
  <c r="BK132"/>
  <c r="BK123"/>
  <c i="2" r="J193"/>
  <c r="BK168"/>
  <c r="BK164"/>
  <c r="BK162"/>
  <c r="J159"/>
  <c r="BK151"/>
  <c r="BK144"/>
  <c r="BK132"/>
  <c r="J182"/>
  <c r="BK178"/>
  <c r="BK175"/>
  <c r="BK172"/>
  <c r="BK154"/>
  <c r="J143"/>
  <c r="BK135"/>
  <c r="J195"/>
  <c r="J158"/>
  <c r="J149"/>
  <c r="J134"/>
  <c i="3" r="BK130"/>
  <c r="BK131"/>
  <c r="J127"/>
  <c r="BK127"/>
  <c i="2" r="BK185"/>
  <c r="BK190"/>
  <c r="BK166"/>
  <c r="BK163"/>
  <c r="J160"/>
  <c r="J155"/>
  <c r="J145"/>
  <c r="J135"/>
  <c r="BK180"/>
  <c r="J179"/>
  <c r="J176"/>
  <c r="BK169"/>
  <c r="BK147"/>
  <c r="J136"/>
  <c i="1" r="AS94"/>
  <c i="2" r="BK150"/>
  <c r="BK137"/>
  <c i="3" r="J132"/>
  <c r="BK124"/>
  <c r="J128"/>
  <c i="2" r="J186"/>
  <c r="BK191"/>
  <c r="BK170"/>
  <c r="J166"/>
  <c r="J164"/>
  <c r="BK161"/>
  <c r="J156"/>
  <c r="BK149"/>
  <c r="BK140"/>
  <c r="J190"/>
  <c r="BK187"/>
  <c r="BK179"/>
  <c r="J177"/>
  <c r="J175"/>
  <c r="J172"/>
  <c r="J144"/>
  <c r="J140"/>
  <c r="BK134"/>
  <c r="BK159"/>
  <c r="J154"/>
  <c r="BK143"/>
  <c r="BK139"/>
  <c r="J189"/>
  <c i="3" r="BK125"/>
  <c r="J123"/>
  <c i="2" r="BK193"/>
  <c r="BK192"/>
  <c r="J169"/>
  <c r="BK165"/>
  <c r="J163"/>
  <c r="J161"/>
  <c r="BK157"/>
  <c r="J150"/>
  <c r="J141"/>
  <c r="J191"/>
  <c r="BK182"/>
  <c r="J178"/>
  <c r="BK176"/>
  <c r="J174"/>
  <c r="BK155"/>
  <c r="BK146"/>
  <c r="J137"/>
  <c r="BK133"/>
  <c r="BK160"/>
  <c r="BK156"/>
  <c r="BK145"/>
  <c r="BK141"/>
  <c r="BK186"/>
  <c i="3" r="J126"/>
  <c r="BK128"/>
  <c r="J124"/>
  <c r="J125"/>
  <c i="2" r="BK195"/>
  <c r="BK152"/>
  <c r="J142"/>
  <c r="J133"/>
  <c i="3" r="BK122"/>
  <c r="J122"/>
  <c r="J130"/>
  <c i="2" l="1" r="BK138"/>
  <c r="J138"/>
  <c r="J99"/>
  <c r="P148"/>
  <c r="T148"/>
  <c r="BK167"/>
  <c r="J167"/>
  <c r="J102"/>
  <c r="P173"/>
  <c r="BK188"/>
  <c r="J188"/>
  <c r="J108"/>
  <c r="BK148"/>
  <c r="J148"/>
  <c r="J100"/>
  <c r="P153"/>
  <c r="R167"/>
  <c r="T173"/>
  <c r="P188"/>
  <c r="T138"/>
  <c r="T131"/>
  <c r="T130"/>
  <c r="R153"/>
  <c r="T167"/>
  <c r="P184"/>
  <c r="T184"/>
  <c r="P138"/>
  <c r="P131"/>
  <c r="P130"/>
  <c r="R148"/>
  <c r="T153"/>
  <c r="R173"/>
  <c r="BK184"/>
  <c r="J184"/>
  <c r="J107"/>
  <c r="T188"/>
  <c r="R138"/>
  <c r="R131"/>
  <c r="R130"/>
  <c r="BK153"/>
  <c r="J153"/>
  <c r="J101"/>
  <c r="P167"/>
  <c r="BK173"/>
  <c r="J173"/>
  <c r="J104"/>
  <c r="R184"/>
  <c r="R183"/>
  <c r="R188"/>
  <c i="3" r="BK121"/>
  <c r="J121"/>
  <c r="J98"/>
  <c r="P121"/>
  <c r="R121"/>
  <c r="T121"/>
  <c r="BK129"/>
  <c r="J129"/>
  <c r="J99"/>
  <c r="P129"/>
  <c r="R129"/>
  <c r="T129"/>
  <c i="2" r="BK181"/>
  <c r="J181"/>
  <c r="J105"/>
  <c r="BK194"/>
  <c r="J194"/>
  <c r="J109"/>
  <c r="BK131"/>
  <c r="J131"/>
  <c r="J98"/>
  <c r="BK171"/>
  <c r="J171"/>
  <c r="J103"/>
  <c i="3" r="J89"/>
  <c r="F116"/>
  <c r="BE122"/>
  <c r="BE127"/>
  <c r="BE128"/>
  <c i="2" r="BK130"/>
  <c r="J130"/>
  <c r="J97"/>
  <c i="3" r="E85"/>
  <c r="BE124"/>
  <c r="BE126"/>
  <c r="BE125"/>
  <c r="BE131"/>
  <c r="BE123"/>
  <c r="BE130"/>
  <c r="BE132"/>
  <c i="2" r="F92"/>
  <c r="BE133"/>
  <c r="BE134"/>
  <c r="BE135"/>
  <c r="BE136"/>
  <c r="BE137"/>
  <c r="BE140"/>
  <c r="BE142"/>
  <c r="BE146"/>
  <c r="BE155"/>
  <c r="BE158"/>
  <c r="BE195"/>
  <c r="E85"/>
  <c r="J89"/>
  <c r="BE132"/>
  <c r="BE143"/>
  <c r="BE144"/>
  <c r="BE145"/>
  <c r="BE147"/>
  <c r="BE149"/>
  <c r="BE150"/>
  <c r="BE151"/>
  <c r="BE169"/>
  <c r="BE170"/>
  <c r="BE172"/>
  <c r="BE174"/>
  <c r="BE175"/>
  <c r="BE176"/>
  <c r="BE177"/>
  <c r="BE178"/>
  <c r="BE179"/>
  <c r="BE180"/>
  <c r="BE186"/>
  <c r="BE187"/>
  <c r="BE189"/>
  <c r="BE190"/>
  <c r="BE193"/>
  <c r="BE139"/>
  <c r="BE141"/>
  <c r="BE152"/>
  <c r="BE154"/>
  <c r="BE156"/>
  <c r="BE157"/>
  <c r="BE159"/>
  <c r="BE160"/>
  <c r="BE161"/>
  <c r="BE162"/>
  <c r="BE163"/>
  <c r="BE164"/>
  <c r="BE165"/>
  <c r="BE166"/>
  <c r="BE168"/>
  <c r="BE182"/>
  <c r="BE191"/>
  <c r="BE185"/>
  <c r="BE192"/>
  <c i="3" r="F35"/>
  <c i="1" r="BB96"/>
  <c i="3" r="F36"/>
  <c i="1" r="BC96"/>
  <c i="3" r="F34"/>
  <c i="1" r="BA96"/>
  <c i="3" r="F37"/>
  <c i="1" r="BD96"/>
  <c i="2" r="F36"/>
  <c i="1" r="BC95"/>
  <c i="2" r="F37"/>
  <c i="1" r="BD95"/>
  <c i="2" r="F35"/>
  <c i="1" r="BB95"/>
  <c i="3" r="J34"/>
  <c i="1" r="AW96"/>
  <c i="2" r="J34"/>
  <c i="1" r="AW95"/>
  <c i="2" r="F34"/>
  <c i="1" r="BA95"/>
  <c i="3" l="1" r="T120"/>
  <c r="T119"/>
  <c r="R120"/>
  <c r="R119"/>
  <c r="P120"/>
  <c r="P119"/>
  <c i="1" r="AU96"/>
  <c i="2" r="P183"/>
  <c r="P129"/>
  <c i="1" r="AU95"/>
  <c i="2" r="R129"/>
  <c r="T183"/>
  <c r="T129"/>
  <c r="BK183"/>
  <c r="J183"/>
  <c r="J106"/>
  <c i="3" r="BK120"/>
  <c r="J120"/>
  <c r="J97"/>
  <c i="2" r="BK129"/>
  <c r="J129"/>
  <c r="J96"/>
  <c i="1" r="BD94"/>
  <c r="W33"/>
  <c i="3" r="J33"/>
  <c i="1" r="AV96"/>
  <c r="AT96"/>
  <c i="2" r="F33"/>
  <c i="1" r="AZ95"/>
  <c i="2" r="J33"/>
  <c i="1" r="AV95"/>
  <c r="AT95"/>
  <c r="BC94"/>
  <c r="W32"/>
  <c r="BA94"/>
  <c r="W30"/>
  <c r="BB94"/>
  <c r="W31"/>
  <c i="3" r="F33"/>
  <c i="1" r="AZ96"/>
  <c i="3" l="1" r="BK119"/>
  <c r="J119"/>
  <c r="J96"/>
  <c i="1" r="AU94"/>
  <c r="AW94"/>
  <c r="AK30"/>
  <c r="AY94"/>
  <c i="2" r="J30"/>
  <c i="1" r="AG95"/>
  <c r="AX94"/>
  <c r="AZ94"/>
  <c r="AV94"/>
  <c r="AK29"/>
  <c i="2" l="1" r="J39"/>
  <c i="1" r="AN95"/>
  <c i="3" r="J30"/>
  <c i="1" r="AG96"/>
  <c r="AT94"/>
  <c r="W29"/>
  <c i="3" l="1" r="J39"/>
  <c i="1" r="AN96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<sst xmlns="http://schemas.openxmlformats.org/spreadsheetml/2006/main">
  <si>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</si>
  <si>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</si>
  <si>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</si>
  <si>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</si>
  <si>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</si>
  <si>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{b2c32c15-172d-49b3-81b5-e4468715ebf3}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</si>
  <si>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</si>
  <si>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</si>
  <si>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</si>
  <si>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</si>
  <si>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</si>
  <si>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</si>
  <si>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</si>
  <si>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</si>
  <si>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210413b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</si>
  <si>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</si>
  <si>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</si>
  <si>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ulice Na Patnáctém, Tuklaty</t>
  </si>
  <si>
    <t>KSO:</t>
  </si>
  <si>
    <t>CC-CZ:</t>
  </si>
  <si>
    <t>Místo:</t>
  </si>
  <si>
    <t>Tuklaty</t>
  </si>
  <si>
    <t>Datum:</t>
  </si>
  <si>
    <t>12. 8. 2022</t>
  </si>
  <si>
    <t>Zadavatel:</t>
  </si>
  <si>
    <t>IČ:</t>
  </si>
  <si>
    <t>00235822</t>
  </si>
  <si>
    <t>Obec Tuklaty</t>
  </si>
  <si>
    <t>DIČ:</t>
  </si>
  <si>
    <t>Uchazeč:</t>
  </si>
  <si>
    <t>Vyplň údaj</t>
  </si>
  <si>
    <t>Projektant:</t>
  </si>
  <si>
    <t>05089425</t>
  </si>
  <si>
    <t>TIMAO s.r.o.</t>
  </si>
  <si>
    <t>True</t>
  </si>
  <si>
    <t>Zpracovatel:</t>
  </si>
  <si>
    <t>Ing. Iveta Pelánová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</si>
  <si>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</si>
  <si>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</si>
  <si>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</si>
  <si>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</si>
  <si>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</si>
  <si>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</si>
  <si>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</si>
  <si>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</si>
  <si>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</si>
  <si>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</si>
  <si>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</si>
  <si>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</si>
  <si>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</si>
  <si>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</si>
  <si>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</si>
  <si>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</si>
  <si>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</si>
  <si>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</si>
  <si>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</si>
  <si>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</si>
  <si>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</si>
  <si>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</si>
  <si>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</si>
  <si>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</si>
  <si>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</si>
  <si>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</si>
  <si>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</si>
  <si>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</si>
  <si>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</si>
  <si>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</si>
  <si>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</si>
  <si>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</si>
  <si>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</si>
  <si>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</si>
  <si>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</si>
  <si>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</si>
  <si>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</si>
  <si>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</si>
  <si>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</si>
  <si>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</si>
  <si>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</si>
  <si>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</si>
  <si>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</si>
  <si>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</si>
  <si>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</si>
  <si>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</si>
  <si>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100</t>
  </si>
  <si>
    <t>Objekty pozemních komunikací</t>
  </si>
  <si>
    <t>STA</t>
  </si>
  <si>
    <t>1</t>
  </si>
  <si>
    <t>{22cb00c7-a6d7-4a4f-8239-ad7ce50d1eed}</t>
  </si>
  <si>
    <t>2</t>
  </si>
  <si>
    <t>OST</t>
  </si>
  <si>
    <t>Ostatní a vedlejší náklady</t>
  </si>
  <si>
    <t>{3f86ec7b-8aad-420c-bfc3-fd9fbd0bd082}</t>
  </si>
  <si>
    <t>KRYCÍ LIST SOUPISU PRACÍ</t>
  </si>
  <si>
    <t>Objekt:</t>
  </si>
  <si>
    <t>100 - Objekty pozemních komunikací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</si>
  <si>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</si>
  <si>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</si>
  <si>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</si>
  <si>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</si>
  <si>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</si>
  <si>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</si>
  <si>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</si>
  <si>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1-1 - Zemní práce - odstranění povrchů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</si>
  <si>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</si>
  <si>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</si>
  <si>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</si>
  <si>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</si>
  <si>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</si>
  <si>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</si>
  <si>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</si>
  <si>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</si>
  <si>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</si>
  <si>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742 - Elektroinstalace - slaboproud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</si>
  <si>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</si>
  <si>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</si>
  <si>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</si>
  <si>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</si>
  <si>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</si>
  <si>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</si>
  <si>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</si>
  <si>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</si>
  <si>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</si>
  <si>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</si>
  <si>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</si>
  <si>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</si>
  <si>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</si>
  <si>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</si>
  <si>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</si>
  <si>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</si>
  <si>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</si>
  <si>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72</t>
  </si>
  <si>
    <t>K</t>
  </si>
  <si>
    <t>121151103</t>
  </si>
  <si>
    <t>Sejmutí ornice plochy do 100 m2 tl vrstvy do 200 mm strojně</t>
  </si>
  <si>
    <t>m2</t>
  </si>
  <si>
    <t>4</t>
  </si>
  <si>
    <t>-663188979</t>
  </si>
  <si>
    <t>108</t>
  </si>
  <si>
    <t>132212122</t>
  </si>
  <si>
    <t>Hloubení zapažených rýh šířky do 800 mm v nesoudržných horninách třídy těžitelnosti I skupiny 3 ručně</t>
  </si>
  <si>
    <t>m3</t>
  </si>
  <si>
    <t>-1761859028</t>
  </si>
  <si>
    <t>109</t>
  </si>
  <si>
    <t>171201221</t>
  </si>
  <si>
    <t>Poplatek za uložení na skládce (skládkovné) zeminy a kamení kód odpadu 17 05 04</t>
  </si>
  <si>
    <t>t</t>
  </si>
  <si>
    <t>-739115481</t>
  </si>
  <si>
    <t>73</t>
  </si>
  <si>
    <t>181311103</t>
  </si>
  <si>
    <t>Rozprostření ornice tl vrstvy do 200 mm v rovině nebo ve svahu do 1:5 ručně</t>
  </si>
  <si>
    <t>1988109282</t>
  </si>
  <si>
    <t>74</t>
  </si>
  <si>
    <t>182303111</t>
  </si>
  <si>
    <t>Doplnění zeminy nebo substrátu na travnatých plochách tl 50 mm rovina v rovinně a svahu do 1:5</t>
  </si>
  <si>
    <t>250541246</t>
  </si>
  <si>
    <t>75</t>
  </si>
  <si>
    <t>M</t>
  </si>
  <si>
    <t>10364100</t>
  </si>
  <si>
    <t>zemina pro terénní úpravy - tříděná</t>
  </si>
  <si>
    <t>8</t>
  </si>
  <si>
    <t>-2007241417</t>
  </si>
  <si>
    <t>1-1</t>
  </si>
  <si>
    <t>Zemní práce - odstranění povrchů</t>
  </si>
  <si>
    <t>88</t>
  </si>
  <si>
    <t>113107225</t>
  </si>
  <si>
    <t>Odstranění podkladu z kameniva drceného tl přes 400 do 500 mm strojně pl přes 200 m2</t>
  </si>
  <si>
    <t>3</t>
  </si>
  <si>
    <t>995397983</t>
  </si>
  <si>
    <t>89</t>
  </si>
  <si>
    <t>113107325</t>
  </si>
  <si>
    <t>Odstranění podkladu z kameniva drceného tl přes 400 do 500 mm strojně pl do 50 m2</t>
  </si>
  <si>
    <t>1123629151</t>
  </si>
  <si>
    <t>90</t>
  </si>
  <si>
    <t>113107323</t>
  </si>
  <si>
    <t>Odstranění podkladu z kameniva drceného tl přes 200 do 300 mm strojně pl do 50 m2</t>
  </si>
  <si>
    <t>-845547980</t>
  </si>
  <si>
    <t>92</t>
  </si>
  <si>
    <t>113107164</t>
  </si>
  <si>
    <t>Odstranění podkladu z kameniva drceného tl přes 300 do 400 mm strojně pl přes 50 do 200 m2</t>
  </si>
  <si>
    <t>1121172479</t>
  </si>
  <si>
    <t>93</t>
  </si>
  <si>
    <t>113107162</t>
  </si>
  <si>
    <t>Odstranění podkladu z kameniva drceného tl přes 100 do 200 mm strojně pl přes 50 do 200 m2</t>
  </si>
  <si>
    <t>786459358</t>
  </si>
  <si>
    <t>91</t>
  </si>
  <si>
    <t>113107341</t>
  </si>
  <si>
    <t>Odstranění podkladu živičného tl 50 mm strojně pl do 50 m2</t>
  </si>
  <si>
    <t>-801730558</t>
  </si>
  <si>
    <t>12</t>
  </si>
  <si>
    <t>113106123</t>
  </si>
  <si>
    <t>Rozebrání dlažeb ze zámkových dlaždic komunikací pro pěší ručně</t>
  </si>
  <si>
    <t>-271092718</t>
  </si>
  <si>
    <t>13</t>
  </si>
  <si>
    <t>113201112</t>
  </si>
  <si>
    <t>Vytrhání obrub silničních ležatých</t>
  </si>
  <si>
    <t>m</t>
  </si>
  <si>
    <t>2145987117</t>
  </si>
  <si>
    <t>919735112</t>
  </si>
  <si>
    <t>Řezání stávajícího živičného krytu hl do 100 mm</t>
  </si>
  <si>
    <t>-1453522453</t>
  </si>
  <si>
    <t>Zakládání</t>
  </si>
  <si>
    <t>16</t>
  </si>
  <si>
    <t>119001201</t>
  </si>
  <si>
    <t>Úprava zemin vápnem nebo směsnými hydraulickými pojivy</t>
  </si>
  <si>
    <t>-630518536</t>
  </si>
  <si>
    <t>19</t>
  </si>
  <si>
    <t>171152501</t>
  </si>
  <si>
    <t>Zhutnění podloží z hornin soudržných nebo nesoudržných pod násypy</t>
  </si>
  <si>
    <t>-284669166</t>
  </si>
  <si>
    <t>78</t>
  </si>
  <si>
    <t>58530160</t>
  </si>
  <si>
    <t>vápno nehašené vzdušné CL 90 jemně mleté VL</t>
  </si>
  <si>
    <t>51619486</t>
  </si>
  <si>
    <t>77</t>
  </si>
  <si>
    <t>181951111</t>
  </si>
  <si>
    <t>Úprava pláně v hornině třídy těžitelnosti I skupiny 1 až 3 bez zhutnění strojně</t>
  </si>
  <si>
    <t>1422026928</t>
  </si>
  <si>
    <t>5</t>
  </si>
  <si>
    <t>Komunikace pozemní</t>
  </si>
  <si>
    <t>24</t>
  </si>
  <si>
    <t>564851111</t>
  </si>
  <si>
    <t>Podklad ze štěrkodrtě ŠD tl 150 mm</t>
  </si>
  <si>
    <t>-2091769260</t>
  </si>
  <si>
    <t>25</t>
  </si>
  <si>
    <t>564861111</t>
  </si>
  <si>
    <t>Podklad ze štěrkodrtě ŠD tl 200 mm</t>
  </si>
  <si>
    <t>633554587</t>
  </si>
  <si>
    <t>107</t>
  </si>
  <si>
    <t>564952111</t>
  </si>
  <si>
    <t>Podklad z mechanicky zpevněného kameniva MZK tl 150 mm</t>
  </si>
  <si>
    <t>1166309229</t>
  </si>
  <si>
    <t>94</t>
  </si>
  <si>
    <t>596212213</t>
  </si>
  <si>
    <t>Kladení zámkové dlažby pozemních komunikací tl 80 mm skupiny A pl přes 300 m2</t>
  </si>
  <si>
    <t>303580945</t>
  </si>
  <si>
    <t>95</t>
  </si>
  <si>
    <t>59245090</t>
  </si>
  <si>
    <t>dlažba zámková profilová 230x140x80mm přírodní</t>
  </si>
  <si>
    <t>-49907783</t>
  </si>
  <si>
    <t>33</t>
  </si>
  <si>
    <t>596212210</t>
  </si>
  <si>
    <t>Kladení zámkové dlažby pozemních komunikací tl 80 mm skupiny A pl do 50 m2</t>
  </si>
  <si>
    <t>-1402747260</t>
  </si>
  <si>
    <t>96</t>
  </si>
  <si>
    <t>1474436621</t>
  </si>
  <si>
    <t>97</t>
  </si>
  <si>
    <t>596412312</t>
  </si>
  <si>
    <t>Kladení dlažby z vegetačních tvárnic pozemních komunikací tl 100 mm do 300 m2</t>
  </si>
  <si>
    <t>1378594271</t>
  </si>
  <si>
    <t>98</t>
  </si>
  <si>
    <t>59246R01</t>
  </si>
  <si>
    <t>dlažba plošná betonová vegetační tl. 120 mm</t>
  </si>
  <si>
    <t>-936141799</t>
  </si>
  <si>
    <t>37</t>
  </si>
  <si>
    <t>916231213</t>
  </si>
  <si>
    <t>Osazení chodníkového obrubníku betonového stojatého s boční opěrou do lože z betonu prostého</t>
  </si>
  <si>
    <t>-937512106</t>
  </si>
  <si>
    <t>59</t>
  </si>
  <si>
    <t>59217012</t>
  </si>
  <si>
    <t>obrubník betonový zahradní 500x80x250mm</t>
  </si>
  <si>
    <t>-2022214095</t>
  </si>
  <si>
    <t>42</t>
  </si>
  <si>
    <t>919112212</t>
  </si>
  <si>
    <t>Řezání spár pro vytvoření komůrky š 10 mm hl 20 mm pro těsnící zálivku v živičném krytu</t>
  </si>
  <si>
    <t>-1636068714</t>
  </si>
  <si>
    <t>43</t>
  </si>
  <si>
    <t>919121111</t>
  </si>
  <si>
    <t>Těsnění spár zálivkou za studena pro komůrky š 10 mm hl 20 mm s těsnicím profilem</t>
  </si>
  <si>
    <t>-422158637</t>
  </si>
  <si>
    <t>Trubní vedení</t>
  </si>
  <si>
    <t>48</t>
  </si>
  <si>
    <t>899431111</t>
  </si>
  <si>
    <t>Výšková úprava uličního vstupu nebo vpusti do 200 mm zvýšením krycího hrnce, šoupěte nebo hydrantu</t>
  </si>
  <si>
    <t>kus</t>
  </si>
  <si>
    <t>1402845841</t>
  </si>
  <si>
    <t>102</t>
  </si>
  <si>
    <t>899722112</t>
  </si>
  <si>
    <t>Krytí potrubí z plastů výstražnou fólií z PVC 25 cm</t>
  </si>
  <si>
    <t>-312092509</t>
  </si>
  <si>
    <t>104</t>
  </si>
  <si>
    <t>69311309</t>
  </si>
  <si>
    <t>pás varovný plný š 220mm s potiskem</t>
  </si>
  <si>
    <t>2000358401</t>
  </si>
  <si>
    <t>9</t>
  </si>
  <si>
    <t>Ostatní konstrukce a práce, bourání</t>
  </si>
  <si>
    <t>76</t>
  </si>
  <si>
    <t>966006211</t>
  </si>
  <si>
    <t>Odstranění svislých dopravních značek ze sloupů, sloupků nebo konzol</t>
  </si>
  <si>
    <t>-1033499329</t>
  </si>
  <si>
    <t>997</t>
  </si>
  <si>
    <t>Přesun sutě</t>
  </si>
  <si>
    <t>105</t>
  </si>
  <si>
    <t>997221551</t>
  </si>
  <si>
    <t>Vodorovná doprava suti ze sypkých materiálů do 1 km</t>
  </si>
  <si>
    <t>-639045833</t>
  </si>
  <si>
    <t>50</t>
  </si>
  <si>
    <t>997221559</t>
  </si>
  <si>
    <t>Příplatek ZKD 1 km u vodorovné dopravy suti ze sypkých materiálů</t>
  </si>
  <si>
    <t>1410012480</t>
  </si>
  <si>
    <t>61</t>
  </si>
  <si>
    <t>997221571</t>
  </si>
  <si>
    <t>Vodorovná doprava vybouraných hmot do 1 km</t>
  </si>
  <si>
    <t>917800611</t>
  </si>
  <si>
    <t>62</t>
  </si>
  <si>
    <t>997221579</t>
  </si>
  <si>
    <t>Příplatek ZKD 1 km u vodorovné dopravy vybouraných hmot</t>
  </si>
  <si>
    <t>1384410971</t>
  </si>
  <si>
    <t>79</t>
  </si>
  <si>
    <t>997221861</t>
  </si>
  <si>
    <t>Poplatek za uložení stavebního odpadu na recyklační skládce (skládkovné) z prostého betonu pod kódem 17 01 01</t>
  </si>
  <si>
    <t>1393841413</t>
  </si>
  <si>
    <t>81</t>
  </si>
  <si>
    <t>997221873</t>
  </si>
  <si>
    <t>Poplatek za uložení stavebního odpadu na recyklační skládce (skládkovné) zeminy a kamení zatříděného do Katalogu odpadů pod kódem 17 05 04</t>
  </si>
  <si>
    <t>231230450</t>
  </si>
  <si>
    <t>80</t>
  </si>
  <si>
    <t>997221875</t>
  </si>
  <si>
    <t>Poplatek za uložení stavebního odpadu na recyklační skládce (skládkovné) asfaltového bez obsahu dehtu zatříděného do Katalogu odpadů pod kódem 17 03 02</t>
  </si>
  <si>
    <t>-419343140</t>
  </si>
  <si>
    <t>998</t>
  </si>
  <si>
    <t>Přesun hmot</t>
  </si>
  <si>
    <t>54</t>
  </si>
  <si>
    <t>998225111</t>
  </si>
  <si>
    <t>Přesun hmot pro pozemní komunikace s krytem z kamene, monolitickým betonovým nebo živičným</t>
  </si>
  <si>
    <t>-898074312</t>
  </si>
  <si>
    <t>PSV</t>
  </si>
  <si>
    <t>Práce a dodávky PSV</t>
  </si>
  <si>
    <t>711</t>
  </si>
  <si>
    <t>Izolace proti vodě, vlhkosti a plynům</t>
  </si>
  <si>
    <t>70</t>
  </si>
  <si>
    <t>711161273</t>
  </si>
  <si>
    <t>Provedení izolace proti zemní vlhkosti svislé z nopové fólie</t>
  </si>
  <si>
    <t>-1797489176</t>
  </si>
  <si>
    <t>71</t>
  </si>
  <si>
    <t>28323022</t>
  </si>
  <si>
    <t>fólie profilovaná (nopová) drenážní HDPE s výškou nopů 8mm – nopy hvězdicového tvaru</t>
  </si>
  <si>
    <t>32</t>
  </si>
  <si>
    <t>1711253879</t>
  </si>
  <si>
    <t>106</t>
  </si>
  <si>
    <t>998711101</t>
  </si>
  <si>
    <t>Přesun hmot tonážní pro izolace proti vodě, vlhkosti a plynům v objektech výšky do 6 m</t>
  </si>
  <si>
    <t>1403438900</t>
  </si>
  <si>
    <t>741</t>
  </si>
  <si>
    <t>Elektroinstalace - silnoproud</t>
  </si>
  <si>
    <t>110</t>
  </si>
  <si>
    <t>345R007</t>
  </si>
  <si>
    <t>Montáž chrániček</t>
  </si>
  <si>
    <t>615918983</t>
  </si>
  <si>
    <t>111</t>
  </si>
  <si>
    <t>34571098.1</t>
  </si>
  <si>
    <t>trubka elektroinstalační dělená (chránička) D 100/110mm, HDPE</t>
  </si>
  <si>
    <t>910342348</t>
  </si>
  <si>
    <t>84</t>
  </si>
  <si>
    <t>741110R03</t>
  </si>
  <si>
    <t xml:space="preserve">Montáž ochranné plastové trubky  D přes 90 do 133 mm uložená pevně</t>
  </si>
  <si>
    <t>-1175560115</t>
  </si>
  <si>
    <t>34571098</t>
  </si>
  <si>
    <t>390797128</t>
  </si>
  <si>
    <t>101</t>
  </si>
  <si>
    <t>34571355</t>
  </si>
  <si>
    <t>trubka elektroinstalační ohebná dvouplášťová korugovaná (chránička) D 94/110mm, HDPE+LDPE</t>
  </si>
  <si>
    <t>1543319550</t>
  </si>
  <si>
    <t>742</t>
  </si>
  <si>
    <t>Elektroinstalace - slaboproud</t>
  </si>
  <si>
    <t>99</t>
  </si>
  <si>
    <t>74219R02</t>
  </si>
  <si>
    <t>Stranový posun kabelů slaboproudého vedení</t>
  </si>
  <si>
    <t>670579186</t>
  </si>
  <si>
    <t>OST - Ostatní a vedlejší náklady</t>
  </si>
  <si>
    <t>OST - Ostatní</t>
  </si>
  <si>
    <t xml:space="preserve">    VRN - Vedlejší rozpočtové náklady</t>
  </si>
  <si>
    <t xml:space="preserve">    O01 - Ostatní náklady</t>
  </si>
  <si>
    <t>Ostatní</t>
  </si>
  <si>
    <t>VRN</t>
  </si>
  <si>
    <t>Vedlejší rozpočtové náklady</t>
  </si>
  <si>
    <t>V01-101</t>
  </si>
  <si>
    <t>Vytýčení stávajících sítí</t>
  </si>
  <si>
    <t>kpl</t>
  </si>
  <si>
    <t>1024</t>
  </si>
  <si>
    <t>-1283935584</t>
  </si>
  <si>
    <t>V01-102</t>
  </si>
  <si>
    <t>Vytýčení stavby</t>
  </si>
  <si>
    <t>1370139100</t>
  </si>
  <si>
    <t>V01-103</t>
  </si>
  <si>
    <t>Pasportizace stávajícího stavu přilehlých komunikací, budov a konstrukcí</t>
  </si>
  <si>
    <t>-412706178</t>
  </si>
  <si>
    <t>V01-104</t>
  </si>
  <si>
    <t>Zařízení staveniště</t>
  </si>
  <si>
    <t>-210454601</t>
  </si>
  <si>
    <t>V01-105</t>
  </si>
  <si>
    <t>Provozní vlivy, náklady způsobené omezením okolní dopravou, případné havarijní opravy, atd.</t>
  </si>
  <si>
    <t>1617445411</t>
  </si>
  <si>
    <t>6</t>
  </si>
  <si>
    <t>V01-106</t>
  </si>
  <si>
    <t>Návrh dopravně inženýrských opatření</t>
  </si>
  <si>
    <t>1124788981</t>
  </si>
  <si>
    <t>7</t>
  </si>
  <si>
    <t>V01-107</t>
  </si>
  <si>
    <t>Dopravně inženýrská opatření</t>
  </si>
  <si>
    <t>-1854865990</t>
  </si>
  <si>
    <t>O01</t>
  </si>
  <si>
    <t>Ostatní náklady</t>
  </si>
  <si>
    <t>O01-101</t>
  </si>
  <si>
    <t>Staveniště, zajištění přístupu k nemovitostem, náklady způsobené obnovou případných poškození, případným archeologickým průzkumem, zajištění průběžného úklidu komunikací (kropení, čištění od bahna), atd.</t>
  </si>
  <si>
    <t>262144</t>
  </si>
  <si>
    <t>144839422</t>
  </si>
  <si>
    <t>O01-102</t>
  </si>
  <si>
    <t>Zkoušky a revize vyplývající z příslušné technické zprávy (např. zkouška hutnění)</t>
  </si>
  <si>
    <t>572828218</t>
  </si>
  <si>
    <t>10</t>
  </si>
  <si>
    <t>O01-103</t>
  </si>
  <si>
    <t>Předání a převzetí díla, dokumentace skutečného provedení, geodetické zaměření skutečného provedení</t>
  </si>
  <si>
    <t>1014337284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</si>
</sst>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32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39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40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41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42</v>
      </c>
      <c r="E29" s="44"/>
      <c r="F29" s="29" t="s">
        <v>43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44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45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46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47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51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52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54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53</v>
      </c>
      <c r="AI60" s="39"/>
      <c r="AJ60" s="39"/>
      <c r="AK60" s="39"/>
      <c r="AL60" s="39"/>
      <c r="AM60" s="61" t="s">
        <v>54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55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56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53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54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53</v>
      </c>
      <c r="AI75" s="39"/>
      <c r="AJ75" s="39"/>
      <c r="AK75" s="39"/>
      <c r="AL75" s="39"/>
      <c r="AM75" s="61" t="s">
        <v>54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57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210413b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Rekonstrukce ulice Na Patnáctém, Tuklaty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Tuklaty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12. 8. 2022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Obec Tuklaty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>TIMAO s.r.o.</v>
      </c>
      <c r="AN89" s="68"/>
      <c r="AO89" s="68"/>
      <c r="AP89" s="68"/>
      <c r="AQ89" s="37"/>
      <c r="AR89" s="41"/>
      <c r="AS89" s="78" t="s">
        <v>58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35</v>
      </c>
      <c r="AJ90" s="37"/>
      <c r="AK90" s="37"/>
      <c r="AL90" s="37"/>
      <c r="AM90" s="77" t="str">
        <f>IF(E20="","",E20)</f>
        <v>Ing. Iveta Pelánová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59</v>
      </c>
      <c r="D92" s="91"/>
      <c r="E92" s="91"/>
      <c r="F92" s="91"/>
      <c r="G92" s="91"/>
      <c r="H92" s="92"/>
      <c r="I92" s="93" t="s">
        <v>60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61</v>
      </c>
      <c r="AH92" s="91"/>
      <c r="AI92" s="91"/>
      <c r="AJ92" s="91"/>
      <c r="AK92" s="91"/>
      <c r="AL92" s="91"/>
      <c r="AM92" s="91"/>
      <c r="AN92" s="93" t="s">
        <v>62</v>
      </c>
      <c r="AO92" s="91"/>
      <c r="AP92" s="95"/>
      <c r="AQ92" s="96" t="s">
        <v>63</v>
      </c>
      <c r="AR92" s="41"/>
      <c r="AS92" s="97" t="s">
        <v>64</v>
      </c>
      <c r="AT92" s="98" t="s">
        <v>65</v>
      </c>
      <c r="AU92" s="98" t="s">
        <v>66</v>
      </c>
      <c r="AV92" s="98" t="s">
        <v>67</v>
      </c>
      <c r="AW92" s="98" t="s">
        <v>68</v>
      </c>
      <c r="AX92" s="98" t="s">
        <v>69</v>
      </c>
      <c r="AY92" s="98" t="s">
        <v>70</v>
      </c>
      <c r="AZ92" s="98" t="s">
        <v>71</v>
      </c>
      <c r="BA92" s="98" t="s">
        <v>72</v>
      </c>
      <c r="BB92" s="98" t="s">
        <v>73</v>
      </c>
      <c r="BC92" s="98" t="s">
        <v>74</v>
      </c>
      <c r="BD92" s="99" t="s">
        <v>75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76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77</v>
      </c>
      <c r="BT94" s="114" t="s">
        <v>78</v>
      </c>
      <c r="BU94" s="115" t="s">
        <v>79</v>
      </c>
      <c r="BV94" s="114" t="s">
        <v>80</v>
      </c>
      <c r="BW94" s="114" t="s">
        <v>5</v>
      </c>
      <c r="BX94" s="114" t="s">
        <v>81</v>
      </c>
      <c r="CL94" s="114" t="s">
        <v>1</v>
      </c>
    </row>
    <row r="95" s="7" customFormat="1" ht="16.5" customHeight="1">
      <c r="A95" s="116" t="s">
        <v>82</v>
      </c>
      <c r="B95" s="117"/>
      <c r="C95" s="118"/>
      <c r="D95" s="119" t="s">
        <v>83</v>
      </c>
      <c r="E95" s="119"/>
      <c r="F95" s="119"/>
      <c r="G95" s="119"/>
      <c r="H95" s="119"/>
      <c r="I95" s="120"/>
      <c r="J95" s="119" t="s">
        <v>84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'100 - Objekty pozemních k...'!J30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85</v>
      </c>
      <c r="AR95" s="123"/>
      <c r="AS95" s="124">
        <v>0</v>
      </c>
      <c r="AT95" s="125">
        <f>ROUND(SUM(AV95:AW95),2)</f>
        <v>0</v>
      </c>
      <c r="AU95" s="126">
        <f>'100 - Objekty pozemních k...'!P129</f>
        <v>0</v>
      </c>
      <c r="AV95" s="125">
        <f>'100 - Objekty pozemních k...'!J33</f>
        <v>0</v>
      </c>
      <c r="AW95" s="125">
        <f>'100 - Objekty pozemních k...'!J34</f>
        <v>0</v>
      </c>
      <c r="AX95" s="125">
        <f>'100 - Objekty pozemních k...'!J35</f>
        <v>0</v>
      </c>
      <c r="AY95" s="125">
        <f>'100 - Objekty pozemních k...'!J36</f>
        <v>0</v>
      </c>
      <c r="AZ95" s="125">
        <f>'100 - Objekty pozemních k...'!F33</f>
        <v>0</v>
      </c>
      <c r="BA95" s="125">
        <f>'100 - Objekty pozemních k...'!F34</f>
        <v>0</v>
      </c>
      <c r="BB95" s="125">
        <f>'100 - Objekty pozemních k...'!F35</f>
        <v>0</v>
      </c>
      <c r="BC95" s="125">
        <f>'100 - Objekty pozemních k...'!F36</f>
        <v>0</v>
      </c>
      <c r="BD95" s="127">
        <f>'100 - Objekty pozemních k...'!F37</f>
        <v>0</v>
      </c>
      <c r="BE95" s="7"/>
      <c r="BT95" s="128" t="s">
        <v>86</v>
      </c>
      <c r="BV95" s="128" t="s">
        <v>80</v>
      </c>
      <c r="BW95" s="128" t="s">
        <v>87</v>
      </c>
      <c r="BX95" s="128" t="s">
        <v>5</v>
      </c>
      <c r="CL95" s="128" t="s">
        <v>1</v>
      </c>
      <c r="CM95" s="128" t="s">
        <v>88</v>
      </c>
    </row>
    <row r="96" s="7" customFormat="1" ht="16.5" customHeight="1">
      <c r="A96" s="116" t="s">
        <v>82</v>
      </c>
      <c r="B96" s="117"/>
      <c r="C96" s="118"/>
      <c r="D96" s="119" t="s">
        <v>89</v>
      </c>
      <c r="E96" s="119"/>
      <c r="F96" s="119"/>
      <c r="G96" s="119"/>
      <c r="H96" s="119"/>
      <c r="I96" s="120"/>
      <c r="J96" s="119" t="s">
        <v>90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'OST - Ostatní a vedlejší 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85</v>
      </c>
      <c r="AR96" s="123"/>
      <c r="AS96" s="129">
        <v>0</v>
      </c>
      <c r="AT96" s="130">
        <f>ROUND(SUM(AV96:AW96),2)</f>
        <v>0</v>
      </c>
      <c r="AU96" s="131">
        <f>'OST - Ostatní a vedlejší ...'!P119</f>
        <v>0</v>
      </c>
      <c r="AV96" s="130">
        <f>'OST - Ostatní a vedlejší ...'!J33</f>
        <v>0</v>
      </c>
      <c r="AW96" s="130">
        <f>'OST - Ostatní a vedlejší ...'!J34</f>
        <v>0</v>
      </c>
      <c r="AX96" s="130">
        <f>'OST - Ostatní a vedlejší ...'!J35</f>
        <v>0</v>
      </c>
      <c r="AY96" s="130">
        <f>'OST - Ostatní a vedlejší ...'!J36</f>
        <v>0</v>
      </c>
      <c r="AZ96" s="130">
        <f>'OST - Ostatní a vedlejší ...'!F33</f>
        <v>0</v>
      </c>
      <c r="BA96" s="130">
        <f>'OST - Ostatní a vedlejší ...'!F34</f>
        <v>0</v>
      </c>
      <c r="BB96" s="130">
        <f>'OST - Ostatní a vedlejší ...'!F35</f>
        <v>0</v>
      </c>
      <c r="BC96" s="130">
        <f>'OST - Ostatní a vedlejší ...'!F36</f>
        <v>0</v>
      </c>
      <c r="BD96" s="132">
        <f>'OST - Ostatní a vedlejší ...'!F37</f>
        <v>0</v>
      </c>
      <c r="BE96" s="7"/>
      <c r="BT96" s="128" t="s">
        <v>86</v>
      </c>
      <c r="BV96" s="128" t="s">
        <v>80</v>
      </c>
      <c r="BW96" s="128" t="s">
        <v>91</v>
      </c>
      <c r="BX96" s="128" t="s">
        <v>5</v>
      </c>
      <c r="CL96" s="128" t="s">
        <v>1</v>
      </c>
      <c r="CM96" s="128" t="s">
        <v>88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3ANcfdKDtj9iV6yJ1UePAkyEFlOBCFpQqUkPlxKdpjMcV/lFqDHDKKx4r/tWdFMSefONetmUYAxr3ZCqHXhzFA==" hashValue="V7ljGMrlFYjAc7KZw7RGdw5HKSKv/8Djo0QwM2A5s19s1RQhkYDuqR6oR/seLVAigvEPQLockn+YZ2loFqV8p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00 - Objekty pozemních k...'!C2" display="/"/>
    <hyperlink ref="A96" location="'OST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88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Rekonstrukce ulice Na Patnáctém, Tuklaty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12. 8. 2022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36</v>
      </c>
      <c r="F24" s="35"/>
      <c r="G24" s="35"/>
      <c r="H24" s="35"/>
      <c r="I24" s="137" t="s">
        <v>28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ROUND((SUM(BE129:BE195)),  2)</f>
        <v>0</v>
      </c>
      <c r="G33" s="35"/>
      <c r="H33" s="35"/>
      <c r="I33" s="152">
        <v>0.20999999999999999</v>
      </c>
      <c r="J33" s="151">
        <f>ROUND(((SUM(BE129:BE195))*I33),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ROUND((SUM(BF129:BF195)),  2)</f>
        <v>0</v>
      </c>
      <c r="G34" s="35"/>
      <c r="H34" s="35"/>
      <c r="I34" s="152">
        <v>0.14999999999999999</v>
      </c>
      <c r="J34" s="151">
        <f>ROUND(((SUM(BF129:BF195))*I34),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ROUND((SUM(BG129:BG195)),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ROUND((SUM(BH129:BH195)),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ROUND((SUM(BI129:BI195)),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Rekonstrukce ulice Na Patnáctém, Tuklaty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100 - Objekty pozemních komunikací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Tuklaty</v>
      </c>
      <c r="G89" s="37"/>
      <c r="H89" s="37"/>
      <c r="I89" s="29" t="s">
        <v>22</v>
      </c>
      <c r="J89" s="76" t="str">
        <f>IF(J12="","",J12)</f>
        <v>12. 8. 2022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Obec Tuklaty</v>
      </c>
      <c r="G91" s="37"/>
      <c r="H91" s="37"/>
      <c r="I91" s="29" t="s">
        <v>31</v>
      </c>
      <c r="J91" s="33" t="str">
        <f>E21</f>
        <v>TIMAO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>Ing. Iveta Pelánová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s="9" customFormat="1" ht="24.96" customHeight="1">
      <c r="A97" s="9"/>
      <c r="B97" s="176"/>
      <c r="C97" s="177"/>
      <c r="D97" s="178" t="s">
        <v>100</v>
      </c>
      <c r="E97" s="179"/>
      <c r="F97" s="179"/>
      <c r="G97" s="179"/>
      <c r="H97" s="179"/>
      <c r="I97" s="179"/>
      <c r="J97" s="180">
        <f>J130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101</v>
      </c>
      <c r="E98" s="185"/>
      <c r="F98" s="185"/>
      <c r="G98" s="185"/>
      <c r="H98" s="185"/>
      <c r="I98" s="185"/>
      <c r="J98" s="186">
        <f>J131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2"/>
      <c r="C99" s="183"/>
      <c r="D99" s="184" t="s">
        <v>102</v>
      </c>
      <c r="E99" s="185"/>
      <c r="F99" s="185"/>
      <c r="G99" s="185"/>
      <c r="H99" s="185"/>
      <c r="I99" s="185"/>
      <c r="J99" s="186">
        <f>J138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103</v>
      </c>
      <c r="E100" s="185"/>
      <c r="F100" s="185"/>
      <c r="G100" s="185"/>
      <c r="H100" s="185"/>
      <c r="I100" s="185"/>
      <c r="J100" s="186">
        <f>J148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104</v>
      </c>
      <c r="E101" s="185"/>
      <c r="F101" s="185"/>
      <c r="G101" s="185"/>
      <c r="H101" s="185"/>
      <c r="I101" s="185"/>
      <c r="J101" s="186">
        <f>J153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105</v>
      </c>
      <c r="E102" s="185"/>
      <c r="F102" s="185"/>
      <c r="G102" s="185"/>
      <c r="H102" s="185"/>
      <c r="I102" s="185"/>
      <c r="J102" s="186">
        <f>J167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106</v>
      </c>
      <c r="E103" s="185"/>
      <c r="F103" s="185"/>
      <c r="G103" s="185"/>
      <c r="H103" s="185"/>
      <c r="I103" s="185"/>
      <c r="J103" s="186">
        <f>J171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107</v>
      </c>
      <c r="E104" s="185"/>
      <c r="F104" s="185"/>
      <c r="G104" s="185"/>
      <c r="H104" s="185"/>
      <c r="I104" s="185"/>
      <c r="J104" s="186">
        <f>J173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108</v>
      </c>
      <c r="E105" s="185"/>
      <c r="F105" s="185"/>
      <c r="G105" s="185"/>
      <c r="H105" s="185"/>
      <c r="I105" s="185"/>
      <c r="J105" s="186">
        <f>J181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6"/>
      <c r="C106" s="177"/>
      <c r="D106" s="178" t="s">
        <v>109</v>
      </c>
      <c r="E106" s="179"/>
      <c r="F106" s="179"/>
      <c r="G106" s="179"/>
      <c r="H106" s="179"/>
      <c r="I106" s="179"/>
      <c r="J106" s="180">
        <f>J183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2"/>
      <c r="C107" s="183"/>
      <c r="D107" s="184" t="s">
        <v>110</v>
      </c>
      <c r="E107" s="185"/>
      <c r="F107" s="185"/>
      <c r="G107" s="185"/>
      <c r="H107" s="185"/>
      <c r="I107" s="185"/>
      <c r="J107" s="186">
        <f>J184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111</v>
      </c>
      <c r="E108" s="185"/>
      <c r="F108" s="185"/>
      <c r="G108" s="185"/>
      <c r="H108" s="185"/>
      <c r="I108" s="185"/>
      <c r="J108" s="186">
        <f>J188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112</v>
      </c>
      <c r="E109" s="185"/>
      <c r="F109" s="185"/>
      <c r="G109" s="185"/>
      <c r="H109" s="185"/>
      <c r="I109" s="185"/>
      <c r="J109" s="186">
        <f>J194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113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71" t="str">
        <f>E7</f>
        <v>Rekonstrukce ulice Na Patnáctém, Tuklaty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93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100 - Objekty pozemních komunikací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>Tuklaty</v>
      </c>
      <c r="G123" s="37"/>
      <c r="H123" s="37"/>
      <c r="I123" s="29" t="s">
        <v>22</v>
      </c>
      <c r="J123" s="76" t="str">
        <f>IF(J12="","",J12)</f>
        <v>12. 8. 2022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>Obec Tuklaty</v>
      </c>
      <c r="G125" s="37"/>
      <c r="H125" s="37"/>
      <c r="I125" s="29" t="s">
        <v>31</v>
      </c>
      <c r="J125" s="33" t="str">
        <f>E21</f>
        <v>TIMAO s.r.o.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29</v>
      </c>
      <c r="D126" s="37"/>
      <c r="E126" s="37"/>
      <c r="F126" s="24" t="str">
        <f>IF(E18="","",E18)</f>
        <v>Vyplň údaj</v>
      </c>
      <c r="G126" s="37"/>
      <c r="H126" s="37"/>
      <c r="I126" s="29" t="s">
        <v>35</v>
      </c>
      <c r="J126" s="33" t="str">
        <f>E24</f>
        <v>Ing. Iveta Pelánová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8"/>
      <c r="B128" s="189"/>
      <c r="C128" s="190" t="s">
        <v>114</v>
      </c>
      <c r="D128" s="191" t="s">
        <v>63</v>
      </c>
      <c r="E128" s="191" t="s">
        <v>59</v>
      </c>
      <c r="F128" s="191" t="s">
        <v>60</v>
      </c>
      <c r="G128" s="191" t="s">
        <v>115</v>
      </c>
      <c r="H128" s="191" t="s">
        <v>116</v>
      </c>
      <c r="I128" s="191" t="s">
        <v>117</v>
      </c>
      <c r="J128" s="192" t="s">
        <v>97</v>
      </c>
      <c r="K128" s="193" t="s">
        <v>118</v>
      </c>
      <c r="L128" s="194"/>
      <c r="M128" s="97" t="s">
        <v>1</v>
      </c>
      <c r="N128" s="98" t="s">
        <v>42</v>
      </c>
      <c r="O128" s="98" t="s">
        <v>119</v>
      </c>
      <c r="P128" s="98" t="s">
        <v>120</v>
      </c>
      <c r="Q128" s="98" t="s">
        <v>121</v>
      </c>
      <c r="R128" s="98" t="s">
        <v>122</v>
      </c>
      <c r="S128" s="98" t="s">
        <v>123</v>
      </c>
      <c r="T128" s="99" t="s">
        <v>124</v>
      </c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</row>
    <row r="129" s="2" customFormat="1" ht="22.8" customHeight="1">
      <c r="A129" s="35"/>
      <c r="B129" s="36"/>
      <c r="C129" s="104" t="s">
        <v>125</v>
      </c>
      <c r="D129" s="37"/>
      <c r="E129" s="37"/>
      <c r="F129" s="37"/>
      <c r="G129" s="37"/>
      <c r="H129" s="37"/>
      <c r="I129" s="37"/>
      <c r="J129" s="195">
        <f>BK129</f>
        <v>0</v>
      </c>
      <c r="K129" s="37"/>
      <c r="L129" s="41"/>
      <c r="M129" s="100"/>
      <c r="N129" s="196"/>
      <c r="O129" s="101"/>
      <c r="P129" s="197">
        <f>P130+P183</f>
        <v>0</v>
      </c>
      <c r="Q129" s="101"/>
      <c r="R129" s="197">
        <f>R130+R183</f>
        <v>1302.0189707</v>
      </c>
      <c r="S129" s="101"/>
      <c r="T129" s="198">
        <f>T130+T183</f>
        <v>850.28999999999985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77</v>
      </c>
      <c r="AU129" s="14" t="s">
        <v>99</v>
      </c>
      <c r="BK129" s="199">
        <f>BK130+BK183</f>
        <v>0</v>
      </c>
    </row>
    <row r="130" s="12" customFormat="1" ht="25.92" customHeight="1">
      <c r="A130" s="12"/>
      <c r="B130" s="200"/>
      <c r="C130" s="201"/>
      <c r="D130" s="202" t="s">
        <v>77</v>
      </c>
      <c r="E130" s="203" t="s">
        <v>126</v>
      </c>
      <c r="F130" s="203" t="s">
        <v>127</v>
      </c>
      <c r="G130" s="201"/>
      <c r="H130" s="201"/>
      <c r="I130" s="204"/>
      <c r="J130" s="205">
        <f>BK130</f>
        <v>0</v>
      </c>
      <c r="K130" s="201"/>
      <c r="L130" s="206"/>
      <c r="M130" s="207"/>
      <c r="N130" s="208"/>
      <c r="O130" s="208"/>
      <c r="P130" s="209">
        <f>P131+P148+P153+P167+P171+P173+P181</f>
        <v>0</v>
      </c>
      <c r="Q130" s="208"/>
      <c r="R130" s="209">
        <f>R131+R148+R153+R167+R171+R173+R181</f>
        <v>1301.8258673</v>
      </c>
      <c r="S130" s="208"/>
      <c r="T130" s="210">
        <f>T131+T148+T153+T167+T171+T173+T181</f>
        <v>850.28999999999985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86</v>
      </c>
      <c r="AT130" s="212" t="s">
        <v>77</v>
      </c>
      <c r="AU130" s="212" t="s">
        <v>78</v>
      </c>
      <c r="AY130" s="211" t="s">
        <v>128</v>
      </c>
      <c r="BK130" s="213">
        <f>BK131+BK148+BK153+BK167+BK171+BK173+BK181</f>
        <v>0</v>
      </c>
    </row>
    <row r="131" s="12" customFormat="1" ht="22.8" customHeight="1">
      <c r="A131" s="12"/>
      <c r="B131" s="200"/>
      <c r="C131" s="201"/>
      <c r="D131" s="202" t="s">
        <v>77</v>
      </c>
      <c r="E131" s="214" t="s">
        <v>86</v>
      </c>
      <c r="F131" s="214" t="s">
        <v>129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P132+SUM(P133:P138)</f>
        <v>0</v>
      </c>
      <c r="Q131" s="208"/>
      <c r="R131" s="209">
        <f>R132+SUM(R133:R138)</f>
        <v>43.560000000000002</v>
      </c>
      <c r="S131" s="208"/>
      <c r="T131" s="210">
        <f>T132+SUM(T133:T138)</f>
        <v>850.28599999999983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86</v>
      </c>
      <c r="AT131" s="212" t="s">
        <v>77</v>
      </c>
      <c r="AU131" s="212" t="s">
        <v>86</v>
      </c>
      <c r="AY131" s="211" t="s">
        <v>128</v>
      </c>
      <c r="BK131" s="213">
        <f>BK132+SUM(BK133:BK138)</f>
        <v>0</v>
      </c>
    </row>
    <row r="132" s="2" customFormat="1" ht="24.15" customHeight="1">
      <c r="A132" s="35"/>
      <c r="B132" s="36"/>
      <c r="C132" s="216" t="s">
        <v>130</v>
      </c>
      <c r="D132" s="216" t="s">
        <v>131</v>
      </c>
      <c r="E132" s="217" t="s">
        <v>132</v>
      </c>
      <c r="F132" s="218" t="s">
        <v>133</v>
      </c>
      <c r="G132" s="219" t="s">
        <v>134</v>
      </c>
      <c r="H132" s="220">
        <v>497.30000000000001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43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135</v>
      </c>
      <c r="AT132" s="228" t="s">
        <v>131</v>
      </c>
      <c r="AU132" s="228" t="s">
        <v>88</v>
      </c>
      <c r="AY132" s="14" t="s">
        <v>128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86</v>
      </c>
      <c r="BK132" s="229">
        <f>ROUND(I132*H132,2)</f>
        <v>0</v>
      </c>
      <c r="BL132" s="14" t="s">
        <v>135</v>
      </c>
      <c r="BM132" s="228" t="s">
        <v>136</v>
      </c>
    </row>
    <row r="133" s="2" customFormat="1" ht="37.8" customHeight="1">
      <c r="A133" s="35"/>
      <c r="B133" s="36"/>
      <c r="C133" s="216" t="s">
        <v>137</v>
      </c>
      <c r="D133" s="216" t="s">
        <v>131</v>
      </c>
      <c r="E133" s="217" t="s">
        <v>138</v>
      </c>
      <c r="F133" s="218" t="s">
        <v>139</v>
      </c>
      <c r="G133" s="219" t="s">
        <v>140</v>
      </c>
      <c r="H133" s="220">
        <v>4.3520000000000003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43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135</v>
      </c>
      <c r="AT133" s="228" t="s">
        <v>131</v>
      </c>
      <c r="AU133" s="228" t="s">
        <v>88</v>
      </c>
      <c r="AY133" s="14" t="s">
        <v>128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86</v>
      </c>
      <c r="BK133" s="229">
        <f>ROUND(I133*H133,2)</f>
        <v>0</v>
      </c>
      <c r="BL133" s="14" t="s">
        <v>135</v>
      </c>
      <c r="BM133" s="228" t="s">
        <v>141</v>
      </c>
    </row>
    <row r="134" s="2" customFormat="1" ht="24.15" customHeight="1">
      <c r="A134" s="35"/>
      <c r="B134" s="36"/>
      <c r="C134" s="216" t="s">
        <v>142</v>
      </c>
      <c r="D134" s="216" t="s">
        <v>131</v>
      </c>
      <c r="E134" s="217" t="s">
        <v>143</v>
      </c>
      <c r="F134" s="218" t="s">
        <v>144</v>
      </c>
      <c r="G134" s="219" t="s">
        <v>145</v>
      </c>
      <c r="H134" s="220">
        <v>8.2690000000000001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43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135</v>
      </c>
      <c r="AT134" s="228" t="s">
        <v>131</v>
      </c>
      <c r="AU134" s="228" t="s">
        <v>88</v>
      </c>
      <c r="AY134" s="14" t="s">
        <v>128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86</v>
      </c>
      <c r="BK134" s="229">
        <f>ROUND(I134*H134,2)</f>
        <v>0</v>
      </c>
      <c r="BL134" s="14" t="s">
        <v>135</v>
      </c>
      <c r="BM134" s="228" t="s">
        <v>146</v>
      </c>
    </row>
    <row r="135" s="2" customFormat="1" ht="24.15" customHeight="1">
      <c r="A135" s="35"/>
      <c r="B135" s="36"/>
      <c r="C135" s="216" t="s">
        <v>147</v>
      </c>
      <c r="D135" s="216" t="s">
        <v>131</v>
      </c>
      <c r="E135" s="217" t="s">
        <v>148</v>
      </c>
      <c r="F135" s="218" t="s">
        <v>149</v>
      </c>
      <c r="G135" s="219" t="s">
        <v>134</v>
      </c>
      <c r="H135" s="220">
        <v>484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43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135</v>
      </c>
      <c r="AT135" s="228" t="s">
        <v>131</v>
      </c>
      <c r="AU135" s="228" t="s">
        <v>88</v>
      </c>
      <c r="AY135" s="14" t="s">
        <v>128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86</v>
      </c>
      <c r="BK135" s="229">
        <f>ROUND(I135*H135,2)</f>
        <v>0</v>
      </c>
      <c r="BL135" s="14" t="s">
        <v>135</v>
      </c>
      <c r="BM135" s="228" t="s">
        <v>150</v>
      </c>
    </row>
    <row r="136" s="2" customFormat="1" ht="33" customHeight="1">
      <c r="A136" s="35"/>
      <c r="B136" s="36"/>
      <c r="C136" s="216" t="s">
        <v>151</v>
      </c>
      <c r="D136" s="216" t="s">
        <v>131</v>
      </c>
      <c r="E136" s="217" t="s">
        <v>152</v>
      </c>
      <c r="F136" s="218" t="s">
        <v>153</v>
      </c>
      <c r="G136" s="219" t="s">
        <v>134</v>
      </c>
      <c r="H136" s="220">
        <v>484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43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135</v>
      </c>
      <c r="AT136" s="228" t="s">
        <v>131</v>
      </c>
      <c r="AU136" s="228" t="s">
        <v>88</v>
      </c>
      <c r="AY136" s="14" t="s">
        <v>128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86</v>
      </c>
      <c r="BK136" s="229">
        <f>ROUND(I136*H136,2)</f>
        <v>0</v>
      </c>
      <c r="BL136" s="14" t="s">
        <v>135</v>
      </c>
      <c r="BM136" s="228" t="s">
        <v>154</v>
      </c>
    </row>
    <row r="137" s="2" customFormat="1" ht="16.5" customHeight="1">
      <c r="A137" s="35"/>
      <c r="B137" s="36"/>
      <c r="C137" s="230" t="s">
        <v>155</v>
      </c>
      <c r="D137" s="230" t="s">
        <v>156</v>
      </c>
      <c r="E137" s="231" t="s">
        <v>157</v>
      </c>
      <c r="F137" s="232" t="s">
        <v>158</v>
      </c>
      <c r="G137" s="233" t="s">
        <v>145</v>
      </c>
      <c r="H137" s="234">
        <v>43.560000000000002</v>
      </c>
      <c r="I137" s="235"/>
      <c r="J137" s="236">
        <f>ROUND(I137*H137,2)</f>
        <v>0</v>
      </c>
      <c r="K137" s="237"/>
      <c r="L137" s="238"/>
      <c r="M137" s="239" t="s">
        <v>1</v>
      </c>
      <c r="N137" s="240" t="s">
        <v>43</v>
      </c>
      <c r="O137" s="88"/>
      <c r="P137" s="226">
        <f>O137*H137</f>
        <v>0</v>
      </c>
      <c r="Q137" s="226">
        <v>1</v>
      </c>
      <c r="R137" s="226">
        <f>Q137*H137</f>
        <v>43.560000000000002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159</v>
      </c>
      <c r="AT137" s="228" t="s">
        <v>156</v>
      </c>
      <c r="AU137" s="228" t="s">
        <v>88</v>
      </c>
      <c r="AY137" s="14" t="s">
        <v>128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86</v>
      </c>
      <c r="BK137" s="229">
        <f>ROUND(I137*H137,2)</f>
        <v>0</v>
      </c>
      <c r="BL137" s="14" t="s">
        <v>135</v>
      </c>
      <c r="BM137" s="228" t="s">
        <v>160</v>
      </c>
    </row>
    <row r="138" s="12" customFormat="1" ht="20.88" customHeight="1">
      <c r="A138" s="12"/>
      <c r="B138" s="200"/>
      <c r="C138" s="201"/>
      <c r="D138" s="202" t="s">
        <v>77</v>
      </c>
      <c r="E138" s="214" t="s">
        <v>161</v>
      </c>
      <c r="F138" s="214" t="s">
        <v>162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SUM(P139:P147)</f>
        <v>0</v>
      </c>
      <c r="Q138" s="208"/>
      <c r="R138" s="209">
        <f>SUM(R139:R147)</f>
        <v>0</v>
      </c>
      <c r="S138" s="208"/>
      <c r="T138" s="210">
        <f>SUM(T139:T147)</f>
        <v>850.28599999999983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86</v>
      </c>
      <c r="AT138" s="212" t="s">
        <v>77</v>
      </c>
      <c r="AU138" s="212" t="s">
        <v>88</v>
      </c>
      <c r="AY138" s="211" t="s">
        <v>128</v>
      </c>
      <c r="BK138" s="213">
        <f>SUM(BK139:BK147)</f>
        <v>0</v>
      </c>
    </row>
    <row r="139" s="2" customFormat="1" ht="24.15" customHeight="1">
      <c r="A139" s="35"/>
      <c r="B139" s="36"/>
      <c r="C139" s="216" t="s">
        <v>163</v>
      </c>
      <c r="D139" s="216" t="s">
        <v>131</v>
      </c>
      <c r="E139" s="217" t="s">
        <v>164</v>
      </c>
      <c r="F139" s="218" t="s">
        <v>165</v>
      </c>
      <c r="G139" s="219" t="s">
        <v>134</v>
      </c>
      <c r="H139" s="220">
        <v>678.79999999999995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43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0.75</v>
      </c>
      <c r="T139" s="227">
        <f>S139*H139</f>
        <v>509.09999999999997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135</v>
      </c>
      <c r="AT139" s="228" t="s">
        <v>131</v>
      </c>
      <c r="AU139" s="228" t="s">
        <v>166</v>
      </c>
      <c r="AY139" s="14" t="s">
        <v>128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86</v>
      </c>
      <c r="BK139" s="229">
        <f>ROUND(I139*H139,2)</f>
        <v>0</v>
      </c>
      <c r="BL139" s="14" t="s">
        <v>135</v>
      </c>
      <c r="BM139" s="228" t="s">
        <v>167</v>
      </c>
    </row>
    <row r="140" s="2" customFormat="1" ht="24.15" customHeight="1">
      <c r="A140" s="35"/>
      <c r="B140" s="36"/>
      <c r="C140" s="216" t="s">
        <v>168</v>
      </c>
      <c r="D140" s="216" t="s">
        <v>131</v>
      </c>
      <c r="E140" s="217" t="s">
        <v>169</v>
      </c>
      <c r="F140" s="218" t="s">
        <v>170</v>
      </c>
      <c r="G140" s="219" t="s">
        <v>134</v>
      </c>
      <c r="H140" s="220">
        <v>81.099999999999994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43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0.75</v>
      </c>
      <c r="T140" s="227">
        <f>S140*H140</f>
        <v>60.824999999999996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135</v>
      </c>
      <c r="AT140" s="228" t="s">
        <v>131</v>
      </c>
      <c r="AU140" s="228" t="s">
        <v>166</v>
      </c>
      <c r="AY140" s="14" t="s">
        <v>128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86</v>
      </c>
      <c r="BK140" s="229">
        <f>ROUND(I140*H140,2)</f>
        <v>0</v>
      </c>
      <c r="BL140" s="14" t="s">
        <v>135</v>
      </c>
      <c r="BM140" s="228" t="s">
        <v>171</v>
      </c>
    </row>
    <row r="141" s="2" customFormat="1" ht="24.15" customHeight="1">
      <c r="A141" s="35"/>
      <c r="B141" s="36"/>
      <c r="C141" s="216" t="s">
        <v>172</v>
      </c>
      <c r="D141" s="216" t="s">
        <v>131</v>
      </c>
      <c r="E141" s="217" t="s">
        <v>173</v>
      </c>
      <c r="F141" s="218" t="s">
        <v>174</v>
      </c>
      <c r="G141" s="219" t="s">
        <v>134</v>
      </c>
      <c r="H141" s="220">
        <v>244.69999999999999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43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0.44</v>
      </c>
      <c r="T141" s="227">
        <f>S141*H141</f>
        <v>107.66799999999999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135</v>
      </c>
      <c r="AT141" s="228" t="s">
        <v>131</v>
      </c>
      <c r="AU141" s="228" t="s">
        <v>166</v>
      </c>
      <c r="AY141" s="14" t="s">
        <v>128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86</v>
      </c>
      <c r="BK141" s="229">
        <f>ROUND(I141*H141,2)</f>
        <v>0</v>
      </c>
      <c r="BL141" s="14" t="s">
        <v>135</v>
      </c>
      <c r="BM141" s="228" t="s">
        <v>175</v>
      </c>
    </row>
    <row r="142" s="2" customFormat="1" ht="33" customHeight="1">
      <c r="A142" s="35"/>
      <c r="B142" s="36"/>
      <c r="C142" s="216" t="s">
        <v>176</v>
      </c>
      <c r="D142" s="216" t="s">
        <v>131</v>
      </c>
      <c r="E142" s="217" t="s">
        <v>177</v>
      </c>
      <c r="F142" s="218" t="s">
        <v>178</v>
      </c>
      <c r="G142" s="219" t="s">
        <v>134</v>
      </c>
      <c r="H142" s="220">
        <v>64.700000000000003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43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0.57999999999999996</v>
      </c>
      <c r="T142" s="227">
        <f>S142*H142</f>
        <v>37.525999999999996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135</v>
      </c>
      <c r="AT142" s="228" t="s">
        <v>131</v>
      </c>
      <c r="AU142" s="228" t="s">
        <v>166</v>
      </c>
      <c r="AY142" s="14" t="s">
        <v>128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86</v>
      </c>
      <c r="BK142" s="229">
        <f>ROUND(I142*H142,2)</f>
        <v>0</v>
      </c>
      <c r="BL142" s="14" t="s">
        <v>135</v>
      </c>
      <c r="BM142" s="228" t="s">
        <v>179</v>
      </c>
    </row>
    <row r="143" s="2" customFormat="1" ht="33" customHeight="1">
      <c r="A143" s="35"/>
      <c r="B143" s="36"/>
      <c r="C143" s="216" t="s">
        <v>180</v>
      </c>
      <c r="D143" s="216" t="s">
        <v>131</v>
      </c>
      <c r="E143" s="217" t="s">
        <v>181</v>
      </c>
      <c r="F143" s="218" t="s">
        <v>182</v>
      </c>
      <c r="G143" s="219" t="s">
        <v>134</v>
      </c>
      <c r="H143" s="220">
        <v>44.399999999999999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43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0.28999999999999998</v>
      </c>
      <c r="T143" s="227">
        <f>S143*H143</f>
        <v>12.875999999999999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135</v>
      </c>
      <c r="AT143" s="228" t="s">
        <v>131</v>
      </c>
      <c r="AU143" s="228" t="s">
        <v>166</v>
      </c>
      <c r="AY143" s="14" t="s">
        <v>128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86</v>
      </c>
      <c r="BK143" s="229">
        <f>ROUND(I143*H143,2)</f>
        <v>0</v>
      </c>
      <c r="BL143" s="14" t="s">
        <v>135</v>
      </c>
      <c r="BM143" s="228" t="s">
        <v>183</v>
      </c>
    </row>
    <row r="144" s="2" customFormat="1" ht="24.15" customHeight="1">
      <c r="A144" s="35"/>
      <c r="B144" s="36"/>
      <c r="C144" s="216" t="s">
        <v>184</v>
      </c>
      <c r="D144" s="216" t="s">
        <v>131</v>
      </c>
      <c r="E144" s="217" t="s">
        <v>185</v>
      </c>
      <c r="F144" s="218" t="s">
        <v>186</v>
      </c>
      <c r="G144" s="219" t="s">
        <v>134</v>
      </c>
      <c r="H144" s="220">
        <v>32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43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0.098000000000000004</v>
      </c>
      <c r="T144" s="227">
        <f>S144*H144</f>
        <v>3.1360000000000001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135</v>
      </c>
      <c r="AT144" s="228" t="s">
        <v>131</v>
      </c>
      <c r="AU144" s="228" t="s">
        <v>166</v>
      </c>
      <c r="AY144" s="14" t="s">
        <v>128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86</v>
      </c>
      <c r="BK144" s="229">
        <f>ROUND(I144*H144,2)</f>
        <v>0</v>
      </c>
      <c r="BL144" s="14" t="s">
        <v>135</v>
      </c>
      <c r="BM144" s="228" t="s">
        <v>187</v>
      </c>
    </row>
    <row r="145" s="2" customFormat="1" ht="24.15" customHeight="1">
      <c r="A145" s="35"/>
      <c r="B145" s="36"/>
      <c r="C145" s="216" t="s">
        <v>188</v>
      </c>
      <c r="D145" s="216" t="s">
        <v>131</v>
      </c>
      <c r="E145" s="217" t="s">
        <v>189</v>
      </c>
      <c r="F145" s="218" t="s">
        <v>190</v>
      </c>
      <c r="G145" s="219" t="s">
        <v>134</v>
      </c>
      <c r="H145" s="220">
        <v>104.59999999999999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43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0.26000000000000001</v>
      </c>
      <c r="T145" s="227">
        <f>S145*H145</f>
        <v>27.195999999999998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135</v>
      </c>
      <c r="AT145" s="228" t="s">
        <v>131</v>
      </c>
      <c r="AU145" s="228" t="s">
        <v>166</v>
      </c>
      <c r="AY145" s="14" t="s">
        <v>128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86</v>
      </c>
      <c r="BK145" s="229">
        <f>ROUND(I145*H145,2)</f>
        <v>0</v>
      </c>
      <c r="BL145" s="14" t="s">
        <v>135</v>
      </c>
      <c r="BM145" s="228" t="s">
        <v>191</v>
      </c>
    </row>
    <row r="146" s="2" customFormat="1" ht="16.5" customHeight="1">
      <c r="A146" s="35"/>
      <c r="B146" s="36"/>
      <c r="C146" s="216" t="s">
        <v>192</v>
      </c>
      <c r="D146" s="216" t="s">
        <v>131</v>
      </c>
      <c r="E146" s="217" t="s">
        <v>193</v>
      </c>
      <c r="F146" s="218" t="s">
        <v>194</v>
      </c>
      <c r="G146" s="219" t="s">
        <v>195</v>
      </c>
      <c r="H146" s="220">
        <v>317.10000000000002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43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0.28999999999999998</v>
      </c>
      <c r="T146" s="227">
        <f>S146*H146</f>
        <v>91.959000000000003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135</v>
      </c>
      <c r="AT146" s="228" t="s">
        <v>131</v>
      </c>
      <c r="AU146" s="228" t="s">
        <v>166</v>
      </c>
      <c r="AY146" s="14" t="s">
        <v>128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86</v>
      </c>
      <c r="BK146" s="229">
        <f>ROUND(I146*H146,2)</f>
        <v>0</v>
      </c>
      <c r="BL146" s="14" t="s">
        <v>135</v>
      </c>
      <c r="BM146" s="228" t="s">
        <v>196</v>
      </c>
    </row>
    <row r="147" s="2" customFormat="1" ht="21.75" customHeight="1">
      <c r="A147" s="35"/>
      <c r="B147" s="36"/>
      <c r="C147" s="216" t="s">
        <v>8</v>
      </c>
      <c r="D147" s="216" t="s">
        <v>131</v>
      </c>
      <c r="E147" s="217" t="s">
        <v>197</v>
      </c>
      <c r="F147" s="218" t="s">
        <v>198</v>
      </c>
      <c r="G147" s="219" t="s">
        <v>195</v>
      </c>
      <c r="H147" s="220">
        <v>11.800000000000001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43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135</v>
      </c>
      <c r="AT147" s="228" t="s">
        <v>131</v>
      </c>
      <c r="AU147" s="228" t="s">
        <v>166</v>
      </c>
      <c r="AY147" s="14" t="s">
        <v>128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86</v>
      </c>
      <c r="BK147" s="229">
        <f>ROUND(I147*H147,2)</f>
        <v>0</v>
      </c>
      <c r="BL147" s="14" t="s">
        <v>135</v>
      </c>
      <c r="BM147" s="228" t="s">
        <v>199</v>
      </c>
    </row>
    <row r="148" s="12" customFormat="1" ht="22.8" customHeight="1">
      <c r="A148" s="12"/>
      <c r="B148" s="200"/>
      <c r="C148" s="201"/>
      <c r="D148" s="202" t="s">
        <v>77</v>
      </c>
      <c r="E148" s="214" t="s">
        <v>88</v>
      </c>
      <c r="F148" s="214" t="s">
        <v>200</v>
      </c>
      <c r="G148" s="201"/>
      <c r="H148" s="201"/>
      <c r="I148" s="204"/>
      <c r="J148" s="215">
        <f>BK148</f>
        <v>0</v>
      </c>
      <c r="K148" s="201"/>
      <c r="L148" s="206"/>
      <c r="M148" s="207"/>
      <c r="N148" s="208"/>
      <c r="O148" s="208"/>
      <c r="P148" s="209">
        <f>SUM(P149:P152)</f>
        <v>0</v>
      </c>
      <c r="Q148" s="208"/>
      <c r="R148" s="209">
        <f>SUM(R149:R152)</f>
        <v>2.1659999999999999</v>
      </c>
      <c r="S148" s="208"/>
      <c r="T148" s="210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86</v>
      </c>
      <c r="AT148" s="212" t="s">
        <v>77</v>
      </c>
      <c r="AU148" s="212" t="s">
        <v>86</v>
      </c>
      <c r="AY148" s="211" t="s">
        <v>128</v>
      </c>
      <c r="BK148" s="213">
        <f>SUM(BK149:BK152)</f>
        <v>0</v>
      </c>
    </row>
    <row r="149" s="2" customFormat="1" ht="24.15" customHeight="1">
      <c r="A149" s="35"/>
      <c r="B149" s="36"/>
      <c r="C149" s="216" t="s">
        <v>201</v>
      </c>
      <c r="D149" s="216" t="s">
        <v>131</v>
      </c>
      <c r="E149" s="217" t="s">
        <v>202</v>
      </c>
      <c r="F149" s="218" t="s">
        <v>203</v>
      </c>
      <c r="G149" s="219" t="s">
        <v>140</v>
      </c>
      <c r="H149" s="220">
        <v>95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43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135</v>
      </c>
      <c r="AT149" s="228" t="s">
        <v>131</v>
      </c>
      <c r="AU149" s="228" t="s">
        <v>88</v>
      </c>
      <c r="AY149" s="14" t="s">
        <v>128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86</v>
      </c>
      <c r="BK149" s="229">
        <f>ROUND(I149*H149,2)</f>
        <v>0</v>
      </c>
      <c r="BL149" s="14" t="s">
        <v>135</v>
      </c>
      <c r="BM149" s="228" t="s">
        <v>204</v>
      </c>
    </row>
    <row r="150" s="2" customFormat="1" ht="24.15" customHeight="1">
      <c r="A150" s="35"/>
      <c r="B150" s="36"/>
      <c r="C150" s="216" t="s">
        <v>205</v>
      </c>
      <c r="D150" s="216" t="s">
        <v>131</v>
      </c>
      <c r="E150" s="217" t="s">
        <v>206</v>
      </c>
      <c r="F150" s="218" t="s">
        <v>207</v>
      </c>
      <c r="G150" s="219" t="s">
        <v>134</v>
      </c>
      <c r="H150" s="220">
        <v>380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43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135</v>
      </c>
      <c r="AT150" s="228" t="s">
        <v>131</v>
      </c>
      <c r="AU150" s="228" t="s">
        <v>88</v>
      </c>
      <c r="AY150" s="14" t="s">
        <v>128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86</v>
      </c>
      <c r="BK150" s="229">
        <f>ROUND(I150*H150,2)</f>
        <v>0</v>
      </c>
      <c r="BL150" s="14" t="s">
        <v>135</v>
      </c>
      <c r="BM150" s="228" t="s">
        <v>208</v>
      </c>
    </row>
    <row r="151" s="2" customFormat="1" ht="21.75" customHeight="1">
      <c r="A151" s="35"/>
      <c r="B151" s="36"/>
      <c r="C151" s="230" t="s">
        <v>209</v>
      </c>
      <c r="D151" s="230" t="s">
        <v>156</v>
      </c>
      <c r="E151" s="231" t="s">
        <v>210</v>
      </c>
      <c r="F151" s="232" t="s">
        <v>211</v>
      </c>
      <c r="G151" s="233" t="s">
        <v>145</v>
      </c>
      <c r="H151" s="234">
        <v>2.1659999999999999</v>
      </c>
      <c r="I151" s="235"/>
      <c r="J151" s="236">
        <f>ROUND(I151*H151,2)</f>
        <v>0</v>
      </c>
      <c r="K151" s="237"/>
      <c r="L151" s="238"/>
      <c r="M151" s="239" t="s">
        <v>1</v>
      </c>
      <c r="N151" s="240" t="s">
        <v>43</v>
      </c>
      <c r="O151" s="88"/>
      <c r="P151" s="226">
        <f>O151*H151</f>
        <v>0</v>
      </c>
      <c r="Q151" s="226">
        <v>1</v>
      </c>
      <c r="R151" s="226">
        <f>Q151*H151</f>
        <v>2.1659999999999999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159</v>
      </c>
      <c r="AT151" s="228" t="s">
        <v>156</v>
      </c>
      <c r="AU151" s="228" t="s">
        <v>88</v>
      </c>
      <c r="AY151" s="14" t="s">
        <v>128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86</v>
      </c>
      <c r="BK151" s="229">
        <f>ROUND(I151*H151,2)</f>
        <v>0</v>
      </c>
      <c r="BL151" s="14" t="s">
        <v>135</v>
      </c>
      <c r="BM151" s="228" t="s">
        <v>212</v>
      </c>
    </row>
    <row r="152" s="2" customFormat="1" ht="24.15" customHeight="1">
      <c r="A152" s="35"/>
      <c r="B152" s="36"/>
      <c r="C152" s="216" t="s">
        <v>213</v>
      </c>
      <c r="D152" s="216" t="s">
        <v>131</v>
      </c>
      <c r="E152" s="217" t="s">
        <v>214</v>
      </c>
      <c r="F152" s="218" t="s">
        <v>215</v>
      </c>
      <c r="G152" s="219" t="s">
        <v>134</v>
      </c>
      <c r="H152" s="220">
        <v>380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43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135</v>
      </c>
      <c r="AT152" s="228" t="s">
        <v>131</v>
      </c>
      <c r="AU152" s="228" t="s">
        <v>88</v>
      </c>
      <c r="AY152" s="14" t="s">
        <v>128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86</v>
      </c>
      <c r="BK152" s="229">
        <f>ROUND(I152*H152,2)</f>
        <v>0</v>
      </c>
      <c r="BL152" s="14" t="s">
        <v>135</v>
      </c>
      <c r="BM152" s="228" t="s">
        <v>216</v>
      </c>
    </row>
    <row r="153" s="12" customFormat="1" ht="22.8" customHeight="1">
      <c r="A153" s="12"/>
      <c r="B153" s="200"/>
      <c r="C153" s="201"/>
      <c r="D153" s="202" t="s">
        <v>77</v>
      </c>
      <c r="E153" s="214" t="s">
        <v>217</v>
      </c>
      <c r="F153" s="214" t="s">
        <v>218</v>
      </c>
      <c r="G153" s="201"/>
      <c r="H153" s="201"/>
      <c r="I153" s="204"/>
      <c r="J153" s="215">
        <f>BK153</f>
        <v>0</v>
      </c>
      <c r="K153" s="201"/>
      <c r="L153" s="206"/>
      <c r="M153" s="207"/>
      <c r="N153" s="208"/>
      <c r="O153" s="208"/>
      <c r="P153" s="209">
        <f>SUM(P154:P166)</f>
        <v>0</v>
      </c>
      <c r="Q153" s="208"/>
      <c r="R153" s="209">
        <f>SUM(R154:R166)</f>
        <v>1255.4761073000002</v>
      </c>
      <c r="S153" s="208"/>
      <c r="T153" s="210">
        <f>SUM(T154:T166)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86</v>
      </c>
      <c r="AT153" s="212" t="s">
        <v>77</v>
      </c>
      <c r="AU153" s="212" t="s">
        <v>86</v>
      </c>
      <c r="AY153" s="211" t="s">
        <v>128</v>
      </c>
      <c r="BK153" s="213">
        <f>SUM(BK154:BK166)</f>
        <v>0</v>
      </c>
    </row>
    <row r="154" s="2" customFormat="1" ht="16.5" customHeight="1">
      <c r="A154" s="35"/>
      <c r="B154" s="36"/>
      <c r="C154" s="216" t="s">
        <v>219</v>
      </c>
      <c r="D154" s="216" t="s">
        <v>131</v>
      </c>
      <c r="E154" s="217" t="s">
        <v>220</v>
      </c>
      <c r="F154" s="218" t="s">
        <v>221</v>
      </c>
      <c r="G154" s="219" t="s">
        <v>134</v>
      </c>
      <c r="H154" s="220">
        <v>1357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43</v>
      </c>
      <c r="O154" s="88"/>
      <c r="P154" s="226">
        <f>O154*H154</f>
        <v>0</v>
      </c>
      <c r="Q154" s="226">
        <v>0.34499999999999997</v>
      </c>
      <c r="R154" s="226">
        <f>Q154*H154</f>
        <v>468.16499999999996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135</v>
      </c>
      <c r="AT154" s="228" t="s">
        <v>131</v>
      </c>
      <c r="AU154" s="228" t="s">
        <v>88</v>
      </c>
      <c r="AY154" s="14" t="s">
        <v>128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86</v>
      </c>
      <c r="BK154" s="229">
        <f>ROUND(I154*H154,2)</f>
        <v>0</v>
      </c>
      <c r="BL154" s="14" t="s">
        <v>135</v>
      </c>
      <c r="BM154" s="228" t="s">
        <v>222</v>
      </c>
    </row>
    <row r="155" s="2" customFormat="1" ht="16.5" customHeight="1">
      <c r="A155" s="35"/>
      <c r="B155" s="36"/>
      <c r="C155" s="216" t="s">
        <v>223</v>
      </c>
      <c r="D155" s="216" t="s">
        <v>131</v>
      </c>
      <c r="E155" s="217" t="s">
        <v>224</v>
      </c>
      <c r="F155" s="218" t="s">
        <v>225</v>
      </c>
      <c r="G155" s="219" t="s">
        <v>134</v>
      </c>
      <c r="H155" s="220">
        <v>232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43</v>
      </c>
      <c r="O155" s="88"/>
      <c r="P155" s="226">
        <f>O155*H155</f>
        <v>0</v>
      </c>
      <c r="Q155" s="226">
        <v>0.46000000000000002</v>
      </c>
      <c r="R155" s="226">
        <f>Q155*H155</f>
        <v>106.72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135</v>
      </c>
      <c r="AT155" s="228" t="s">
        <v>131</v>
      </c>
      <c r="AU155" s="228" t="s">
        <v>88</v>
      </c>
      <c r="AY155" s="14" t="s">
        <v>128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86</v>
      </c>
      <c r="BK155" s="229">
        <f>ROUND(I155*H155,2)</f>
        <v>0</v>
      </c>
      <c r="BL155" s="14" t="s">
        <v>135</v>
      </c>
      <c r="BM155" s="228" t="s">
        <v>226</v>
      </c>
    </row>
    <row r="156" s="2" customFormat="1" ht="24.15" customHeight="1">
      <c r="A156" s="35"/>
      <c r="B156" s="36"/>
      <c r="C156" s="216" t="s">
        <v>227</v>
      </c>
      <c r="D156" s="216" t="s">
        <v>131</v>
      </c>
      <c r="E156" s="217" t="s">
        <v>228</v>
      </c>
      <c r="F156" s="218" t="s">
        <v>229</v>
      </c>
      <c r="G156" s="219" t="s">
        <v>134</v>
      </c>
      <c r="H156" s="220">
        <v>760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43</v>
      </c>
      <c r="O156" s="88"/>
      <c r="P156" s="226">
        <f>O156*H156</f>
        <v>0</v>
      </c>
      <c r="Q156" s="226">
        <v>0.37190000000000001</v>
      </c>
      <c r="R156" s="226">
        <f>Q156*H156</f>
        <v>282.64400000000001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135</v>
      </c>
      <c r="AT156" s="228" t="s">
        <v>131</v>
      </c>
      <c r="AU156" s="228" t="s">
        <v>88</v>
      </c>
      <c r="AY156" s="14" t="s">
        <v>128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86</v>
      </c>
      <c r="BK156" s="229">
        <f>ROUND(I156*H156,2)</f>
        <v>0</v>
      </c>
      <c r="BL156" s="14" t="s">
        <v>135</v>
      </c>
      <c r="BM156" s="228" t="s">
        <v>230</v>
      </c>
    </row>
    <row r="157" s="2" customFormat="1" ht="24.15" customHeight="1">
      <c r="A157" s="35"/>
      <c r="B157" s="36"/>
      <c r="C157" s="216" t="s">
        <v>231</v>
      </c>
      <c r="D157" s="216" t="s">
        <v>131</v>
      </c>
      <c r="E157" s="217" t="s">
        <v>232</v>
      </c>
      <c r="F157" s="218" t="s">
        <v>233</v>
      </c>
      <c r="G157" s="219" t="s">
        <v>134</v>
      </c>
      <c r="H157" s="220">
        <v>760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43</v>
      </c>
      <c r="O157" s="88"/>
      <c r="P157" s="226">
        <f>O157*H157</f>
        <v>0</v>
      </c>
      <c r="Q157" s="226">
        <v>0.11162</v>
      </c>
      <c r="R157" s="226">
        <f>Q157*H157</f>
        <v>84.831199999999996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135</v>
      </c>
      <c r="AT157" s="228" t="s">
        <v>131</v>
      </c>
      <c r="AU157" s="228" t="s">
        <v>88</v>
      </c>
      <c r="AY157" s="14" t="s">
        <v>128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86</v>
      </c>
      <c r="BK157" s="229">
        <f>ROUND(I157*H157,2)</f>
        <v>0</v>
      </c>
      <c r="BL157" s="14" t="s">
        <v>135</v>
      </c>
      <c r="BM157" s="228" t="s">
        <v>234</v>
      </c>
    </row>
    <row r="158" s="2" customFormat="1" ht="16.5" customHeight="1">
      <c r="A158" s="35"/>
      <c r="B158" s="36"/>
      <c r="C158" s="230" t="s">
        <v>235</v>
      </c>
      <c r="D158" s="230" t="s">
        <v>156</v>
      </c>
      <c r="E158" s="231" t="s">
        <v>236</v>
      </c>
      <c r="F158" s="232" t="s">
        <v>237</v>
      </c>
      <c r="G158" s="233" t="s">
        <v>134</v>
      </c>
      <c r="H158" s="234">
        <v>782.79999999999995</v>
      </c>
      <c r="I158" s="235"/>
      <c r="J158" s="236">
        <f>ROUND(I158*H158,2)</f>
        <v>0</v>
      </c>
      <c r="K158" s="237"/>
      <c r="L158" s="238"/>
      <c r="M158" s="239" t="s">
        <v>1</v>
      </c>
      <c r="N158" s="240" t="s">
        <v>43</v>
      </c>
      <c r="O158" s="88"/>
      <c r="P158" s="226">
        <f>O158*H158</f>
        <v>0</v>
      </c>
      <c r="Q158" s="226">
        <v>0.17999999999999999</v>
      </c>
      <c r="R158" s="226">
        <f>Q158*H158</f>
        <v>140.904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159</v>
      </c>
      <c r="AT158" s="228" t="s">
        <v>156</v>
      </c>
      <c r="AU158" s="228" t="s">
        <v>88</v>
      </c>
      <c r="AY158" s="14" t="s">
        <v>128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86</v>
      </c>
      <c r="BK158" s="229">
        <f>ROUND(I158*H158,2)</f>
        <v>0</v>
      </c>
      <c r="BL158" s="14" t="s">
        <v>135</v>
      </c>
      <c r="BM158" s="228" t="s">
        <v>238</v>
      </c>
    </row>
    <row r="159" s="2" customFormat="1" ht="24.15" customHeight="1">
      <c r="A159" s="35"/>
      <c r="B159" s="36"/>
      <c r="C159" s="216" t="s">
        <v>239</v>
      </c>
      <c r="D159" s="216" t="s">
        <v>131</v>
      </c>
      <c r="E159" s="217" t="s">
        <v>240</v>
      </c>
      <c r="F159" s="218" t="s">
        <v>241</v>
      </c>
      <c r="G159" s="219" t="s">
        <v>134</v>
      </c>
      <c r="H159" s="220">
        <v>119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43</v>
      </c>
      <c r="O159" s="88"/>
      <c r="P159" s="226">
        <f>O159*H159</f>
        <v>0</v>
      </c>
      <c r="Q159" s="226">
        <v>0.11162</v>
      </c>
      <c r="R159" s="226">
        <f>Q159*H159</f>
        <v>13.282779999999999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135</v>
      </c>
      <c r="AT159" s="228" t="s">
        <v>131</v>
      </c>
      <c r="AU159" s="228" t="s">
        <v>88</v>
      </c>
      <c r="AY159" s="14" t="s">
        <v>128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86</v>
      </c>
      <c r="BK159" s="229">
        <f>ROUND(I159*H159,2)</f>
        <v>0</v>
      </c>
      <c r="BL159" s="14" t="s">
        <v>135</v>
      </c>
      <c r="BM159" s="228" t="s">
        <v>242</v>
      </c>
    </row>
    <row r="160" s="2" customFormat="1" ht="16.5" customHeight="1">
      <c r="A160" s="35"/>
      <c r="B160" s="36"/>
      <c r="C160" s="230" t="s">
        <v>243</v>
      </c>
      <c r="D160" s="230" t="s">
        <v>156</v>
      </c>
      <c r="E160" s="231" t="s">
        <v>236</v>
      </c>
      <c r="F160" s="232" t="s">
        <v>237</v>
      </c>
      <c r="G160" s="233" t="s">
        <v>134</v>
      </c>
      <c r="H160" s="234">
        <v>122.56999999999999</v>
      </c>
      <c r="I160" s="235"/>
      <c r="J160" s="236">
        <f>ROUND(I160*H160,2)</f>
        <v>0</v>
      </c>
      <c r="K160" s="237"/>
      <c r="L160" s="238"/>
      <c r="M160" s="239" t="s">
        <v>1</v>
      </c>
      <c r="N160" s="240" t="s">
        <v>43</v>
      </c>
      <c r="O160" s="88"/>
      <c r="P160" s="226">
        <f>O160*H160</f>
        <v>0</v>
      </c>
      <c r="Q160" s="226">
        <v>0.17999999999999999</v>
      </c>
      <c r="R160" s="226">
        <f>Q160*H160</f>
        <v>22.062599999999996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159</v>
      </c>
      <c r="AT160" s="228" t="s">
        <v>156</v>
      </c>
      <c r="AU160" s="228" t="s">
        <v>88</v>
      </c>
      <c r="AY160" s="14" t="s">
        <v>128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86</v>
      </c>
      <c r="BK160" s="229">
        <f>ROUND(I160*H160,2)</f>
        <v>0</v>
      </c>
      <c r="BL160" s="14" t="s">
        <v>135</v>
      </c>
      <c r="BM160" s="228" t="s">
        <v>244</v>
      </c>
    </row>
    <row r="161" s="2" customFormat="1" ht="24.15" customHeight="1">
      <c r="A161" s="35"/>
      <c r="B161" s="36"/>
      <c r="C161" s="216" t="s">
        <v>245</v>
      </c>
      <c r="D161" s="216" t="s">
        <v>131</v>
      </c>
      <c r="E161" s="217" t="s">
        <v>246</v>
      </c>
      <c r="F161" s="218" t="s">
        <v>247</v>
      </c>
      <c r="G161" s="219" t="s">
        <v>134</v>
      </c>
      <c r="H161" s="220">
        <v>113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43</v>
      </c>
      <c r="O161" s="88"/>
      <c r="P161" s="226">
        <f>O161*H161</f>
        <v>0</v>
      </c>
      <c r="Q161" s="226">
        <v>0.098000000000000004</v>
      </c>
      <c r="R161" s="226">
        <f>Q161*H161</f>
        <v>11.074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135</v>
      </c>
      <c r="AT161" s="228" t="s">
        <v>131</v>
      </c>
      <c r="AU161" s="228" t="s">
        <v>88</v>
      </c>
      <c r="AY161" s="14" t="s">
        <v>128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86</v>
      </c>
      <c r="BK161" s="229">
        <f>ROUND(I161*H161,2)</f>
        <v>0</v>
      </c>
      <c r="BL161" s="14" t="s">
        <v>135</v>
      </c>
      <c r="BM161" s="228" t="s">
        <v>248</v>
      </c>
    </row>
    <row r="162" s="2" customFormat="1" ht="16.5" customHeight="1">
      <c r="A162" s="35"/>
      <c r="B162" s="36"/>
      <c r="C162" s="230" t="s">
        <v>249</v>
      </c>
      <c r="D162" s="230" t="s">
        <v>156</v>
      </c>
      <c r="E162" s="231" t="s">
        <v>250</v>
      </c>
      <c r="F162" s="232" t="s">
        <v>251</v>
      </c>
      <c r="G162" s="233" t="s">
        <v>134</v>
      </c>
      <c r="H162" s="234">
        <v>116.39</v>
      </c>
      <c r="I162" s="235"/>
      <c r="J162" s="236">
        <f>ROUND(I162*H162,2)</f>
        <v>0</v>
      </c>
      <c r="K162" s="237"/>
      <c r="L162" s="238"/>
      <c r="M162" s="239" t="s">
        <v>1</v>
      </c>
      <c r="N162" s="240" t="s">
        <v>43</v>
      </c>
      <c r="O162" s="88"/>
      <c r="P162" s="226">
        <f>O162*H162</f>
        <v>0</v>
      </c>
      <c r="Q162" s="226">
        <v>0.32286999999999999</v>
      </c>
      <c r="R162" s="226">
        <f>Q162*H162</f>
        <v>37.578839299999999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159</v>
      </c>
      <c r="AT162" s="228" t="s">
        <v>156</v>
      </c>
      <c r="AU162" s="228" t="s">
        <v>88</v>
      </c>
      <c r="AY162" s="14" t="s">
        <v>128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86</v>
      </c>
      <c r="BK162" s="229">
        <f>ROUND(I162*H162,2)</f>
        <v>0</v>
      </c>
      <c r="BL162" s="14" t="s">
        <v>135</v>
      </c>
      <c r="BM162" s="228" t="s">
        <v>252</v>
      </c>
    </row>
    <row r="163" s="2" customFormat="1" ht="33" customHeight="1">
      <c r="A163" s="35"/>
      <c r="B163" s="36"/>
      <c r="C163" s="216" t="s">
        <v>253</v>
      </c>
      <c r="D163" s="216" t="s">
        <v>131</v>
      </c>
      <c r="E163" s="217" t="s">
        <v>254</v>
      </c>
      <c r="F163" s="218" t="s">
        <v>255</v>
      </c>
      <c r="G163" s="219" t="s">
        <v>195</v>
      </c>
      <c r="H163" s="220">
        <v>489.80000000000001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43</v>
      </c>
      <c r="O163" s="88"/>
      <c r="P163" s="226">
        <f>O163*H163</f>
        <v>0</v>
      </c>
      <c r="Q163" s="226">
        <v>0.1295</v>
      </c>
      <c r="R163" s="226">
        <f>Q163*H163</f>
        <v>63.429100000000005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135</v>
      </c>
      <c r="AT163" s="228" t="s">
        <v>131</v>
      </c>
      <c r="AU163" s="228" t="s">
        <v>88</v>
      </c>
      <c r="AY163" s="14" t="s">
        <v>128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86</v>
      </c>
      <c r="BK163" s="229">
        <f>ROUND(I163*H163,2)</f>
        <v>0</v>
      </c>
      <c r="BL163" s="14" t="s">
        <v>135</v>
      </c>
      <c r="BM163" s="228" t="s">
        <v>256</v>
      </c>
    </row>
    <row r="164" s="2" customFormat="1" ht="16.5" customHeight="1">
      <c r="A164" s="35"/>
      <c r="B164" s="36"/>
      <c r="C164" s="230" t="s">
        <v>257</v>
      </c>
      <c r="D164" s="230" t="s">
        <v>156</v>
      </c>
      <c r="E164" s="231" t="s">
        <v>258</v>
      </c>
      <c r="F164" s="232" t="s">
        <v>259</v>
      </c>
      <c r="G164" s="233" t="s">
        <v>195</v>
      </c>
      <c r="H164" s="234">
        <v>538.77999999999997</v>
      </c>
      <c r="I164" s="235"/>
      <c r="J164" s="236">
        <f>ROUND(I164*H164,2)</f>
        <v>0</v>
      </c>
      <c r="K164" s="237"/>
      <c r="L164" s="238"/>
      <c r="M164" s="239" t="s">
        <v>1</v>
      </c>
      <c r="N164" s="240" t="s">
        <v>43</v>
      </c>
      <c r="O164" s="88"/>
      <c r="P164" s="226">
        <f>O164*H164</f>
        <v>0</v>
      </c>
      <c r="Q164" s="226">
        <v>0.045999999999999999</v>
      </c>
      <c r="R164" s="226">
        <f>Q164*H164</f>
        <v>24.78388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159</v>
      </c>
      <c r="AT164" s="228" t="s">
        <v>156</v>
      </c>
      <c r="AU164" s="228" t="s">
        <v>88</v>
      </c>
      <c r="AY164" s="14" t="s">
        <v>128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86</v>
      </c>
      <c r="BK164" s="229">
        <f>ROUND(I164*H164,2)</f>
        <v>0</v>
      </c>
      <c r="BL164" s="14" t="s">
        <v>135</v>
      </c>
      <c r="BM164" s="228" t="s">
        <v>260</v>
      </c>
    </row>
    <row r="165" s="2" customFormat="1" ht="24.15" customHeight="1">
      <c r="A165" s="35"/>
      <c r="B165" s="36"/>
      <c r="C165" s="216" t="s">
        <v>261</v>
      </c>
      <c r="D165" s="216" t="s">
        <v>131</v>
      </c>
      <c r="E165" s="217" t="s">
        <v>262</v>
      </c>
      <c r="F165" s="218" t="s">
        <v>263</v>
      </c>
      <c r="G165" s="219" t="s">
        <v>195</v>
      </c>
      <c r="H165" s="220">
        <v>11.800000000000001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43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135</v>
      </c>
      <c r="AT165" s="228" t="s">
        <v>131</v>
      </c>
      <c r="AU165" s="228" t="s">
        <v>88</v>
      </c>
      <c r="AY165" s="14" t="s">
        <v>128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86</v>
      </c>
      <c r="BK165" s="229">
        <f>ROUND(I165*H165,2)</f>
        <v>0</v>
      </c>
      <c r="BL165" s="14" t="s">
        <v>135</v>
      </c>
      <c r="BM165" s="228" t="s">
        <v>264</v>
      </c>
    </row>
    <row r="166" s="2" customFormat="1" ht="24.15" customHeight="1">
      <c r="A166" s="35"/>
      <c r="B166" s="36"/>
      <c r="C166" s="216" t="s">
        <v>265</v>
      </c>
      <c r="D166" s="216" t="s">
        <v>131</v>
      </c>
      <c r="E166" s="217" t="s">
        <v>266</v>
      </c>
      <c r="F166" s="218" t="s">
        <v>267</v>
      </c>
      <c r="G166" s="219" t="s">
        <v>195</v>
      </c>
      <c r="H166" s="220">
        <v>11.800000000000001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43</v>
      </c>
      <c r="O166" s="88"/>
      <c r="P166" s="226">
        <f>O166*H166</f>
        <v>0</v>
      </c>
      <c r="Q166" s="226">
        <v>6.0000000000000002E-05</v>
      </c>
      <c r="R166" s="226">
        <f>Q166*H166</f>
        <v>0.00070800000000000008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135</v>
      </c>
      <c r="AT166" s="228" t="s">
        <v>131</v>
      </c>
      <c r="AU166" s="228" t="s">
        <v>88</v>
      </c>
      <c r="AY166" s="14" t="s">
        <v>128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86</v>
      </c>
      <c r="BK166" s="229">
        <f>ROUND(I166*H166,2)</f>
        <v>0</v>
      </c>
      <c r="BL166" s="14" t="s">
        <v>135</v>
      </c>
      <c r="BM166" s="228" t="s">
        <v>268</v>
      </c>
    </row>
    <row r="167" s="12" customFormat="1" ht="22.8" customHeight="1">
      <c r="A167" s="12"/>
      <c r="B167" s="200"/>
      <c r="C167" s="201"/>
      <c r="D167" s="202" t="s">
        <v>77</v>
      </c>
      <c r="E167" s="214" t="s">
        <v>159</v>
      </c>
      <c r="F167" s="214" t="s">
        <v>269</v>
      </c>
      <c r="G167" s="201"/>
      <c r="H167" s="201"/>
      <c r="I167" s="204"/>
      <c r="J167" s="215">
        <f>BK167</f>
        <v>0</v>
      </c>
      <c r="K167" s="201"/>
      <c r="L167" s="206"/>
      <c r="M167" s="207"/>
      <c r="N167" s="208"/>
      <c r="O167" s="208"/>
      <c r="P167" s="209">
        <f>SUM(P168:P170)</f>
        <v>0</v>
      </c>
      <c r="Q167" s="208"/>
      <c r="R167" s="209">
        <f>SUM(R168:R170)</f>
        <v>0.62375999999999998</v>
      </c>
      <c r="S167" s="208"/>
      <c r="T167" s="210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86</v>
      </c>
      <c r="AT167" s="212" t="s">
        <v>77</v>
      </c>
      <c r="AU167" s="212" t="s">
        <v>86</v>
      </c>
      <c r="AY167" s="211" t="s">
        <v>128</v>
      </c>
      <c r="BK167" s="213">
        <f>SUM(BK168:BK170)</f>
        <v>0</v>
      </c>
    </row>
    <row r="168" s="2" customFormat="1" ht="33" customHeight="1">
      <c r="A168" s="35"/>
      <c r="B168" s="36"/>
      <c r="C168" s="216" t="s">
        <v>270</v>
      </c>
      <c r="D168" s="216" t="s">
        <v>131</v>
      </c>
      <c r="E168" s="217" t="s">
        <v>271</v>
      </c>
      <c r="F168" s="218" t="s">
        <v>272</v>
      </c>
      <c r="G168" s="219" t="s">
        <v>273</v>
      </c>
      <c r="H168" s="220">
        <v>2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43</v>
      </c>
      <c r="O168" s="88"/>
      <c r="P168" s="226">
        <f>O168*H168</f>
        <v>0</v>
      </c>
      <c r="Q168" s="226">
        <v>0.31108000000000002</v>
      </c>
      <c r="R168" s="226">
        <f>Q168*H168</f>
        <v>0.62216000000000005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135</v>
      </c>
      <c r="AT168" s="228" t="s">
        <v>131</v>
      </c>
      <c r="AU168" s="228" t="s">
        <v>88</v>
      </c>
      <c r="AY168" s="14" t="s">
        <v>128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86</v>
      </c>
      <c r="BK168" s="229">
        <f>ROUND(I168*H168,2)</f>
        <v>0</v>
      </c>
      <c r="BL168" s="14" t="s">
        <v>135</v>
      </c>
      <c r="BM168" s="228" t="s">
        <v>274</v>
      </c>
    </row>
    <row r="169" s="2" customFormat="1" ht="21.75" customHeight="1">
      <c r="A169" s="35"/>
      <c r="B169" s="36"/>
      <c r="C169" s="216" t="s">
        <v>275</v>
      </c>
      <c r="D169" s="216" t="s">
        <v>131</v>
      </c>
      <c r="E169" s="217" t="s">
        <v>276</v>
      </c>
      <c r="F169" s="218" t="s">
        <v>277</v>
      </c>
      <c r="G169" s="219" t="s">
        <v>195</v>
      </c>
      <c r="H169" s="220">
        <v>20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43</v>
      </c>
      <c r="O169" s="88"/>
      <c r="P169" s="226">
        <f>O169*H169</f>
        <v>0</v>
      </c>
      <c r="Q169" s="226">
        <v>6.9999999999999994E-05</v>
      </c>
      <c r="R169" s="226">
        <f>Q169*H169</f>
        <v>0.0013999999999999998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135</v>
      </c>
      <c r="AT169" s="228" t="s">
        <v>131</v>
      </c>
      <c r="AU169" s="228" t="s">
        <v>88</v>
      </c>
      <c r="AY169" s="14" t="s">
        <v>128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86</v>
      </c>
      <c r="BK169" s="229">
        <f>ROUND(I169*H169,2)</f>
        <v>0</v>
      </c>
      <c r="BL169" s="14" t="s">
        <v>135</v>
      </c>
      <c r="BM169" s="228" t="s">
        <v>278</v>
      </c>
    </row>
    <row r="170" s="2" customFormat="1" ht="16.5" customHeight="1">
      <c r="A170" s="35"/>
      <c r="B170" s="36"/>
      <c r="C170" s="230" t="s">
        <v>279</v>
      </c>
      <c r="D170" s="230" t="s">
        <v>156</v>
      </c>
      <c r="E170" s="231" t="s">
        <v>280</v>
      </c>
      <c r="F170" s="232" t="s">
        <v>281</v>
      </c>
      <c r="G170" s="233" t="s">
        <v>195</v>
      </c>
      <c r="H170" s="234">
        <v>20</v>
      </c>
      <c r="I170" s="235"/>
      <c r="J170" s="236">
        <f>ROUND(I170*H170,2)</f>
        <v>0</v>
      </c>
      <c r="K170" s="237"/>
      <c r="L170" s="238"/>
      <c r="M170" s="239" t="s">
        <v>1</v>
      </c>
      <c r="N170" s="240" t="s">
        <v>43</v>
      </c>
      <c r="O170" s="88"/>
      <c r="P170" s="226">
        <f>O170*H170</f>
        <v>0</v>
      </c>
      <c r="Q170" s="226">
        <v>1.0000000000000001E-05</v>
      </c>
      <c r="R170" s="226">
        <f>Q170*H170</f>
        <v>0.00020000000000000001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159</v>
      </c>
      <c r="AT170" s="228" t="s">
        <v>156</v>
      </c>
      <c r="AU170" s="228" t="s">
        <v>88</v>
      </c>
      <c r="AY170" s="14" t="s">
        <v>128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86</v>
      </c>
      <c r="BK170" s="229">
        <f>ROUND(I170*H170,2)</f>
        <v>0</v>
      </c>
      <c r="BL170" s="14" t="s">
        <v>135</v>
      </c>
      <c r="BM170" s="228" t="s">
        <v>282</v>
      </c>
    </row>
    <row r="171" s="12" customFormat="1" ht="22.8" customHeight="1">
      <c r="A171" s="12"/>
      <c r="B171" s="200"/>
      <c r="C171" s="201"/>
      <c r="D171" s="202" t="s">
        <v>77</v>
      </c>
      <c r="E171" s="214" t="s">
        <v>283</v>
      </c>
      <c r="F171" s="214" t="s">
        <v>284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P172</f>
        <v>0</v>
      </c>
      <c r="Q171" s="208"/>
      <c r="R171" s="209">
        <f>R172</f>
        <v>0</v>
      </c>
      <c r="S171" s="208"/>
      <c r="T171" s="210">
        <f>T172</f>
        <v>0.0040000000000000001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86</v>
      </c>
      <c r="AT171" s="212" t="s">
        <v>77</v>
      </c>
      <c r="AU171" s="212" t="s">
        <v>86</v>
      </c>
      <c r="AY171" s="211" t="s">
        <v>128</v>
      </c>
      <c r="BK171" s="213">
        <f>BK172</f>
        <v>0</v>
      </c>
    </row>
    <row r="172" s="2" customFormat="1" ht="24.15" customHeight="1">
      <c r="A172" s="35"/>
      <c r="B172" s="36"/>
      <c r="C172" s="216" t="s">
        <v>285</v>
      </c>
      <c r="D172" s="216" t="s">
        <v>131</v>
      </c>
      <c r="E172" s="217" t="s">
        <v>286</v>
      </c>
      <c r="F172" s="218" t="s">
        <v>287</v>
      </c>
      <c r="G172" s="219" t="s">
        <v>273</v>
      </c>
      <c r="H172" s="220">
        <v>1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43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0.0040000000000000001</v>
      </c>
      <c r="T172" s="227">
        <f>S172*H172</f>
        <v>0.0040000000000000001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135</v>
      </c>
      <c r="AT172" s="228" t="s">
        <v>131</v>
      </c>
      <c r="AU172" s="228" t="s">
        <v>88</v>
      </c>
      <c r="AY172" s="14" t="s">
        <v>128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86</v>
      </c>
      <c r="BK172" s="229">
        <f>ROUND(I172*H172,2)</f>
        <v>0</v>
      </c>
      <c r="BL172" s="14" t="s">
        <v>135</v>
      </c>
      <c r="BM172" s="228" t="s">
        <v>288</v>
      </c>
    </row>
    <row r="173" s="12" customFormat="1" ht="22.8" customHeight="1">
      <c r="A173" s="12"/>
      <c r="B173" s="200"/>
      <c r="C173" s="201"/>
      <c r="D173" s="202" t="s">
        <v>77</v>
      </c>
      <c r="E173" s="214" t="s">
        <v>289</v>
      </c>
      <c r="F173" s="214" t="s">
        <v>290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SUM(P174:P180)</f>
        <v>0</v>
      </c>
      <c r="Q173" s="208"/>
      <c r="R173" s="209">
        <f>SUM(R174:R180)</f>
        <v>0</v>
      </c>
      <c r="S173" s="208"/>
      <c r="T173" s="210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86</v>
      </c>
      <c r="AT173" s="212" t="s">
        <v>77</v>
      </c>
      <c r="AU173" s="212" t="s">
        <v>86</v>
      </c>
      <c r="AY173" s="211" t="s">
        <v>128</v>
      </c>
      <c r="BK173" s="213">
        <f>SUM(BK174:BK180)</f>
        <v>0</v>
      </c>
    </row>
    <row r="174" s="2" customFormat="1" ht="21.75" customHeight="1">
      <c r="A174" s="35"/>
      <c r="B174" s="36"/>
      <c r="C174" s="216" t="s">
        <v>291</v>
      </c>
      <c r="D174" s="216" t="s">
        <v>131</v>
      </c>
      <c r="E174" s="217" t="s">
        <v>292</v>
      </c>
      <c r="F174" s="218" t="s">
        <v>293</v>
      </c>
      <c r="G174" s="219" t="s">
        <v>145</v>
      </c>
      <c r="H174" s="220">
        <v>727.995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43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135</v>
      </c>
      <c r="AT174" s="228" t="s">
        <v>131</v>
      </c>
      <c r="AU174" s="228" t="s">
        <v>88</v>
      </c>
      <c r="AY174" s="14" t="s">
        <v>128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86</v>
      </c>
      <c r="BK174" s="229">
        <f>ROUND(I174*H174,2)</f>
        <v>0</v>
      </c>
      <c r="BL174" s="14" t="s">
        <v>135</v>
      </c>
      <c r="BM174" s="228" t="s">
        <v>294</v>
      </c>
    </row>
    <row r="175" s="2" customFormat="1" ht="24.15" customHeight="1">
      <c r="A175" s="35"/>
      <c r="B175" s="36"/>
      <c r="C175" s="216" t="s">
        <v>295</v>
      </c>
      <c r="D175" s="216" t="s">
        <v>131</v>
      </c>
      <c r="E175" s="217" t="s">
        <v>296</v>
      </c>
      <c r="F175" s="218" t="s">
        <v>297</v>
      </c>
      <c r="G175" s="219" t="s">
        <v>145</v>
      </c>
      <c r="H175" s="220">
        <v>2911.98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43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135</v>
      </c>
      <c r="AT175" s="228" t="s">
        <v>131</v>
      </c>
      <c r="AU175" s="228" t="s">
        <v>88</v>
      </c>
      <c r="AY175" s="14" t="s">
        <v>128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86</v>
      </c>
      <c r="BK175" s="229">
        <f>ROUND(I175*H175,2)</f>
        <v>0</v>
      </c>
      <c r="BL175" s="14" t="s">
        <v>135</v>
      </c>
      <c r="BM175" s="228" t="s">
        <v>298</v>
      </c>
    </row>
    <row r="176" s="2" customFormat="1" ht="16.5" customHeight="1">
      <c r="A176" s="35"/>
      <c r="B176" s="36"/>
      <c r="C176" s="216" t="s">
        <v>299</v>
      </c>
      <c r="D176" s="216" t="s">
        <v>131</v>
      </c>
      <c r="E176" s="217" t="s">
        <v>300</v>
      </c>
      <c r="F176" s="218" t="s">
        <v>301</v>
      </c>
      <c r="G176" s="219" t="s">
        <v>145</v>
      </c>
      <c r="H176" s="220">
        <v>122.295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43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135</v>
      </c>
      <c r="AT176" s="228" t="s">
        <v>131</v>
      </c>
      <c r="AU176" s="228" t="s">
        <v>88</v>
      </c>
      <c r="AY176" s="14" t="s">
        <v>128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86</v>
      </c>
      <c r="BK176" s="229">
        <f>ROUND(I176*H176,2)</f>
        <v>0</v>
      </c>
      <c r="BL176" s="14" t="s">
        <v>135</v>
      </c>
      <c r="BM176" s="228" t="s">
        <v>302</v>
      </c>
    </row>
    <row r="177" s="2" customFormat="1" ht="24.15" customHeight="1">
      <c r="A177" s="35"/>
      <c r="B177" s="36"/>
      <c r="C177" s="216" t="s">
        <v>303</v>
      </c>
      <c r="D177" s="216" t="s">
        <v>131</v>
      </c>
      <c r="E177" s="217" t="s">
        <v>304</v>
      </c>
      <c r="F177" s="218" t="s">
        <v>305</v>
      </c>
      <c r="G177" s="219" t="s">
        <v>145</v>
      </c>
      <c r="H177" s="220">
        <v>483.14800000000002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43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135</v>
      </c>
      <c r="AT177" s="228" t="s">
        <v>131</v>
      </c>
      <c r="AU177" s="228" t="s">
        <v>88</v>
      </c>
      <c r="AY177" s="14" t="s">
        <v>128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86</v>
      </c>
      <c r="BK177" s="229">
        <f>ROUND(I177*H177,2)</f>
        <v>0</v>
      </c>
      <c r="BL177" s="14" t="s">
        <v>135</v>
      </c>
      <c r="BM177" s="228" t="s">
        <v>306</v>
      </c>
    </row>
    <row r="178" s="2" customFormat="1" ht="37.8" customHeight="1">
      <c r="A178" s="35"/>
      <c r="B178" s="36"/>
      <c r="C178" s="216" t="s">
        <v>307</v>
      </c>
      <c r="D178" s="216" t="s">
        <v>131</v>
      </c>
      <c r="E178" s="217" t="s">
        <v>308</v>
      </c>
      <c r="F178" s="218" t="s">
        <v>309</v>
      </c>
      <c r="G178" s="219" t="s">
        <v>145</v>
      </c>
      <c r="H178" s="220">
        <v>119.155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43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135</v>
      </c>
      <c r="AT178" s="228" t="s">
        <v>131</v>
      </c>
      <c r="AU178" s="228" t="s">
        <v>88</v>
      </c>
      <c r="AY178" s="14" t="s">
        <v>128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86</v>
      </c>
      <c r="BK178" s="229">
        <f>ROUND(I178*H178,2)</f>
        <v>0</v>
      </c>
      <c r="BL178" s="14" t="s">
        <v>135</v>
      </c>
      <c r="BM178" s="228" t="s">
        <v>310</v>
      </c>
    </row>
    <row r="179" s="2" customFormat="1" ht="44.25" customHeight="1">
      <c r="A179" s="35"/>
      <c r="B179" s="36"/>
      <c r="C179" s="216" t="s">
        <v>311</v>
      </c>
      <c r="D179" s="216" t="s">
        <v>131</v>
      </c>
      <c r="E179" s="217" t="s">
        <v>312</v>
      </c>
      <c r="F179" s="218" t="s">
        <v>313</v>
      </c>
      <c r="G179" s="219" t="s">
        <v>145</v>
      </c>
      <c r="H179" s="220">
        <v>727.995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43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135</v>
      </c>
      <c r="AT179" s="228" t="s">
        <v>131</v>
      </c>
      <c r="AU179" s="228" t="s">
        <v>88</v>
      </c>
      <c r="AY179" s="14" t="s">
        <v>128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86</v>
      </c>
      <c r="BK179" s="229">
        <f>ROUND(I179*H179,2)</f>
        <v>0</v>
      </c>
      <c r="BL179" s="14" t="s">
        <v>135</v>
      </c>
      <c r="BM179" s="228" t="s">
        <v>314</v>
      </c>
    </row>
    <row r="180" s="2" customFormat="1" ht="44.25" customHeight="1">
      <c r="A180" s="35"/>
      <c r="B180" s="36"/>
      <c r="C180" s="216" t="s">
        <v>315</v>
      </c>
      <c r="D180" s="216" t="s">
        <v>131</v>
      </c>
      <c r="E180" s="217" t="s">
        <v>316</v>
      </c>
      <c r="F180" s="218" t="s">
        <v>317</v>
      </c>
      <c r="G180" s="219" t="s">
        <v>145</v>
      </c>
      <c r="H180" s="220">
        <v>3.1360000000000001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43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135</v>
      </c>
      <c r="AT180" s="228" t="s">
        <v>131</v>
      </c>
      <c r="AU180" s="228" t="s">
        <v>88</v>
      </c>
      <c r="AY180" s="14" t="s">
        <v>128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86</v>
      </c>
      <c r="BK180" s="229">
        <f>ROUND(I180*H180,2)</f>
        <v>0</v>
      </c>
      <c r="BL180" s="14" t="s">
        <v>135</v>
      </c>
      <c r="BM180" s="228" t="s">
        <v>318</v>
      </c>
    </row>
    <row r="181" s="12" customFormat="1" ht="22.8" customHeight="1">
      <c r="A181" s="12"/>
      <c r="B181" s="200"/>
      <c r="C181" s="201"/>
      <c r="D181" s="202" t="s">
        <v>77</v>
      </c>
      <c r="E181" s="214" t="s">
        <v>319</v>
      </c>
      <c r="F181" s="214" t="s">
        <v>320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P182</f>
        <v>0</v>
      </c>
      <c r="Q181" s="208"/>
      <c r="R181" s="209">
        <f>R182</f>
        <v>0</v>
      </c>
      <c r="S181" s="208"/>
      <c r="T181" s="21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86</v>
      </c>
      <c r="AT181" s="212" t="s">
        <v>77</v>
      </c>
      <c r="AU181" s="212" t="s">
        <v>86</v>
      </c>
      <c r="AY181" s="211" t="s">
        <v>128</v>
      </c>
      <c r="BK181" s="213">
        <f>BK182</f>
        <v>0</v>
      </c>
    </row>
    <row r="182" s="2" customFormat="1" ht="33" customHeight="1">
      <c r="A182" s="35"/>
      <c r="B182" s="36"/>
      <c r="C182" s="216" t="s">
        <v>321</v>
      </c>
      <c r="D182" s="216" t="s">
        <v>131</v>
      </c>
      <c r="E182" s="217" t="s">
        <v>322</v>
      </c>
      <c r="F182" s="218" t="s">
        <v>323</v>
      </c>
      <c r="G182" s="219" t="s">
        <v>145</v>
      </c>
      <c r="H182" s="220">
        <v>1302.019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43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135</v>
      </c>
      <c r="AT182" s="228" t="s">
        <v>131</v>
      </c>
      <c r="AU182" s="228" t="s">
        <v>88</v>
      </c>
      <c r="AY182" s="14" t="s">
        <v>128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86</v>
      </c>
      <c r="BK182" s="229">
        <f>ROUND(I182*H182,2)</f>
        <v>0</v>
      </c>
      <c r="BL182" s="14" t="s">
        <v>135</v>
      </c>
      <c r="BM182" s="228" t="s">
        <v>324</v>
      </c>
    </row>
    <row r="183" s="12" customFormat="1" ht="25.92" customHeight="1">
      <c r="A183" s="12"/>
      <c r="B183" s="200"/>
      <c r="C183" s="201"/>
      <c r="D183" s="202" t="s">
        <v>77</v>
      </c>
      <c r="E183" s="203" t="s">
        <v>325</v>
      </c>
      <c r="F183" s="203" t="s">
        <v>326</v>
      </c>
      <c r="G183" s="201"/>
      <c r="H183" s="201"/>
      <c r="I183" s="204"/>
      <c r="J183" s="205">
        <f>BK183</f>
        <v>0</v>
      </c>
      <c r="K183" s="201"/>
      <c r="L183" s="206"/>
      <c r="M183" s="207"/>
      <c r="N183" s="208"/>
      <c r="O183" s="208"/>
      <c r="P183" s="209">
        <f>P184+P188+P194</f>
        <v>0</v>
      </c>
      <c r="Q183" s="208"/>
      <c r="R183" s="209">
        <f>R184+R188+R194</f>
        <v>0.19310339999999998</v>
      </c>
      <c r="S183" s="208"/>
      <c r="T183" s="210">
        <f>T184+T188+T194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1" t="s">
        <v>88</v>
      </c>
      <c r="AT183" s="212" t="s">
        <v>77</v>
      </c>
      <c r="AU183" s="212" t="s">
        <v>78</v>
      </c>
      <c r="AY183" s="211" t="s">
        <v>128</v>
      </c>
      <c r="BK183" s="213">
        <f>BK184+BK188+BK194</f>
        <v>0</v>
      </c>
    </row>
    <row r="184" s="12" customFormat="1" ht="22.8" customHeight="1">
      <c r="A184" s="12"/>
      <c r="B184" s="200"/>
      <c r="C184" s="201"/>
      <c r="D184" s="202" t="s">
        <v>77</v>
      </c>
      <c r="E184" s="214" t="s">
        <v>327</v>
      </c>
      <c r="F184" s="214" t="s">
        <v>328</v>
      </c>
      <c r="G184" s="201"/>
      <c r="H184" s="201"/>
      <c r="I184" s="204"/>
      <c r="J184" s="215">
        <f>BK184</f>
        <v>0</v>
      </c>
      <c r="K184" s="201"/>
      <c r="L184" s="206"/>
      <c r="M184" s="207"/>
      <c r="N184" s="208"/>
      <c r="O184" s="208"/>
      <c r="P184" s="209">
        <f>SUM(P185:P187)</f>
        <v>0</v>
      </c>
      <c r="Q184" s="208"/>
      <c r="R184" s="209">
        <f>SUM(R185:R187)</f>
        <v>0.049665000000000001</v>
      </c>
      <c r="S184" s="208"/>
      <c r="T184" s="210">
        <f>SUM(T185:T187)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1" t="s">
        <v>88</v>
      </c>
      <c r="AT184" s="212" t="s">
        <v>77</v>
      </c>
      <c r="AU184" s="212" t="s">
        <v>86</v>
      </c>
      <c r="AY184" s="211" t="s">
        <v>128</v>
      </c>
      <c r="BK184" s="213">
        <f>SUM(BK185:BK187)</f>
        <v>0</v>
      </c>
    </row>
    <row r="185" s="2" customFormat="1" ht="24.15" customHeight="1">
      <c r="A185" s="35"/>
      <c r="B185" s="36"/>
      <c r="C185" s="216" t="s">
        <v>329</v>
      </c>
      <c r="D185" s="216" t="s">
        <v>131</v>
      </c>
      <c r="E185" s="217" t="s">
        <v>330</v>
      </c>
      <c r="F185" s="218" t="s">
        <v>331</v>
      </c>
      <c r="G185" s="219" t="s">
        <v>134</v>
      </c>
      <c r="H185" s="220">
        <v>70.950000000000003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43</v>
      </c>
      <c r="O185" s="88"/>
      <c r="P185" s="226">
        <f>O185*H185</f>
        <v>0</v>
      </c>
      <c r="Q185" s="226">
        <v>4.0000000000000003E-05</v>
      </c>
      <c r="R185" s="226">
        <f>Q185*H185</f>
        <v>0.0028380000000000002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201</v>
      </c>
      <c r="AT185" s="228" t="s">
        <v>131</v>
      </c>
      <c r="AU185" s="228" t="s">
        <v>88</v>
      </c>
      <c r="AY185" s="14" t="s">
        <v>128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86</v>
      </c>
      <c r="BK185" s="229">
        <f>ROUND(I185*H185,2)</f>
        <v>0</v>
      </c>
      <c r="BL185" s="14" t="s">
        <v>201</v>
      </c>
      <c r="BM185" s="228" t="s">
        <v>332</v>
      </c>
    </row>
    <row r="186" s="2" customFormat="1" ht="24.15" customHeight="1">
      <c r="A186" s="35"/>
      <c r="B186" s="36"/>
      <c r="C186" s="230" t="s">
        <v>333</v>
      </c>
      <c r="D186" s="230" t="s">
        <v>156</v>
      </c>
      <c r="E186" s="231" t="s">
        <v>334</v>
      </c>
      <c r="F186" s="232" t="s">
        <v>335</v>
      </c>
      <c r="G186" s="233" t="s">
        <v>134</v>
      </c>
      <c r="H186" s="234">
        <v>93.653999999999996</v>
      </c>
      <c r="I186" s="235"/>
      <c r="J186" s="236">
        <f>ROUND(I186*H186,2)</f>
        <v>0</v>
      </c>
      <c r="K186" s="237"/>
      <c r="L186" s="238"/>
      <c r="M186" s="239" t="s">
        <v>1</v>
      </c>
      <c r="N186" s="240" t="s">
        <v>43</v>
      </c>
      <c r="O186" s="88"/>
      <c r="P186" s="226">
        <f>O186*H186</f>
        <v>0</v>
      </c>
      <c r="Q186" s="226">
        <v>0.00050000000000000001</v>
      </c>
      <c r="R186" s="226">
        <f>Q186*H186</f>
        <v>0.046827000000000001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336</v>
      </c>
      <c r="AT186" s="228" t="s">
        <v>156</v>
      </c>
      <c r="AU186" s="228" t="s">
        <v>88</v>
      </c>
      <c r="AY186" s="14" t="s">
        <v>128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86</v>
      </c>
      <c r="BK186" s="229">
        <f>ROUND(I186*H186,2)</f>
        <v>0</v>
      </c>
      <c r="BL186" s="14" t="s">
        <v>201</v>
      </c>
      <c r="BM186" s="228" t="s">
        <v>337</v>
      </c>
    </row>
    <row r="187" s="2" customFormat="1" ht="24.15" customHeight="1">
      <c r="A187" s="35"/>
      <c r="B187" s="36"/>
      <c r="C187" s="216" t="s">
        <v>338</v>
      </c>
      <c r="D187" s="216" t="s">
        <v>131</v>
      </c>
      <c r="E187" s="217" t="s">
        <v>339</v>
      </c>
      <c r="F187" s="218" t="s">
        <v>340</v>
      </c>
      <c r="G187" s="219" t="s">
        <v>145</v>
      </c>
      <c r="H187" s="220">
        <v>0.050000000000000003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43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201</v>
      </c>
      <c r="AT187" s="228" t="s">
        <v>131</v>
      </c>
      <c r="AU187" s="228" t="s">
        <v>88</v>
      </c>
      <c r="AY187" s="14" t="s">
        <v>128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86</v>
      </c>
      <c r="BK187" s="229">
        <f>ROUND(I187*H187,2)</f>
        <v>0</v>
      </c>
      <c r="BL187" s="14" t="s">
        <v>201</v>
      </c>
      <c r="BM187" s="228" t="s">
        <v>341</v>
      </c>
    </row>
    <row r="188" s="12" customFormat="1" ht="22.8" customHeight="1">
      <c r="A188" s="12"/>
      <c r="B188" s="200"/>
      <c r="C188" s="201"/>
      <c r="D188" s="202" t="s">
        <v>77</v>
      </c>
      <c r="E188" s="214" t="s">
        <v>342</v>
      </c>
      <c r="F188" s="214" t="s">
        <v>343</v>
      </c>
      <c r="G188" s="201"/>
      <c r="H188" s="201"/>
      <c r="I188" s="204"/>
      <c r="J188" s="215">
        <f>BK188</f>
        <v>0</v>
      </c>
      <c r="K188" s="201"/>
      <c r="L188" s="206"/>
      <c r="M188" s="207"/>
      <c r="N188" s="208"/>
      <c r="O188" s="208"/>
      <c r="P188" s="209">
        <f>SUM(P189:P193)</f>
        <v>0</v>
      </c>
      <c r="Q188" s="208"/>
      <c r="R188" s="209">
        <f>SUM(R189:R193)</f>
        <v>0.14343839999999999</v>
      </c>
      <c r="S188" s="208"/>
      <c r="T188" s="210">
        <f>SUM(T189:T193)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1" t="s">
        <v>88</v>
      </c>
      <c r="AT188" s="212" t="s">
        <v>77</v>
      </c>
      <c r="AU188" s="212" t="s">
        <v>86</v>
      </c>
      <c r="AY188" s="211" t="s">
        <v>128</v>
      </c>
      <c r="BK188" s="213">
        <f>SUM(BK189:BK193)</f>
        <v>0</v>
      </c>
    </row>
    <row r="189" s="2" customFormat="1" ht="16.5" customHeight="1">
      <c r="A189" s="35"/>
      <c r="B189" s="36"/>
      <c r="C189" s="216" t="s">
        <v>344</v>
      </c>
      <c r="D189" s="216" t="s">
        <v>131</v>
      </c>
      <c r="E189" s="217" t="s">
        <v>345</v>
      </c>
      <c r="F189" s="218" t="s">
        <v>346</v>
      </c>
      <c r="G189" s="219" t="s">
        <v>195</v>
      </c>
      <c r="H189" s="220">
        <v>27.199999999999999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43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135</v>
      </c>
      <c r="AT189" s="228" t="s">
        <v>131</v>
      </c>
      <c r="AU189" s="228" t="s">
        <v>88</v>
      </c>
      <c r="AY189" s="14" t="s">
        <v>128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86</v>
      </c>
      <c r="BK189" s="229">
        <f>ROUND(I189*H189,2)</f>
        <v>0</v>
      </c>
      <c r="BL189" s="14" t="s">
        <v>135</v>
      </c>
      <c r="BM189" s="228" t="s">
        <v>347</v>
      </c>
    </row>
    <row r="190" s="2" customFormat="1" ht="24.15" customHeight="1">
      <c r="A190" s="35"/>
      <c r="B190" s="36"/>
      <c r="C190" s="230" t="s">
        <v>348</v>
      </c>
      <c r="D190" s="230" t="s">
        <v>156</v>
      </c>
      <c r="E190" s="231" t="s">
        <v>349</v>
      </c>
      <c r="F190" s="232" t="s">
        <v>350</v>
      </c>
      <c r="G190" s="233" t="s">
        <v>195</v>
      </c>
      <c r="H190" s="234">
        <v>28</v>
      </c>
      <c r="I190" s="235"/>
      <c r="J190" s="236">
        <f>ROUND(I190*H190,2)</f>
        <v>0</v>
      </c>
      <c r="K190" s="237"/>
      <c r="L190" s="238"/>
      <c r="M190" s="239" t="s">
        <v>1</v>
      </c>
      <c r="N190" s="240" t="s">
        <v>43</v>
      </c>
      <c r="O190" s="88"/>
      <c r="P190" s="226">
        <f>O190*H190</f>
        <v>0</v>
      </c>
      <c r="Q190" s="226">
        <v>0.00077999999999999999</v>
      </c>
      <c r="R190" s="226">
        <f>Q190*H190</f>
        <v>0.021839999999999998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159</v>
      </c>
      <c r="AT190" s="228" t="s">
        <v>156</v>
      </c>
      <c r="AU190" s="228" t="s">
        <v>88</v>
      </c>
      <c r="AY190" s="14" t="s">
        <v>128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86</v>
      </c>
      <c r="BK190" s="229">
        <f>ROUND(I190*H190,2)</f>
        <v>0</v>
      </c>
      <c r="BL190" s="14" t="s">
        <v>135</v>
      </c>
      <c r="BM190" s="228" t="s">
        <v>351</v>
      </c>
    </row>
    <row r="191" s="2" customFormat="1" ht="24.15" customHeight="1">
      <c r="A191" s="35"/>
      <c r="B191" s="36"/>
      <c r="C191" s="216" t="s">
        <v>352</v>
      </c>
      <c r="D191" s="216" t="s">
        <v>131</v>
      </c>
      <c r="E191" s="217" t="s">
        <v>353</v>
      </c>
      <c r="F191" s="218" t="s">
        <v>354</v>
      </c>
      <c r="G191" s="219" t="s">
        <v>195</v>
      </c>
      <c r="H191" s="220">
        <v>150.40000000000001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43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201</v>
      </c>
      <c r="AT191" s="228" t="s">
        <v>131</v>
      </c>
      <c r="AU191" s="228" t="s">
        <v>88</v>
      </c>
      <c r="AY191" s="14" t="s">
        <v>128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86</v>
      </c>
      <c r="BK191" s="229">
        <f>ROUND(I191*H191,2)</f>
        <v>0</v>
      </c>
      <c r="BL191" s="14" t="s">
        <v>201</v>
      </c>
      <c r="BM191" s="228" t="s">
        <v>355</v>
      </c>
    </row>
    <row r="192" s="2" customFormat="1" ht="24.15" customHeight="1">
      <c r="A192" s="35"/>
      <c r="B192" s="36"/>
      <c r="C192" s="230" t="s">
        <v>83</v>
      </c>
      <c r="D192" s="230" t="s">
        <v>156</v>
      </c>
      <c r="E192" s="231" t="s">
        <v>356</v>
      </c>
      <c r="F192" s="232" t="s">
        <v>350</v>
      </c>
      <c r="G192" s="233" t="s">
        <v>195</v>
      </c>
      <c r="H192" s="234">
        <v>82.719999999999999</v>
      </c>
      <c r="I192" s="235"/>
      <c r="J192" s="236">
        <f>ROUND(I192*H192,2)</f>
        <v>0</v>
      </c>
      <c r="K192" s="237"/>
      <c r="L192" s="238"/>
      <c r="M192" s="239" t="s">
        <v>1</v>
      </c>
      <c r="N192" s="240" t="s">
        <v>43</v>
      </c>
      <c r="O192" s="88"/>
      <c r="P192" s="226">
        <f>O192*H192</f>
        <v>0</v>
      </c>
      <c r="Q192" s="226">
        <v>0.00077999999999999999</v>
      </c>
      <c r="R192" s="226">
        <f>Q192*H192</f>
        <v>0.064521599999999998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336</v>
      </c>
      <c r="AT192" s="228" t="s">
        <v>156</v>
      </c>
      <c r="AU192" s="228" t="s">
        <v>88</v>
      </c>
      <c r="AY192" s="14" t="s">
        <v>128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86</v>
      </c>
      <c r="BK192" s="229">
        <f>ROUND(I192*H192,2)</f>
        <v>0</v>
      </c>
      <c r="BL192" s="14" t="s">
        <v>201</v>
      </c>
      <c r="BM192" s="228" t="s">
        <v>357</v>
      </c>
    </row>
    <row r="193" s="2" customFormat="1" ht="33" customHeight="1">
      <c r="A193" s="35"/>
      <c r="B193" s="36"/>
      <c r="C193" s="230" t="s">
        <v>358</v>
      </c>
      <c r="D193" s="230" t="s">
        <v>156</v>
      </c>
      <c r="E193" s="231" t="s">
        <v>359</v>
      </c>
      <c r="F193" s="232" t="s">
        <v>360</v>
      </c>
      <c r="G193" s="233" t="s">
        <v>195</v>
      </c>
      <c r="H193" s="234">
        <v>82.719999999999999</v>
      </c>
      <c r="I193" s="235"/>
      <c r="J193" s="236">
        <f>ROUND(I193*H193,2)</f>
        <v>0</v>
      </c>
      <c r="K193" s="237"/>
      <c r="L193" s="238"/>
      <c r="M193" s="239" t="s">
        <v>1</v>
      </c>
      <c r="N193" s="240" t="s">
        <v>43</v>
      </c>
      <c r="O193" s="88"/>
      <c r="P193" s="226">
        <f>O193*H193</f>
        <v>0</v>
      </c>
      <c r="Q193" s="226">
        <v>0.00068999999999999997</v>
      </c>
      <c r="R193" s="226">
        <f>Q193*H193</f>
        <v>0.057076799999999997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336</v>
      </c>
      <c r="AT193" s="228" t="s">
        <v>156</v>
      </c>
      <c r="AU193" s="228" t="s">
        <v>88</v>
      </c>
      <c r="AY193" s="14" t="s">
        <v>128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86</v>
      </c>
      <c r="BK193" s="229">
        <f>ROUND(I193*H193,2)</f>
        <v>0</v>
      </c>
      <c r="BL193" s="14" t="s">
        <v>201</v>
      </c>
      <c r="BM193" s="228" t="s">
        <v>361</v>
      </c>
    </row>
    <row r="194" s="12" customFormat="1" ht="22.8" customHeight="1">
      <c r="A194" s="12"/>
      <c r="B194" s="200"/>
      <c r="C194" s="201"/>
      <c r="D194" s="202" t="s">
        <v>77</v>
      </c>
      <c r="E194" s="214" t="s">
        <v>362</v>
      </c>
      <c r="F194" s="214" t="s">
        <v>363</v>
      </c>
      <c r="G194" s="201"/>
      <c r="H194" s="201"/>
      <c r="I194" s="204"/>
      <c r="J194" s="215">
        <f>BK194</f>
        <v>0</v>
      </c>
      <c r="K194" s="201"/>
      <c r="L194" s="206"/>
      <c r="M194" s="207"/>
      <c r="N194" s="208"/>
      <c r="O194" s="208"/>
      <c r="P194" s="209">
        <f>P195</f>
        <v>0</v>
      </c>
      <c r="Q194" s="208"/>
      <c r="R194" s="209">
        <f>R195</f>
        <v>0</v>
      </c>
      <c r="S194" s="208"/>
      <c r="T194" s="210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1" t="s">
        <v>88</v>
      </c>
      <c r="AT194" s="212" t="s">
        <v>77</v>
      </c>
      <c r="AU194" s="212" t="s">
        <v>86</v>
      </c>
      <c r="AY194" s="211" t="s">
        <v>128</v>
      </c>
      <c r="BK194" s="213">
        <f>BK195</f>
        <v>0</v>
      </c>
    </row>
    <row r="195" s="2" customFormat="1" ht="16.5" customHeight="1">
      <c r="A195" s="35"/>
      <c r="B195" s="36"/>
      <c r="C195" s="216" t="s">
        <v>364</v>
      </c>
      <c r="D195" s="216" t="s">
        <v>131</v>
      </c>
      <c r="E195" s="217" t="s">
        <v>365</v>
      </c>
      <c r="F195" s="218" t="s">
        <v>366</v>
      </c>
      <c r="G195" s="219" t="s">
        <v>195</v>
      </c>
      <c r="H195" s="220">
        <v>20</v>
      </c>
      <c r="I195" s="221"/>
      <c r="J195" s="222">
        <f>ROUND(I195*H195,2)</f>
        <v>0</v>
      </c>
      <c r="K195" s="223"/>
      <c r="L195" s="41"/>
      <c r="M195" s="241" t="s">
        <v>1</v>
      </c>
      <c r="N195" s="242" t="s">
        <v>43</v>
      </c>
      <c r="O195" s="243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201</v>
      </c>
      <c r="AT195" s="228" t="s">
        <v>131</v>
      </c>
      <c r="AU195" s="228" t="s">
        <v>88</v>
      </c>
      <c r="AY195" s="14" t="s">
        <v>128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86</v>
      </c>
      <c r="BK195" s="229">
        <f>ROUND(I195*H195,2)</f>
        <v>0</v>
      </c>
      <c r="BL195" s="14" t="s">
        <v>201</v>
      </c>
      <c r="BM195" s="228" t="s">
        <v>367</v>
      </c>
    </row>
    <row r="196" s="2" customFormat="1" ht="6.96" customHeight="1">
      <c r="A196" s="35"/>
      <c r="B196" s="63"/>
      <c r="C196" s="64"/>
      <c r="D196" s="64"/>
      <c r="E196" s="64"/>
      <c r="F196" s="64"/>
      <c r="G196" s="64"/>
      <c r="H196" s="64"/>
      <c r="I196" s="64"/>
      <c r="J196" s="64"/>
      <c r="K196" s="64"/>
      <c r="L196" s="41"/>
      <c r="M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</row>
  </sheetData>
  <sheetProtection sheet="1" autoFilter="0" formatColumns="0" formatRows="0" objects="1" scenarios="1" spinCount="100000" saltValue="qfGfIhhtXyW0lsCrmZPXSY9wwZclDZxmzn1NMfnUn6y6umzTurzeAtpY+abUWesqhw2pju0jnRnck4nVznb2ow==" hashValue="7ayogwTEV7Gy7OeWwhYWN+/wazincnF7KhrhptCLOz8wn1OnCyMZ/WcTZ2oVR/4/3uh8PHtNqiZ5fSDdEAHcnQ==" algorithmName="SHA-512" password="CC35"/>
  <autoFilter ref="C128:K195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88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Rekonstrukce ulice Na Patnáctém, Tuklaty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368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12. 8. 2022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36</v>
      </c>
      <c r="F24" s="35"/>
      <c r="G24" s="35"/>
      <c r="H24" s="35"/>
      <c r="I24" s="137" t="s">
        <v>28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ROUND((SUM(BE119:BE132)),  2)</f>
        <v>0</v>
      </c>
      <c r="G33" s="35"/>
      <c r="H33" s="35"/>
      <c r="I33" s="152">
        <v>0.20999999999999999</v>
      </c>
      <c r="J33" s="151">
        <f>ROUND(((SUM(BE119:BE132))*I33),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ROUND((SUM(BF119:BF132)),  2)</f>
        <v>0</v>
      </c>
      <c r="G34" s="35"/>
      <c r="H34" s="35"/>
      <c r="I34" s="152">
        <v>0.14999999999999999</v>
      </c>
      <c r="J34" s="151">
        <f>ROUND(((SUM(BF119:BF132))*I34),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ROUND((SUM(BG119:BG132)),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ROUND((SUM(BH119:BH132)),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ROUND((SUM(BI119:BI132)),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Rekonstrukce ulice Na Patnáctém, Tuklaty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OST - Ostatní a vedlejší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Tuklaty</v>
      </c>
      <c r="G89" s="37"/>
      <c r="H89" s="37"/>
      <c r="I89" s="29" t="s">
        <v>22</v>
      </c>
      <c r="J89" s="76" t="str">
        <f>IF(J12="","",J12)</f>
        <v>12. 8. 2022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Obec Tuklaty</v>
      </c>
      <c r="G91" s="37"/>
      <c r="H91" s="37"/>
      <c r="I91" s="29" t="s">
        <v>31</v>
      </c>
      <c r="J91" s="33" t="str">
        <f>E21</f>
        <v>TIMAO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>Ing. Iveta Pelánová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s="9" customFormat="1" ht="24.96" customHeight="1">
      <c r="A97" s="9"/>
      <c r="B97" s="176"/>
      <c r="C97" s="177"/>
      <c r="D97" s="178" t="s">
        <v>369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370</v>
      </c>
      <c r="E98" s="185"/>
      <c r="F98" s="185"/>
      <c r="G98" s="185"/>
      <c r="H98" s="185"/>
      <c r="I98" s="185"/>
      <c r="J98" s="186">
        <f>J121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371</v>
      </c>
      <c r="E99" s="185"/>
      <c r="F99" s="185"/>
      <c r="G99" s="185"/>
      <c r="H99" s="185"/>
      <c r="I99" s="185"/>
      <c r="J99" s="186">
        <f>J129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113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Rekonstrukce ulice Na Patnáctém, Tuklaty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93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OST - Ostatní a vedlejší náklady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>Tuklaty</v>
      </c>
      <c r="G113" s="37"/>
      <c r="H113" s="37"/>
      <c r="I113" s="29" t="s">
        <v>22</v>
      </c>
      <c r="J113" s="76" t="str">
        <f>IF(J12="","",J12)</f>
        <v>12. 8. 2022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>Obec Tuklaty</v>
      </c>
      <c r="G115" s="37"/>
      <c r="H115" s="37"/>
      <c r="I115" s="29" t="s">
        <v>31</v>
      </c>
      <c r="J115" s="33" t="str">
        <f>E21</f>
        <v>TIMAO s.r.o.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29</v>
      </c>
      <c r="D116" s="37"/>
      <c r="E116" s="37"/>
      <c r="F116" s="24" t="str">
        <f>IF(E18="","",E18)</f>
        <v>Vyplň údaj</v>
      </c>
      <c r="G116" s="37"/>
      <c r="H116" s="37"/>
      <c r="I116" s="29" t="s">
        <v>35</v>
      </c>
      <c r="J116" s="33" t="str">
        <f>E24</f>
        <v>Ing. Iveta Pelánová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114</v>
      </c>
      <c r="D118" s="191" t="s">
        <v>63</v>
      </c>
      <c r="E118" s="191" t="s">
        <v>59</v>
      </c>
      <c r="F118" s="191" t="s">
        <v>60</v>
      </c>
      <c r="G118" s="191" t="s">
        <v>115</v>
      </c>
      <c r="H118" s="191" t="s">
        <v>116</v>
      </c>
      <c r="I118" s="191" t="s">
        <v>117</v>
      </c>
      <c r="J118" s="192" t="s">
        <v>97</v>
      </c>
      <c r="K118" s="193" t="s">
        <v>118</v>
      </c>
      <c r="L118" s="194"/>
      <c r="M118" s="97" t="s">
        <v>1</v>
      </c>
      <c r="N118" s="98" t="s">
        <v>42</v>
      </c>
      <c r="O118" s="98" t="s">
        <v>119</v>
      </c>
      <c r="P118" s="98" t="s">
        <v>120</v>
      </c>
      <c r="Q118" s="98" t="s">
        <v>121</v>
      </c>
      <c r="R118" s="98" t="s">
        <v>122</v>
      </c>
      <c r="S118" s="98" t="s">
        <v>123</v>
      </c>
      <c r="T118" s="99" t="s">
        <v>124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125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</f>
        <v>0</v>
      </c>
      <c r="Q119" s="101"/>
      <c r="R119" s="197">
        <f>R120</f>
        <v>0</v>
      </c>
      <c r="S119" s="101"/>
      <c r="T119" s="198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77</v>
      </c>
      <c r="AU119" s="14" t="s">
        <v>99</v>
      </c>
      <c r="BK119" s="199">
        <f>BK120</f>
        <v>0</v>
      </c>
    </row>
    <row r="120" s="12" customFormat="1" ht="25.92" customHeight="1">
      <c r="A120" s="12"/>
      <c r="B120" s="200"/>
      <c r="C120" s="201"/>
      <c r="D120" s="202" t="s">
        <v>77</v>
      </c>
      <c r="E120" s="203" t="s">
        <v>89</v>
      </c>
      <c r="F120" s="203" t="s">
        <v>372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P121+P129</f>
        <v>0</v>
      </c>
      <c r="Q120" s="208"/>
      <c r="R120" s="209">
        <f>R121+R129</f>
        <v>0</v>
      </c>
      <c r="S120" s="208"/>
      <c r="T120" s="210">
        <f>T121+T129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135</v>
      </c>
      <c r="AT120" s="212" t="s">
        <v>77</v>
      </c>
      <c r="AU120" s="212" t="s">
        <v>78</v>
      </c>
      <c r="AY120" s="211" t="s">
        <v>128</v>
      </c>
      <c r="BK120" s="213">
        <f>BK121+BK129</f>
        <v>0</v>
      </c>
    </row>
    <row r="121" s="12" customFormat="1" ht="22.8" customHeight="1">
      <c r="A121" s="12"/>
      <c r="B121" s="200"/>
      <c r="C121" s="201"/>
      <c r="D121" s="202" t="s">
        <v>77</v>
      </c>
      <c r="E121" s="214" t="s">
        <v>373</v>
      </c>
      <c r="F121" s="214" t="s">
        <v>374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SUM(P122:P128)</f>
        <v>0</v>
      </c>
      <c r="Q121" s="208"/>
      <c r="R121" s="209">
        <f>SUM(R122:R128)</f>
        <v>0</v>
      </c>
      <c r="S121" s="208"/>
      <c r="T121" s="210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217</v>
      </c>
      <c r="AT121" s="212" t="s">
        <v>77</v>
      </c>
      <c r="AU121" s="212" t="s">
        <v>86</v>
      </c>
      <c r="AY121" s="211" t="s">
        <v>128</v>
      </c>
      <c r="BK121" s="213">
        <f>SUM(BK122:BK128)</f>
        <v>0</v>
      </c>
    </row>
    <row r="122" s="2" customFormat="1" ht="16.5" customHeight="1">
      <c r="A122" s="35"/>
      <c r="B122" s="36"/>
      <c r="C122" s="216" t="s">
        <v>86</v>
      </c>
      <c r="D122" s="216" t="s">
        <v>131</v>
      </c>
      <c r="E122" s="217" t="s">
        <v>375</v>
      </c>
      <c r="F122" s="218" t="s">
        <v>376</v>
      </c>
      <c r="G122" s="219" t="s">
        <v>377</v>
      </c>
      <c r="H122" s="220">
        <v>1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43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378</v>
      </c>
      <c r="AT122" s="228" t="s">
        <v>131</v>
      </c>
      <c r="AU122" s="228" t="s">
        <v>88</v>
      </c>
      <c r="AY122" s="14" t="s">
        <v>128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86</v>
      </c>
      <c r="BK122" s="229">
        <f>ROUND(I122*H122,2)</f>
        <v>0</v>
      </c>
      <c r="BL122" s="14" t="s">
        <v>378</v>
      </c>
      <c r="BM122" s="228" t="s">
        <v>379</v>
      </c>
    </row>
    <row r="123" s="2" customFormat="1" ht="16.5" customHeight="1">
      <c r="A123" s="35"/>
      <c r="B123" s="36"/>
      <c r="C123" s="216" t="s">
        <v>88</v>
      </c>
      <c r="D123" s="216" t="s">
        <v>131</v>
      </c>
      <c r="E123" s="217" t="s">
        <v>380</v>
      </c>
      <c r="F123" s="218" t="s">
        <v>381</v>
      </c>
      <c r="G123" s="219" t="s">
        <v>377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43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378</v>
      </c>
      <c r="AT123" s="228" t="s">
        <v>131</v>
      </c>
      <c r="AU123" s="228" t="s">
        <v>88</v>
      </c>
      <c r="AY123" s="14" t="s">
        <v>128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86</v>
      </c>
      <c r="BK123" s="229">
        <f>ROUND(I123*H123,2)</f>
        <v>0</v>
      </c>
      <c r="BL123" s="14" t="s">
        <v>378</v>
      </c>
      <c r="BM123" s="228" t="s">
        <v>382</v>
      </c>
    </row>
    <row r="124" s="2" customFormat="1" ht="24.15" customHeight="1">
      <c r="A124" s="35"/>
      <c r="B124" s="36"/>
      <c r="C124" s="216" t="s">
        <v>166</v>
      </c>
      <c r="D124" s="216" t="s">
        <v>131</v>
      </c>
      <c r="E124" s="217" t="s">
        <v>383</v>
      </c>
      <c r="F124" s="218" t="s">
        <v>384</v>
      </c>
      <c r="G124" s="219" t="s">
        <v>377</v>
      </c>
      <c r="H124" s="220">
        <v>1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43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378</v>
      </c>
      <c r="AT124" s="228" t="s">
        <v>131</v>
      </c>
      <c r="AU124" s="228" t="s">
        <v>88</v>
      </c>
      <c r="AY124" s="14" t="s">
        <v>128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86</v>
      </c>
      <c r="BK124" s="229">
        <f>ROUND(I124*H124,2)</f>
        <v>0</v>
      </c>
      <c r="BL124" s="14" t="s">
        <v>378</v>
      </c>
      <c r="BM124" s="228" t="s">
        <v>385</v>
      </c>
    </row>
    <row r="125" s="2" customFormat="1" ht="16.5" customHeight="1">
      <c r="A125" s="35"/>
      <c r="B125" s="36"/>
      <c r="C125" s="216" t="s">
        <v>135</v>
      </c>
      <c r="D125" s="216" t="s">
        <v>131</v>
      </c>
      <c r="E125" s="217" t="s">
        <v>386</v>
      </c>
      <c r="F125" s="218" t="s">
        <v>387</v>
      </c>
      <c r="G125" s="219" t="s">
        <v>377</v>
      </c>
      <c r="H125" s="220">
        <v>1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378</v>
      </c>
      <c r="AT125" s="228" t="s">
        <v>131</v>
      </c>
      <c r="AU125" s="228" t="s">
        <v>88</v>
      </c>
      <c r="AY125" s="14" t="s">
        <v>128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86</v>
      </c>
      <c r="BK125" s="229">
        <f>ROUND(I125*H125,2)</f>
        <v>0</v>
      </c>
      <c r="BL125" s="14" t="s">
        <v>378</v>
      </c>
      <c r="BM125" s="228" t="s">
        <v>388</v>
      </c>
    </row>
    <row r="126" s="2" customFormat="1" ht="24.15" customHeight="1">
      <c r="A126" s="35"/>
      <c r="B126" s="36"/>
      <c r="C126" s="216" t="s">
        <v>217</v>
      </c>
      <c r="D126" s="216" t="s">
        <v>131</v>
      </c>
      <c r="E126" s="217" t="s">
        <v>389</v>
      </c>
      <c r="F126" s="218" t="s">
        <v>390</v>
      </c>
      <c r="G126" s="219" t="s">
        <v>377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43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378</v>
      </c>
      <c r="AT126" s="228" t="s">
        <v>131</v>
      </c>
      <c r="AU126" s="228" t="s">
        <v>88</v>
      </c>
      <c r="AY126" s="14" t="s">
        <v>128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86</v>
      </c>
      <c r="BK126" s="229">
        <f>ROUND(I126*H126,2)</f>
        <v>0</v>
      </c>
      <c r="BL126" s="14" t="s">
        <v>378</v>
      </c>
      <c r="BM126" s="228" t="s">
        <v>391</v>
      </c>
    </row>
    <row r="127" s="2" customFormat="1" ht="16.5" customHeight="1">
      <c r="A127" s="35"/>
      <c r="B127" s="36"/>
      <c r="C127" s="216" t="s">
        <v>392</v>
      </c>
      <c r="D127" s="216" t="s">
        <v>131</v>
      </c>
      <c r="E127" s="217" t="s">
        <v>393</v>
      </c>
      <c r="F127" s="218" t="s">
        <v>394</v>
      </c>
      <c r="G127" s="219" t="s">
        <v>377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43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378</v>
      </c>
      <c r="AT127" s="228" t="s">
        <v>131</v>
      </c>
      <c r="AU127" s="228" t="s">
        <v>88</v>
      </c>
      <c r="AY127" s="14" t="s">
        <v>128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86</v>
      </c>
      <c r="BK127" s="229">
        <f>ROUND(I127*H127,2)</f>
        <v>0</v>
      </c>
      <c r="BL127" s="14" t="s">
        <v>378</v>
      </c>
      <c r="BM127" s="228" t="s">
        <v>395</v>
      </c>
    </row>
    <row r="128" s="2" customFormat="1" ht="16.5" customHeight="1">
      <c r="A128" s="35"/>
      <c r="B128" s="36"/>
      <c r="C128" s="216" t="s">
        <v>396</v>
      </c>
      <c r="D128" s="216" t="s">
        <v>131</v>
      </c>
      <c r="E128" s="217" t="s">
        <v>397</v>
      </c>
      <c r="F128" s="218" t="s">
        <v>398</v>
      </c>
      <c r="G128" s="219" t="s">
        <v>377</v>
      </c>
      <c r="H128" s="220">
        <v>1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43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378</v>
      </c>
      <c r="AT128" s="228" t="s">
        <v>131</v>
      </c>
      <c r="AU128" s="228" t="s">
        <v>88</v>
      </c>
      <c r="AY128" s="14" t="s">
        <v>128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86</v>
      </c>
      <c r="BK128" s="229">
        <f>ROUND(I128*H128,2)</f>
        <v>0</v>
      </c>
      <c r="BL128" s="14" t="s">
        <v>378</v>
      </c>
      <c r="BM128" s="228" t="s">
        <v>399</v>
      </c>
    </row>
    <row r="129" s="12" customFormat="1" ht="22.8" customHeight="1">
      <c r="A129" s="12"/>
      <c r="B129" s="200"/>
      <c r="C129" s="201"/>
      <c r="D129" s="202" t="s">
        <v>77</v>
      </c>
      <c r="E129" s="214" t="s">
        <v>400</v>
      </c>
      <c r="F129" s="214" t="s">
        <v>401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SUM(P130:P132)</f>
        <v>0</v>
      </c>
      <c r="Q129" s="208"/>
      <c r="R129" s="209">
        <f>SUM(R130:R132)</f>
        <v>0</v>
      </c>
      <c r="S129" s="208"/>
      <c r="T129" s="210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135</v>
      </c>
      <c r="AT129" s="212" t="s">
        <v>77</v>
      </c>
      <c r="AU129" s="212" t="s">
        <v>86</v>
      </c>
      <c r="AY129" s="211" t="s">
        <v>128</v>
      </c>
      <c r="BK129" s="213">
        <f>SUM(BK130:BK132)</f>
        <v>0</v>
      </c>
    </row>
    <row r="130" s="2" customFormat="1" ht="55.5" customHeight="1">
      <c r="A130" s="35"/>
      <c r="B130" s="36"/>
      <c r="C130" s="216" t="s">
        <v>159</v>
      </c>
      <c r="D130" s="216" t="s">
        <v>131</v>
      </c>
      <c r="E130" s="217" t="s">
        <v>402</v>
      </c>
      <c r="F130" s="218" t="s">
        <v>403</v>
      </c>
      <c r="G130" s="219" t="s">
        <v>377</v>
      </c>
      <c r="H130" s="220">
        <v>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43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404</v>
      </c>
      <c r="AT130" s="228" t="s">
        <v>131</v>
      </c>
      <c r="AU130" s="228" t="s">
        <v>88</v>
      </c>
      <c r="AY130" s="14" t="s">
        <v>128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86</v>
      </c>
      <c r="BK130" s="229">
        <f>ROUND(I130*H130,2)</f>
        <v>0</v>
      </c>
      <c r="BL130" s="14" t="s">
        <v>404</v>
      </c>
      <c r="BM130" s="228" t="s">
        <v>405</v>
      </c>
    </row>
    <row r="131" s="2" customFormat="1" ht="24.15" customHeight="1">
      <c r="A131" s="35"/>
      <c r="B131" s="36"/>
      <c r="C131" s="216" t="s">
        <v>283</v>
      </c>
      <c r="D131" s="216" t="s">
        <v>131</v>
      </c>
      <c r="E131" s="217" t="s">
        <v>406</v>
      </c>
      <c r="F131" s="218" t="s">
        <v>407</v>
      </c>
      <c r="G131" s="219" t="s">
        <v>377</v>
      </c>
      <c r="H131" s="220">
        <v>1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43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404</v>
      </c>
      <c r="AT131" s="228" t="s">
        <v>131</v>
      </c>
      <c r="AU131" s="228" t="s">
        <v>88</v>
      </c>
      <c r="AY131" s="14" t="s">
        <v>128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86</v>
      </c>
      <c r="BK131" s="229">
        <f>ROUND(I131*H131,2)</f>
        <v>0</v>
      </c>
      <c r="BL131" s="14" t="s">
        <v>404</v>
      </c>
      <c r="BM131" s="228" t="s">
        <v>408</v>
      </c>
    </row>
    <row r="132" s="2" customFormat="1" ht="33" customHeight="1">
      <c r="A132" s="35"/>
      <c r="B132" s="36"/>
      <c r="C132" s="216" t="s">
        <v>409</v>
      </c>
      <c r="D132" s="216" t="s">
        <v>131</v>
      </c>
      <c r="E132" s="217" t="s">
        <v>410</v>
      </c>
      <c r="F132" s="218" t="s">
        <v>411</v>
      </c>
      <c r="G132" s="219" t="s">
        <v>377</v>
      </c>
      <c r="H132" s="220">
        <v>1</v>
      </c>
      <c r="I132" s="221"/>
      <c r="J132" s="222">
        <f>ROUND(I132*H132,2)</f>
        <v>0</v>
      </c>
      <c r="K132" s="223"/>
      <c r="L132" s="41"/>
      <c r="M132" s="241" t="s">
        <v>1</v>
      </c>
      <c r="N132" s="242" t="s">
        <v>43</v>
      </c>
      <c r="O132" s="243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404</v>
      </c>
      <c r="AT132" s="228" t="s">
        <v>131</v>
      </c>
      <c r="AU132" s="228" t="s">
        <v>88</v>
      </c>
      <c r="AY132" s="14" t="s">
        <v>128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86</v>
      </c>
      <c r="BK132" s="229">
        <f>ROUND(I132*H132,2)</f>
        <v>0</v>
      </c>
      <c r="BL132" s="14" t="s">
        <v>404</v>
      </c>
      <c r="BM132" s="228" t="s">
        <v>412</v>
      </c>
    </row>
    <row r="133" s="2" customFormat="1" ht="6.96" customHeight="1">
      <c r="A133" s="35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41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</sheetData>
  <sheetProtection sheet="1" autoFilter="0" formatColumns="0" formatRows="0" objects="1" scenarios="1" spinCount="100000" saltValue="ByDeI/JgXLx9UreavRV908QYSxbHtu4UllRraKnAnwe4Ez51zvCTwEnt0VFSNYe0fv0TRvn2RTbQnUdEFdcqag==" hashValue="BCmHljNY+Oyvpm9Bq9p2fQt6CmYxgs/mgBGBvAyfC9JcsUUKs6rGbGahGcAXLIi4ipJGi/VuILbJiOfK4m0b0A==" algorithmName="SHA-512" password="CC35"/>
  <autoFilter ref="C118:K13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TIM005\TIM005</dc:creator>
  <cp:lastModifiedBy>TIM005\TIM005</cp:lastModifiedBy>
  <dcterms:created xsi:type="dcterms:W3CDTF">2022-08-12T08:53:36Z</dcterms:created>
  <dcterms:modified xsi:type="dcterms:W3CDTF">2022-08-12T08:53:41Z</dcterms:modified>
</cp:coreProperties>
</file>